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Summary" sheetId="2" state="visible" r:id="rId4"/>
    <sheet name="Purchase orders" sheetId="3" state="visible" r:id="rId5"/>
    <sheet name="Supplier bills" sheetId="4" state="visible" r:id="rId6"/>
    <sheet name="Test month Sep 2026" sheetId="5" state="visible" r:id="rId7"/>
    <sheet name="Price book import" sheetId="6" state="visible" r:id="rId8"/>
    <sheet name="Monthly Mar to Aug" sheetId="7" state="visible" r:id="rId9"/>
    <sheet name="By supplier" sheetId="8" state="visible" r:id="rId10"/>
    <sheet name="PO status" sheetId="9" state="visible" r:id="rId11"/>
    <sheet name="Test month by supplier" sheetId="10" state="visible" r:id="rId12"/>
  </sheets>
  <definedNames>
    <definedName function="false" hidden="true" localSheetId="7" name="_xlnm._FilterDatabase" vbProcedure="false">'By supplier'!$A$1:$F$4</definedName>
    <definedName function="false" hidden="true" localSheetId="6" name="_xlnm._FilterDatabase" vbProcedure="false">'Monthly Mar to Aug'!$A$1:$H$7</definedName>
    <definedName function="false" hidden="true" localSheetId="8" name="_xlnm._FilterDatabase" vbProcedure="false">'PO status'!$A$1:$B$5</definedName>
    <definedName function="false" hidden="true" localSheetId="5" name="_xlnm._FilterDatabase" vbProcedure="false">'Price book import'!$A$1:$F$23</definedName>
    <definedName function="false" hidden="true" localSheetId="2" name="_xlnm._FilterDatabase" vbProcedure="false">'Purchase orders'!$A$1:$M$1851</definedName>
    <definedName function="false" hidden="true" localSheetId="3" name="_xlnm._FilterDatabase" vbProcedure="false">'Supplier bills'!$A$1:$L$1921</definedName>
    <definedName function="false" hidden="true" localSheetId="9" name="_xlnm._FilterDatabase" vbProcedure="false">'Test month by supplier'!$A$1:$G$4</definedName>
    <definedName function="false" hidden="true" localSheetId="4" name="_xlnm._FilterDatabase" vbProcedure="false">'Test month Sep 2026'!$A$1:$N$319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<sst xmlns="http://schemas.openxmlformats.org/spreadsheetml/2006/main" count="22208" uniqueCount="5142">
  <si>
    <t xml:space="preserve">PO matching workbook: Fergus purchase orders, supplier bills and the Xero tie-out</t>
  </si>
  <si>
    <t xml:space="preserve">Work sample: realistic data, not a past client job. Amounts are in AUD and GST is 10%.</t>
  </si>
  <si>
    <t xml:space="preserve">Illustrative sample data for a Melbourne plumbing business: six months of purchase orders and supplier bills (March to August 2026) and a test month under the new rules (September 2026).</t>
  </si>
  <si>
    <t xml:space="preserve">Fergus matches supplier invoices to purchase orders, but purchase orders themselves do not go to Xero, so this workbook does the PO-to-bill matching and the tie-out of bills sent to Xero. Formulas are live.</t>
  </si>
  <si>
    <t xml:space="preserve">Sheet</t>
  </si>
  <si>
    <t xml:space="preserve">What it shows</t>
  </si>
  <si>
    <t xml:space="preserve">Summary</t>
  </si>
  <si>
    <t xml:space="preserve">Key totals and checks as live formulas, next to the figure printed in the walkthrough.</t>
  </si>
  <si>
    <t xml:space="preserve">Purchase orders</t>
  </si>
  <si>
    <t xml:space="preserve">1,850 POs. Bills linked, billed amount, variance and the 3% review flag are formulas against the bills sheet.</t>
  </si>
  <si>
    <t xml:space="preserve">Supplier bills</t>
  </si>
  <si>
    <t xml:space="preserve">1,920 bills from March to August. GST (10% per bill) and totals are formulas; month, has-a-PO and on-a-job columns support the summaries.</t>
  </si>
  <si>
    <t xml:space="preserve">Test month Sep 2026</t>
  </si>
  <si>
    <t xml:space="preserve">318 bills under the new rules, with variance to the PO, a 3% review flag and the Xero reference.</t>
  </si>
  <si>
    <t xml:space="preserve">Price book import</t>
  </si>
  <si>
    <t xml:space="preserve">The 22-row example price book file. Sell price is cost plus 30%.</t>
  </si>
  <si>
    <t xml:space="preserve">Monthly Mar to Aug</t>
  </si>
  <si>
    <t xml:space="preserve">POs, bills, bills with and without a PO and totals by month.</t>
  </si>
  <si>
    <t xml:space="preserve">By supplier</t>
  </si>
  <si>
    <t xml:space="preserve">POs, bills and no-PO bills by supplier.</t>
  </si>
  <si>
    <t xml:space="preserve">PO status</t>
  </si>
  <si>
    <t xml:space="preserve">Count of POs by status.</t>
  </si>
  <si>
    <t xml:space="preserve">Test month by supplier</t>
  </si>
  <si>
    <t xml:space="preserve">Fergus total against the Xero total by supplier for the test month.</t>
  </si>
  <si>
    <t xml:space="preserve">The totals row under each table follows the filters. All amounts are in AUD ex GST unless a column says inc GST.</t>
  </si>
  <si>
    <t xml:space="preserve">Prepared by Manaz Afzal</t>
  </si>
  <si>
    <t xml:space="preserve">Summary and tie-out checks</t>
  </si>
  <si>
    <t xml:space="preserve">Green cells are live formulas. 'Printed in walkthrough' is the figure shown in index.md, so the workbook can be compared with it.</t>
  </si>
  <si>
    <t xml:space="preserve">Purchase orders and bills, March to August 2026</t>
  </si>
  <si>
    <t xml:space="preserve">Value</t>
  </si>
  <si>
    <t xml:space="preserve">Printed in walkthrough</t>
  </si>
  <si>
    <t xml:space="preserve">Match</t>
  </si>
  <si>
    <t xml:space="preserve">Note</t>
  </si>
  <si>
    <t xml:space="preserve">Bills with a PO (before the new rules)</t>
  </si>
  <si>
    <t xml:space="preserve">1,660 of 1,920</t>
  </si>
  <si>
    <t xml:space="preserve">Bills with no PO</t>
  </si>
  <si>
    <t xml:space="preserve">Bills on a job</t>
  </si>
  <si>
    <t xml:space="preserve">1,824 of 1,920</t>
  </si>
  <si>
    <t xml:space="preserve">Bills ex GST</t>
  </si>
  <si>
    <t xml:space="preserve">GST (10% per bill)</t>
  </si>
  <si>
    <t xml:space="preserve">Bills inc GST</t>
  </si>
  <si>
    <t xml:space="preserve">No-PO bills ex GST</t>
  </si>
  <si>
    <t xml:space="preserve">POs: invoiced</t>
  </si>
  <si>
    <t xml:space="preserve">POs: price only, not ordered</t>
  </si>
  <si>
    <t xml:space="preserve">POs: cancelled</t>
  </si>
  <si>
    <t xml:space="preserve">POs: open, invoice to come</t>
  </si>
  <si>
    <t xml:space="preserve">Invoiced POs with a bill more than 3% away</t>
  </si>
  <si>
    <t xml:space="preserve">Unreviewed in the old process</t>
  </si>
  <si>
    <t xml:space="preserve">Invoiced POs with two bills (split delivery)</t>
  </si>
  <si>
    <t xml:space="preserve">Job J6050, materials ex GST (all bills on the job)</t>
  </si>
  <si>
    <t xml:space="preserve">Blocked drain, Moonee Ponds</t>
  </si>
  <si>
    <t xml:space="preserve">Test month, September 2026</t>
  </si>
  <si>
    <t xml:space="preserve">Bills</t>
  </si>
  <si>
    <t xml:space="preserve">Bills with a PO number</t>
  </si>
  <si>
    <t xml:space="preserve">318 of 318</t>
  </si>
  <si>
    <t xml:space="preserve">Jobs with materials in the test month</t>
  </si>
  <si>
    <t xml:space="preserve">GST</t>
  </si>
  <si>
    <t xml:space="preserve">Fergus total (inc GST)</t>
  </si>
  <si>
    <t xml:space="preserve">Xero total (inc GST)</t>
  </si>
  <si>
    <t xml:space="preserve">Bills carrying a Xero reference</t>
  </si>
  <si>
    <t xml:space="preserve">Difference, Fergus less Xero</t>
  </si>
  <si>
    <t xml:space="preserve">$0.00 in the walkthrough</t>
  </si>
  <si>
    <t xml:space="preserve">Exceptions on the list (PO linked after the sale or invoice)</t>
  </si>
  <si>
    <t xml:space="preserve">Bills more than 3% from the PO value</t>
  </si>
  <si>
    <t xml:space="preserve">Those bills: PO ex GST</t>
  </si>
  <si>
    <t xml:space="preserve">Those bills: bill ex GST</t>
  </si>
  <si>
    <t xml:space="preserve">Those bills: difference</t>
  </si>
  <si>
    <t xml:space="preserve">($22.70) in the walkthrough</t>
  </si>
  <si>
    <t xml:space="preserve">PO</t>
  </si>
  <si>
    <t xml:space="preserve">PO date</t>
  </si>
  <si>
    <t xml:space="preserve">Supplier</t>
  </si>
  <si>
    <t xml:space="preserve">Job</t>
  </si>
  <si>
    <t xml:space="preserve">Job name</t>
  </si>
  <si>
    <t xml:space="preserve">Order type</t>
  </si>
  <si>
    <t xml:space="preserve">PO ex GST</t>
  </si>
  <si>
    <t xml:space="preserve">Status</t>
  </si>
  <si>
    <t xml:space="preserve">Bills linked</t>
  </si>
  <si>
    <t xml:space="preserve">Billed ex GST</t>
  </si>
  <si>
    <t xml:space="preserve">Variance (billed less PO)</t>
  </si>
  <si>
    <t xml:space="preserve">More than 3% from PO</t>
  </si>
  <si>
    <t xml:space="preserve">Month</t>
  </si>
  <si>
    <t xml:space="preserve">PO-5001</t>
  </si>
  <si>
    <t xml:space="preserve">Plumbing supplier A</t>
  </si>
  <si>
    <t xml:space="preserve">J6001</t>
  </si>
  <si>
    <t xml:space="preserve">Toilet suite replacement, Williamstown</t>
  </si>
  <si>
    <t xml:space="preserve">Delivery</t>
  </si>
  <si>
    <t xml:space="preserve">Invoiced</t>
  </si>
  <si>
    <t xml:space="preserve">PO-5002</t>
  </si>
  <si>
    <t xml:space="preserve">Gas and hydronic supplier B</t>
  </si>
  <si>
    <t xml:space="preserve">PO-5003</t>
  </si>
  <si>
    <t xml:space="preserve">J6002</t>
  </si>
  <si>
    <t xml:space="preserve">Gas cooktop connection, Oakleigh</t>
  </si>
  <si>
    <t xml:space="preserve">Price</t>
  </si>
  <si>
    <t xml:space="preserve">Price only, not ordered</t>
  </si>
  <si>
    <t xml:space="preserve">PO-5004</t>
  </si>
  <si>
    <t xml:space="preserve">PO-5005</t>
  </si>
  <si>
    <t xml:space="preserve">J6003</t>
  </si>
  <si>
    <t xml:space="preserve">Gas line to deck BBQ, Ringwood</t>
  </si>
  <si>
    <t xml:space="preserve">Pickup</t>
  </si>
  <si>
    <t xml:space="preserve">PO-5006</t>
  </si>
  <si>
    <t xml:space="preserve">PO-5007</t>
  </si>
  <si>
    <t xml:space="preserve">Pipe and drainage supplier C</t>
  </si>
  <si>
    <t xml:space="preserve">PO-5008</t>
  </si>
  <si>
    <t xml:space="preserve">J6004</t>
  </si>
  <si>
    <t xml:space="preserve">Kitchen renovation plumbing, Sunshine</t>
  </si>
  <si>
    <t xml:space="preserve">PO-5009</t>
  </si>
  <si>
    <t xml:space="preserve">PO-5010</t>
  </si>
  <si>
    <t xml:space="preserve">PO-5011</t>
  </si>
  <si>
    <t xml:space="preserve">PO-5012</t>
  </si>
  <si>
    <t xml:space="preserve">PO-5013</t>
  </si>
  <si>
    <t xml:space="preserve">J6007</t>
  </si>
  <si>
    <t xml:space="preserve">Gas cooktop connection, Clayton</t>
  </si>
  <si>
    <t xml:space="preserve">PO-5014</t>
  </si>
  <si>
    <t xml:space="preserve">PO-5015</t>
  </si>
  <si>
    <t xml:space="preserve">PO-5016</t>
  </si>
  <si>
    <t xml:space="preserve">J6008</t>
  </si>
  <si>
    <t xml:space="preserve">Bathroom rough-in, Bentleigh</t>
  </si>
  <si>
    <t xml:space="preserve">PO-5017</t>
  </si>
  <si>
    <t xml:space="preserve">PO-5018</t>
  </si>
  <si>
    <t xml:space="preserve">PO-5019</t>
  </si>
  <si>
    <t xml:space="preserve">PO-5020</t>
  </si>
  <si>
    <t xml:space="preserve">J6010</t>
  </si>
  <si>
    <t xml:space="preserve">Roof plumbing and gutters, Dandenong</t>
  </si>
  <si>
    <t xml:space="preserve">PO-5021</t>
  </si>
  <si>
    <t xml:space="preserve">PO-5022</t>
  </si>
  <si>
    <t xml:space="preserve">PO-5023</t>
  </si>
  <si>
    <t xml:space="preserve">J6006</t>
  </si>
  <si>
    <t xml:space="preserve">Blocked drain, Thomastown</t>
  </si>
  <si>
    <t xml:space="preserve">PO-5024</t>
  </si>
  <si>
    <t xml:space="preserve">J6009</t>
  </si>
  <si>
    <t xml:space="preserve">Gas cooktop connection, Altona</t>
  </si>
  <si>
    <t xml:space="preserve">PO-5025</t>
  </si>
  <si>
    <t xml:space="preserve">PO-5026</t>
  </si>
  <si>
    <t xml:space="preserve">J6005</t>
  </si>
  <si>
    <t xml:space="preserve">Gas cooktop connection, Essendon</t>
  </si>
  <si>
    <t xml:space="preserve">Cancelled</t>
  </si>
  <si>
    <t xml:space="preserve">PO-5027</t>
  </si>
  <si>
    <t xml:space="preserve">PO-5028</t>
  </si>
  <si>
    <t xml:space="preserve">PO-5029</t>
  </si>
  <si>
    <t xml:space="preserve">PO-5030</t>
  </si>
  <si>
    <t xml:space="preserve">PO-5031</t>
  </si>
  <si>
    <t xml:space="preserve">PO-5032</t>
  </si>
  <si>
    <t xml:space="preserve">PO-5033</t>
  </si>
  <si>
    <t xml:space="preserve">PO-5034</t>
  </si>
  <si>
    <t xml:space="preserve">J6011</t>
  </si>
  <si>
    <t xml:space="preserve">Gas line to deck BBQ, Burwood</t>
  </si>
  <si>
    <t xml:space="preserve">PO-5035</t>
  </si>
  <si>
    <t xml:space="preserve">PO-5036</t>
  </si>
  <si>
    <t xml:space="preserve">PO-5037</t>
  </si>
  <si>
    <t xml:space="preserve">PO-5038</t>
  </si>
  <si>
    <t xml:space="preserve">PO-5039</t>
  </si>
  <si>
    <t xml:space="preserve">PO-5040</t>
  </si>
  <si>
    <t xml:space="preserve">PO-5041</t>
  </si>
  <si>
    <t xml:space="preserve">PO-5042</t>
  </si>
  <si>
    <t xml:space="preserve">J6013</t>
  </si>
  <si>
    <t xml:space="preserve">Toilet suite replacement, Brighton</t>
  </si>
  <si>
    <t xml:space="preserve">PO-5043</t>
  </si>
  <si>
    <t xml:space="preserve">PO-5044</t>
  </si>
  <si>
    <t xml:space="preserve">PO-5045</t>
  </si>
  <si>
    <t xml:space="preserve">PO-5046</t>
  </si>
  <si>
    <t xml:space="preserve">PO-5047</t>
  </si>
  <si>
    <t xml:space="preserve">PO-5048</t>
  </si>
  <si>
    <t xml:space="preserve">PO-5049</t>
  </si>
  <si>
    <t xml:space="preserve">PO-5050</t>
  </si>
  <si>
    <t xml:space="preserve">PO-5051</t>
  </si>
  <si>
    <t xml:space="preserve">PO-5052</t>
  </si>
  <si>
    <t xml:space="preserve">PO-5053</t>
  </si>
  <si>
    <t xml:space="preserve">PO-5054</t>
  </si>
  <si>
    <t xml:space="preserve">PO-5055</t>
  </si>
  <si>
    <t xml:space="preserve">PO-5056</t>
  </si>
  <si>
    <t xml:space="preserve">PO-5057</t>
  </si>
  <si>
    <t xml:space="preserve">PO-5058</t>
  </si>
  <si>
    <t xml:space="preserve">J6014</t>
  </si>
  <si>
    <t xml:space="preserve">Blocked drain, Footscray</t>
  </si>
  <si>
    <t xml:space="preserve">PO-5059</t>
  </si>
  <si>
    <t xml:space="preserve">PO-5060</t>
  </si>
  <si>
    <t xml:space="preserve">J6015</t>
  </si>
  <si>
    <t xml:space="preserve">Gas line to deck BBQ, Northcote</t>
  </si>
  <si>
    <t xml:space="preserve">PO-5061</t>
  </si>
  <si>
    <t xml:space="preserve">PO-5062</t>
  </si>
  <si>
    <t xml:space="preserve">PO-5063</t>
  </si>
  <si>
    <t xml:space="preserve">PO-5064</t>
  </si>
  <si>
    <t xml:space="preserve">J6016</t>
  </si>
  <si>
    <t xml:space="preserve">Backflow test and repair, Moorabbin</t>
  </si>
  <si>
    <t xml:space="preserve">PO-5065</t>
  </si>
  <si>
    <t xml:space="preserve">J6017</t>
  </si>
  <si>
    <t xml:space="preserve">Roof plumbing and gutters, Clayton</t>
  </si>
  <si>
    <t xml:space="preserve">PO-5066</t>
  </si>
  <si>
    <t xml:space="preserve">PO-5067</t>
  </si>
  <si>
    <t xml:space="preserve">PO-5068</t>
  </si>
  <si>
    <t xml:space="preserve">PO-5069</t>
  </si>
  <si>
    <t xml:space="preserve">PO-5070</t>
  </si>
  <si>
    <t xml:space="preserve">PO-5071</t>
  </si>
  <si>
    <t xml:space="preserve">PO-5072</t>
  </si>
  <si>
    <t xml:space="preserve">PO-5073</t>
  </si>
  <si>
    <t xml:space="preserve">PO-5074</t>
  </si>
  <si>
    <t xml:space="preserve">PO-5075</t>
  </si>
  <si>
    <t xml:space="preserve">PO-5076</t>
  </si>
  <si>
    <t xml:space="preserve">PO-5077</t>
  </si>
  <si>
    <t xml:space="preserve">PO-5078</t>
  </si>
  <si>
    <t xml:space="preserve">PO-5079</t>
  </si>
  <si>
    <t xml:space="preserve">PO-5080</t>
  </si>
  <si>
    <t xml:space="preserve">PO-5081</t>
  </si>
  <si>
    <t xml:space="preserve">J6019</t>
  </si>
  <si>
    <t xml:space="preserve">Bathroom rough-in, Burwood</t>
  </si>
  <si>
    <t xml:space="preserve">PO-5082</t>
  </si>
  <si>
    <t xml:space="preserve">PO-5083</t>
  </si>
  <si>
    <t xml:space="preserve">PO-5084</t>
  </si>
  <si>
    <t xml:space="preserve">J6021</t>
  </si>
  <si>
    <t xml:space="preserve">Backflow test and repair, Altona</t>
  </si>
  <si>
    <t xml:space="preserve">PO-5085</t>
  </si>
  <si>
    <t xml:space="preserve">PO-5086</t>
  </si>
  <si>
    <t xml:space="preserve">PO-5087</t>
  </si>
  <si>
    <t xml:space="preserve">PO-5088</t>
  </si>
  <si>
    <t xml:space="preserve">PO-5089</t>
  </si>
  <si>
    <t xml:space="preserve">PO-5090</t>
  </si>
  <si>
    <t xml:space="preserve">J6023</t>
  </si>
  <si>
    <t xml:space="preserve">Stormwater drainage, Oakleigh</t>
  </si>
  <si>
    <t xml:space="preserve">PO-5091</t>
  </si>
  <si>
    <t xml:space="preserve">PO-5092</t>
  </si>
  <si>
    <t xml:space="preserve">J6012</t>
  </si>
  <si>
    <t xml:space="preserve">Gas heater install, Essendon</t>
  </si>
  <si>
    <t xml:space="preserve">PO-5093</t>
  </si>
  <si>
    <t xml:space="preserve">PO-5094</t>
  </si>
  <si>
    <t xml:space="preserve">PO-5095</t>
  </si>
  <si>
    <t xml:space="preserve">J6018</t>
  </si>
  <si>
    <t xml:space="preserve">Gas cooktop connection, Brighton</t>
  </si>
  <si>
    <t xml:space="preserve">PO-5096</t>
  </si>
  <si>
    <t xml:space="preserve">J6020</t>
  </si>
  <si>
    <t xml:space="preserve">Toilet suite replacement, Box Hill</t>
  </si>
  <si>
    <t xml:space="preserve">PO-5097</t>
  </si>
  <si>
    <t xml:space="preserve">PO-5098</t>
  </si>
  <si>
    <t xml:space="preserve">PO-5099</t>
  </si>
  <si>
    <t xml:space="preserve">PO-5100</t>
  </si>
  <si>
    <t xml:space="preserve">J6024</t>
  </si>
  <si>
    <t xml:space="preserve">Gas line to deck BBQ, Essendon</t>
  </si>
  <si>
    <t xml:space="preserve">PO-5101</t>
  </si>
  <si>
    <t xml:space="preserve">J6022</t>
  </si>
  <si>
    <t xml:space="preserve">Burst pipe repair, Heidelberg</t>
  </si>
  <si>
    <t xml:space="preserve">PO-5102</t>
  </si>
  <si>
    <t xml:space="preserve">PO-5103</t>
  </si>
  <si>
    <t xml:space="preserve">PO-5104</t>
  </si>
  <si>
    <t xml:space="preserve">PO-5105</t>
  </si>
  <si>
    <t xml:space="preserve">PO-5106</t>
  </si>
  <si>
    <t xml:space="preserve">PO-5107</t>
  </si>
  <si>
    <t xml:space="preserve">J6026</t>
  </si>
  <si>
    <t xml:space="preserve">Backflow test and repair, Oakleigh</t>
  </si>
  <si>
    <t xml:space="preserve">PO-5108</t>
  </si>
  <si>
    <t xml:space="preserve">PO-5109</t>
  </si>
  <si>
    <t xml:space="preserve">PO-5110</t>
  </si>
  <si>
    <t xml:space="preserve">PO-5111</t>
  </si>
  <si>
    <t xml:space="preserve">PO-5112</t>
  </si>
  <si>
    <t xml:space="preserve">PO-5113</t>
  </si>
  <si>
    <t xml:space="preserve">PO-5114</t>
  </si>
  <si>
    <t xml:space="preserve">PO-5115</t>
  </si>
  <si>
    <t xml:space="preserve">PO-5116</t>
  </si>
  <si>
    <t xml:space="preserve">PO-5117</t>
  </si>
  <si>
    <t xml:space="preserve">PO-5118</t>
  </si>
  <si>
    <t xml:space="preserve">PO-5119</t>
  </si>
  <si>
    <t xml:space="preserve">PO-5120</t>
  </si>
  <si>
    <t xml:space="preserve">PO-5121</t>
  </si>
  <si>
    <t xml:space="preserve">J6027</t>
  </si>
  <si>
    <t xml:space="preserve">Hot water replacement, Kew</t>
  </si>
  <si>
    <t xml:space="preserve">PO-5122</t>
  </si>
  <si>
    <t xml:space="preserve">PO-5123</t>
  </si>
  <si>
    <t xml:space="preserve">PO-5124</t>
  </si>
  <si>
    <t xml:space="preserve">PO-5125</t>
  </si>
  <si>
    <t xml:space="preserve">PO-5126</t>
  </si>
  <si>
    <t xml:space="preserve">PO-5127</t>
  </si>
  <si>
    <t xml:space="preserve">PO-5128</t>
  </si>
  <si>
    <t xml:space="preserve">PO-5129</t>
  </si>
  <si>
    <t xml:space="preserve">PO-5130</t>
  </si>
  <si>
    <t xml:space="preserve">PO-5131</t>
  </si>
  <si>
    <t xml:space="preserve">J6030</t>
  </si>
  <si>
    <t xml:space="preserve">Toilet suite replacement, Clayton</t>
  </si>
  <si>
    <t xml:space="preserve">PO-5132</t>
  </si>
  <si>
    <t xml:space="preserve">PO-5133</t>
  </si>
  <si>
    <t xml:space="preserve">PO-5134</t>
  </si>
  <si>
    <t xml:space="preserve">J6031</t>
  </si>
  <si>
    <t xml:space="preserve">Stormwater drainage, Thomastown</t>
  </si>
  <si>
    <t xml:space="preserve">PO-5135</t>
  </si>
  <si>
    <t xml:space="preserve">PO-5136</t>
  </si>
  <si>
    <t xml:space="preserve">PO-5137</t>
  </si>
  <si>
    <t xml:space="preserve">J6032</t>
  </si>
  <si>
    <t xml:space="preserve">Gas heater install, Sunshine</t>
  </si>
  <si>
    <t xml:space="preserve">PO-5138</t>
  </si>
  <si>
    <t xml:space="preserve">PO-5139</t>
  </si>
  <si>
    <t xml:space="preserve">PO-5140</t>
  </si>
  <si>
    <t xml:space="preserve">PO-5141</t>
  </si>
  <si>
    <t xml:space="preserve">PO-5142</t>
  </si>
  <si>
    <t xml:space="preserve">J6029</t>
  </si>
  <si>
    <t xml:space="preserve">Backflow test and repair, Mentone</t>
  </si>
  <si>
    <t xml:space="preserve">PO-5143</t>
  </si>
  <si>
    <t xml:space="preserve">PO-5144</t>
  </si>
  <si>
    <t xml:space="preserve">PO-5145</t>
  </si>
  <si>
    <t xml:space="preserve">PO-5146</t>
  </si>
  <si>
    <t xml:space="preserve">J6033</t>
  </si>
  <si>
    <t xml:space="preserve">Toilet suite replacement, Malvern</t>
  </si>
  <si>
    <t xml:space="preserve">PO-5147</t>
  </si>
  <si>
    <t xml:space="preserve">PO-5148</t>
  </si>
  <si>
    <t xml:space="preserve">PO-5149</t>
  </si>
  <si>
    <t xml:space="preserve">PO-5150</t>
  </si>
  <si>
    <t xml:space="preserve">PO-5151</t>
  </si>
  <si>
    <t xml:space="preserve">PO-5152</t>
  </si>
  <si>
    <t xml:space="preserve">J6036</t>
  </si>
  <si>
    <t xml:space="preserve">Burst pipe repair, Williamstown</t>
  </si>
  <si>
    <t xml:space="preserve">PO-5153</t>
  </si>
  <si>
    <t xml:space="preserve">J6025</t>
  </si>
  <si>
    <t xml:space="preserve">Toilet suite replacement, Coburg</t>
  </si>
  <si>
    <t xml:space="preserve">PO-5154</t>
  </si>
  <si>
    <t xml:space="preserve">J6035</t>
  </si>
  <si>
    <t xml:space="preserve">Gas line to deck BBQ, Bentleigh</t>
  </si>
  <si>
    <t xml:space="preserve">PO-5155</t>
  </si>
  <si>
    <t xml:space="preserve">PO-5156</t>
  </si>
  <si>
    <t xml:space="preserve">PO-5157</t>
  </si>
  <si>
    <t xml:space="preserve">J6034</t>
  </si>
  <si>
    <t xml:space="preserve">Roof plumbing and gutters, Cheltenham</t>
  </si>
  <si>
    <t xml:space="preserve">PO-5158</t>
  </si>
  <si>
    <t xml:space="preserve">PO-5159</t>
  </si>
  <si>
    <t xml:space="preserve">PO-5160</t>
  </si>
  <si>
    <t xml:space="preserve">PO-5161</t>
  </si>
  <si>
    <t xml:space="preserve">PO-5162</t>
  </si>
  <si>
    <t xml:space="preserve">PO-5163</t>
  </si>
  <si>
    <t xml:space="preserve">PO-5164</t>
  </si>
  <si>
    <t xml:space="preserve">PO-5165</t>
  </si>
  <si>
    <t xml:space="preserve">PO-5166</t>
  </si>
  <si>
    <t xml:space="preserve">PO-5167</t>
  </si>
  <si>
    <t xml:space="preserve">PO-5168</t>
  </si>
  <si>
    <t xml:space="preserve">PO-5169</t>
  </si>
  <si>
    <t xml:space="preserve">PO-5170</t>
  </si>
  <si>
    <t xml:space="preserve">PO-5171</t>
  </si>
  <si>
    <t xml:space="preserve">PO-5172</t>
  </si>
  <si>
    <t xml:space="preserve">PO-5173</t>
  </si>
  <si>
    <t xml:space="preserve">PO-5174</t>
  </si>
  <si>
    <t xml:space="preserve">PO-5175</t>
  </si>
  <si>
    <t xml:space="preserve">PO-5176</t>
  </si>
  <si>
    <t xml:space="preserve">PO-5177</t>
  </si>
  <si>
    <t xml:space="preserve">PO-5178</t>
  </si>
  <si>
    <t xml:space="preserve">PO-5179</t>
  </si>
  <si>
    <t xml:space="preserve">J6037</t>
  </si>
  <si>
    <t xml:space="preserve">Blocked drain, Mentone</t>
  </si>
  <si>
    <t xml:space="preserve">PO-5180</t>
  </si>
  <si>
    <t xml:space="preserve">PO-5181</t>
  </si>
  <si>
    <t xml:space="preserve">PO-5182</t>
  </si>
  <si>
    <t xml:space="preserve">PO-5183</t>
  </si>
  <si>
    <t xml:space="preserve">PO-5184</t>
  </si>
  <si>
    <t xml:space="preserve">PO-5185</t>
  </si>
  <si>
    <t xml:space="preserve">PO-5186</t>
  </si>
  <si>
    <t xml:space="preserve">PO-5187</t>
  </si>
  <si>
    <t xml:space="preserve">PO-5188</t>
  </si>
  <si>
    <t xml:space="preserve">PO-5189</t>
  </si>
  <si>
    <t xml:space="preserve">PO-5190</t>
  </si>
  <si>
    <t xml:space="preserve">J6028</t>
  </si>
  <si>
    <t xml:space="preserve">Hot water replacement, Williamstown</t>
  </si>
  <si>
    <t xml:space="preserve">PO-5191</t>
  </si>
  <si>
    <t xml:space="preserve">PO-5192</t>
  </si>
  <si>
    <t xml:space="preserve">PO-5193</t>
  </si>
  <si>
    <t xml:space="preserve">PO-5194</t>
  </si>
  <si>
    <t xml:space="preserve">PO-5195</t>
  </si>
  <si>
    <t xml:space="preserve">PO-5196</t>
  </si>
  <si>
    <t xml:space="preserve">PO-5197</t>
  </si>
  <si>
    <t xml:space="preserve">PO-5198</t>
  </si>
  <si>
    <t xml:space="preserve">PO-5199</t>
  </si>
  <si>
    <t xml:space="preserve">J6040</t>
  </si>
  <si>
    <t xml:space="preserve">Toilet suite replacement, Bayswater</t>
  </si>
  <si>
    <t xml:space="preserve">PO-5200</t>
  </si>
  <si>
    <t xml:space="preserve">PO-5201</t>
  </si>
  <si>
    <t xml:space="preserve">PO-5202</t>
  </si>
  <si>
    <t xml:space="preserve">PO-5203</t>
  </si>
  <si>
    <t xml:space="preserve">J6038</t>
  </si>
  <si>
    <t xml:space="preserve">Gas heater install, Moorabbin</t>
  </si>
  <si>
    <t xml:space="preserve">PO-5204</t>
  </si>
  <si>
    <t xml:space="preserve">PO-5205</t>
  </si>
  <si>
    <t xml:space="preserve">PO-5206</t>
  </si>
  <si>
    <t xml:space="preserve">PO-5207</t>
  </si>
  <si>
    <t xml:space="preserve">PO-5208</t>
  </si>
  <si>
    <t xml:space="preserve">PO-5209</t>
  </si>
  <si>
    <t xml:space="preserve">PO-5210</t>
  </si>
  <si>
    <t xml:space="preserve">PO-5211</t>
  </si>
  <si>
    <t xml:space="preserve">J6042</t>
  </si>
  <si>
    <t xml:space="preserve">Hot water replacement, Abbotsford</t>
  </si>
  <si>
    <t xml:space="preserve">PO-5212</t>
  </si>
  <si>
    <t xml:space="preserve">PO-5213</t>
  </si>
  <si>
    <t xml:space="preserve">PO-5214</t>
  </si>
  <si>
    <t xml:space="preserve">PO-5215</t>
  </si>
  <si>
    <t xml:space="preserve">PO-5216</t>
  </si>
  <si>
    <t xml:space="preserve">PO-5217</t>
  </si>
  <si>
    <t xml:space="preserve">PO-5218</t>
  </si>
  <si>
    <t xml:space="preserve">PO-5219</t>
  </si>
  <si>
    <t xml:space="preserve">PO-5220</t>
  </si>
  <si>
    <t xml:space="preserve">PO-5221</t>
  </si>
  <si>
    <t xml:space="preserve">PO-5222</t>
  </si>
  <si>
    <t xml:space="preserve">PO-5223</t>
  </si>
  <si>
    <t xml:space="preserve">PO-5224</t>
  </si>
  <si>
    <t xml:space="preserve">PO-5225</t>
  </si>
  <si>
    <t xml:space="preserve">PO-5226</t>
  </si>
  <si>
    <t xml:space="preserve">PO-5227</t>
  </si>
  <si>
    <t xml:space="preserve">PO-5228</t>
  </si>
  <si>
    <t xml:space="preserve">PO-5229</t>
  </si>
  <si>
    <t xml:space="preserve">PO-5230</t>
  </si>
  <si>
    <t xml:space="preserve">PO-5231</t>
  </si>
  <si>
    <t xml:space="preserve">PO-5232</t>
  </si>
  <si>
    <t xml:space="preserve">PO-5233</t>
  </si>
  <si>
    <t xml:space="preserve">PO-5234</t>
  </si>
  <si>
    <t xml:space="preserve">PO-5235</t>
  </si>
  <si>
    <t xml:space="preserve">PO-5236</t>
  </si>
  <si>
    <t xml:space="preserve">PO-5237</t>
  </si>
  <si>
    <t xml:space="preserve">PO-5238</t>
  </si>
  <si>
    <t xml:space="preserve">PO-5239</t>
  </si>
  <si>
    <t xml:space="preserve">PO-5240</t>
  </si>
  <si>
    <t xml:space="preserve">J6044</t>
  </si>
  <si>
    <t xml:space="preserve">Burst pipe repair, Box Hill</t>
  </si>
  <si>
    <t xml:space="preserve">PO-5241</t>
  </si>
  <si>
    <t xml:space="preserve">J6043</t>
  </si>
  <si>
    <t xml:space="preserve">Burst pipe repair, Preston West</t>
  </si>
  <si>
    <t xml:space="preserve">PO-5242</t>
  </si>
  <si>
    <t xml:space="preserve">PO-5243</t>
  </si>
  <si>
    <t xml:space="preserve">J6046</t>
  </si>
  <si>
    <t xml:space="preserve">Backflow test and repair, Yarraville</t>
  </si>
  <si>
    <t xml:space="preserve">PO-5244</t>
  </si>
  <si>
    <t xml:space="preserve">PO-5245</t>
  </si>
  <si>
    <t xml:space="preserve">PO-5246</t>
  </si>
  <si>
    <t xml:space="preserve">PO-5247</t>
  </si>
  <si>
    <t xml:space="preserve">PO-5248</t>
  </si>
  <si>
    <t xml:space="preserve">PO-5249</t>
  </si>
  <si>
    <t xml:space="preserve">PO-5250</t>
  </si>
  <si>
    <t xml:space="preserve">PO-5251</t>
  </si>
  <si>
    <t xml:space="preserve">J6039</t>
  </si>
  <si>
    <t xml:space="preserve">Bathroom rough-in, Abbotsford</t>
  </si>
  <si>
    <t xml:space="preserve">PO-5252</t>
  </si>
  <si>
    <t xml:space="preserve">PO-5253</t>
  </si>
  <si>
    <t xml:space="preserve">PO-5254</t>
  </si>
  <si>
    <t xml:space="preserve">PO-5255</t>
  </si>
  <si>
    <t xml:space="preserve">J6045</t>
  </si>
  <si>
    <t xml:space="preserve">Kitchen renovation plumbing, Abbotsford</t>
  </si>
  <si>
    <t xml:space="preserve">PO-5256</t>
  </si>
  <si>
    <t xml:space="preserve">PO-5257</t>
  </si>
  <si>
    <t xml:space="preserve">J6041</t>
  </si>
  <si>
    <t xml:space="preserve">Burst pipe repair, Ringwood</t>
  </si>
  <si>
    <t xml:space="preserve">PO-5258</t>
  </si>
  <si>
    <t xml:space="preserve">PO-5259</t>
  </si>
  <si>
    <t xml:space="preserve">PO-5260</t>
  </si>
  <si>
    <t xml:space="preserve">PO-5261</t>
  </si>
  <si>
    <t xml:space="preserve">J6048</t>
  </si>
  <si>
    <t xml:space="preserve">Backflow test and repair, Carlton</t>
  </si>
  <si>
    <t xml:space="preserve">PO-5262</t>
  </si>
  <si>
    <t xml:space="preserve">PO-5263</t>
  </si>
  <si>
    <t xml:space="preserve">PO-5264</t>
  </si>
  <si>
    <t xml:space="preserve">PO-5265</t>
  </si>
  <si>
    <t xml:space="preserve">PO-5266</t>
  </si>
  <si>
    <t xml:space="preserve">PO-5267</t>
  </si>
  <si>
    <t xml:space="preserve">PO-5268</t>
  </si>
  <si>
    <t xml:space="preserve">PO-5269</t>
  </si>
  <si>
    <t xml:space="preserve">PO-5270</t>
  </si>
  <si>
    <t xml:space="preserve">PO-5271</t>
  </si>
  <si>
    <t xml:space="preserve">PO-5272</t>
  </si>
  <si>
    <t xml:space="preserve">PO-5273</t>
  </si>
  <si>
    <t xml:space="preserve">PO-5274</t>
  </si>
  <si>
    <t xml:space="preserve">PO-5275</t>
  </si>
  <si>
    <t xml:space="preserve">PO-5276</t>
  </si>
  <si>
    <t xml:space="preserve">PO-5277</t>
  </si>
  <si>
    <t xml:space="preserve">PO-5278</t>
  </si>
  <si>
    <t xml:space="preserve">PO-5279</t>
  </si>
  <si>
    <t xml:space="preserve">PO-5280</t>
  </si>
  <si>
    <t xml:space="preserve">PO-5281</t>
  </si>
  <si>
    <t xml:space="preserve">PO-5282</t>
  </si>
  <si>
    <t xml:space="preserve">PO-5283</t>
  </si>
  <si>
    <t xml:space="preserve">PO-5284</t>
  </si>
  <si>
    <t xml:space="preserve">PO-5285</t>
  </si>
  <si>
    <t xml:space="preserve">PO-5286</t>
  </si>
  <si>
    <t xml:space="preserve">PO-5287</t>
  </si>
  <si>
    <t xml:space="preserve">PO-5288</t>
  </si>
  <si>
    <t xml:space="preserve">J6049</t>
  </si>
  <si>
    <t xml:space="preserve">Gas heater install, St Kilda</t>
  </si>
  <si>
    <t xml:space="preserve">PO-5289</t>
  </si>
  <si>
    <t xml:space="preserve">PO-5290</t>
  </si>
  <si>
    <t xml:space="preserve">PO-5291</t>
  </si>
  <si>
    <t xml:space="preserve">PO-5292</t>
  </si>
  <si>
    <t xml:space="preserve">PO-5293</t>
  </si>
  <si>
    <t xml:space="preserve">J6053</t>
  </si>
  <si>
    <t xml:space="preserve">Bathroom rough-in, Northcote</t>
  </si>
  <si>
    <t xml:space="preserve">PO-5294</t>
  </si>
  <si>
    <t xml:space="preserve">J6052</t>
  </si>
  <si>
    <t xml:space="preserve">Backflow test and repair, Fitzroy</t>
  </si>
  <si>
    <t xml:space="preserve">PO-5295</t>
  </si>
  <si>
    <t xml:space="preserve">PO-5296</t>
  </si>
  <si>
    <t xml:space="preserve">PO-5297</t>
  </si>
  <si>
    <t xml:space="preserve">PO-5298</t>
  </si>
  <si>
    <t xml:space="preserve">PO-5299</t>
  </si>
  <si>
    <t xml:space="preserve">PO-5300</t>
  </si>
  <si>
    <t xml:space="preserve">PO-5301</t>
  </si>
  <si>
    <t xml:space="preserve">PO-5302</t>
  </si>
  <si>
    <t xml:space="preserve">PO-5303</t>
  </si>
  <si>
    <t xml:space="preserve">PO-5304</t>
  </si>
  <si>
    <t xml:space="preserve">J6047</t>
  </si>
  <si>
    <t xml:space="preserve">Stormwater drainage, Brighton</t>
  </si>
  <si>
    <t xml:space="preserve">PO-5305</t>
  </si>
  <si>
    <t xml:space="preserve">PO-5306</t>
  </si>
  <si>
    <t xml:space="preserve">PO-5307</t>
  </si>
  <si>
    <t xml:space="preserve">PO-5308</t>
  </si>
  <si>
    <t xml:space="preserve">PO-5309</t>
  </si>
  <si>
    <t xml:space="preserve">PO-5310</t>
  </si>
  <si>
    <t xml:space="preserve">PO-5311</t>
  </si>
  <si>
    <t xml:space="preserve">J6058</t>
  </si>
  <si>
    <t xml:space="preserve">Hot water replacement, Sunshine</t>
  </si>
  <si>
    <t xml:space="preserve">PO-5312</t>
  </si>
  <si>
    <t xml:space="preserve">PO-5313</t>
  </si>
  <si>
    <t xml:space="preserve">PO-5314</t>
  </si>
  <si>
    <t xml:space="preserve">J6057</t>
  </si>
  <si>
    <t xml:space="preserve">Kitchen renovation plumbing, Williamstown</t>
  </si>
  <si>
    <t xml:space="preserve">PO-5315</t>
  </si>
  <si>
    <t xml:space="preserve">J6054</t>
  </si>
  <si>
    <t xml:space="preserve">Gas heater install, Yarraville</t>
  </si>
  <si>
    <t xml:space="preserve">PO-5316</t>
  </si>
  <si>
    <t xml:space="preserve">PO-5317</t>
  </si>
  <si>
    <t xml:space="preserve">PO-5318</t>
  </si>
  <si>
    <t xml:space="preserve">J6059</t>
  </si>
  <si>
    <t xml:space="preserve">Kitchen renovation plumbing, Reservoir</t>
  </si>
  <si>
    <t xml:space="preserve">PO-5319</t>
  </si>
  <si>
    <t xml:space="preserve">PO-5320</t>
  </si>
  <si>
    <t xml:space="preserve">PO-5321</t>
  </si>
  <si>
    <t xml:space="preserve">PO-5322</t>
  </si>
  <si>
    <t xml:space="preserve">PO-5323</t>
  </si>
  <si>
    <t xml:space="preserve">PO-5324</t>
  </si>
  <si>
    <t xml:space="preserve">PO-5325</t>
  </si>
  <si>
    <t xml:space="preserve">PO-5326</t>
  </si>
  <si>
    <t xml:space="preserve">J6060</t>
  </si>
  <si>
    <t xml:space="preserve">Gas heater install, Altona</t>
  </si>
  <si>
    <t xml:space="preserve">PO-5327</t>
  </si>
  <si>
    <t xml:space="preserve">PO-5328</t>
  </si>
  <si>
    <t xml:space="preserve">J6051</t>
  </si>
  <si>
    <t xml:space="preserve">Gas cooktop connection, Collingwood</t>
  </si>
  <si>
    <t xml:space="preserve">PO-5329</t>
  </si>
  <si>
    <t xml:space="preserve">PO-5330</t>
  </si>
  <si>
    <t xml:space="preserve">PO-5331</t>
  </si>
  <si>
    <t xml:space="preserve">PO-5332</t>
  </si>
  <si>
    <t xml:space="preserve">PO-5333</t>
  </si>
  <si>
    <t xml:space="preserve">PO-5334</t>
  </si>
  <si>
    <t xml:space="preserve">PO-5335</t>
  </si>
  <si>
    <t xml:space="preserve">PO-5336</t>
  </si>
  <si>
    <t xml:space="preserve">PO-5337</t>
  </si>
  <si>
    <t xml:space="preserve">PO-5338</t>
  </si>
  <si>
    <t xml:space="preserve">PO-5339</t>
  </si>
  <si>
    <t xml:space="preserve">PO-5340</t>
  </si>
  <si>
    <t xml:space="preserve">J6055</t>
  </si>
  <si>
    <t xml:space="preserve">Burst pipe repair, Clayton</t>
  </si>
  <si>
    <t xml:space="preserve">PO-5341</t>
  </si>
  <si>
    <t xml:space="preserve">PO-5342</t>
  </si>
  <si>
    <t xml:space="preserve">J6063</t>
  </si>
  <si>
    <t xml:space="preserve">Gas heater install, Footscray</t>
  </si>
  <si>
    <t xml:space="preserve">PO-5343</t>
  </si>
  <si>
    <t xml:space="preserve">J6061</t>
  </si>
  <si>
    <t xml:space="preserve">Stormwater drainage, Preston West</t>
  </si>
  <si>
    <t xml:space="preserve">PO-5344</t>
  </si>
  <si>
    <t xml:space="preserve">J6050</t>
  </si>
  <si>
    <t xml:space="preserve">PO-5345</t>
  </si>
  <si>
    <t xml:space="preserve">PO-5346</t>
  </si>
  <si>
    <t xml:space="preserve">PO-5347</t>
  </si>
  <si>
    <t xml:space="preserve">PO-5348</t>
  </si>
  <si>
    <t xml:space="preserve">PO-5349</t>
  </si>
  <si>
    <t xml:space="preserve">PO-5350</t>
  </si>
  <si>
    <t xml:space="preserve">PO-5351</t>
  </si>
  <si>
    <t xml:space="preserve">PO-5352</t>
  </si>
  <si>
    <t xml:space="preserve">PO-5353</t>
  </si>
  <si>
    <t xml:space="preserve">PO-5354</t>
  </si>
  <si>
    <t xml:space="preserve">PO-5355</t>
  </si>
  <si>
    <t xml:space="preserve">PO-5356</t>
  </si>
  <si>
    <t xml:space="preserve">J6065</t>
  </si>
  <si>
    <t xml:space="preserve">Gas heater install, Bentleigh</t>
  </si>
  <si>
    <t xml:space="preserve">PO-5357</t>
  </si>
  <si>
    <t xml:space="preserve">J6064</t>
  </si>
  <si>
    <t xml:space="preserve">Blocked drain, Carlton</t>
  </si>
  <si>
    <t xml:space="preserve">PO-5358</t>
  </si>
  <si>
    <t xml:space="preserve">PO-5359</t>
  </si>
  <si>
    <t xml:space="preserve">PO-5360</t>
  </si>
  <si>
    <t xml:space="preserve">PO-5361</t>
  </si>
  <si>
    <t xml:space="preserve">PO-5362</t>
  </si>
  <si>
    <t xml:space="preserve">PO-5363</t>
  </si>
  <si>
    <t xml:space="preserve">PO-5364</t>
  </si>
  <si>
    <t xml:space="preserve">J6062</t>
  </si>
  <si>
    <t xml:space="preserve">Gas cooktop connection, Kew</t>
  </si>
  <si>
    <t xml:space="preserve">PO-5365</t>
  </si>
  <si>
    <t xml:space="preserve">J6066</t>
  </si>
  <si>
    <t xml:space="preserve">Roof plumbing and gutters, Thomastown</t>
  </si>
  <si>
    <t xml:space="preserve">PO-5366</t>
  </si>
  <si>
    <t xml:space="preserve">PO-5367</t>
  </si>
  <si>
    <t xml:space="preserve">PO-5368</t>
  </si>
  <si>
    <t xml:space="preserve">PO-5369</t>
  </si>
  <si>
    <t xml:space="preserve">PO-5370</t>
  </si>
  <si>
    <t xml:space="preserve">PO-5371</t>
  </si>
  <si>
    <t xml:space="preserve">PO-5372</t>
  </si>
  <si>
    <t xml:space="preserve">PO-5373</t>
  </si>
  <si>
    <t xml:space="preserve">PO-5374</t>
  </si>
  <si>
    <t xml:space="preserve">J6067</t>
  </si>
  <si>
    <t xml:space="preserve">Kitchen renovation plumbing, Burwood</t>
  </si>
  <si>
    <t xml:space="preserve">PO-5375</t>
  </si>
  <si>
    <t xml:space="preserve">PO-5376</t>
  </si>
  <si>
    <t xml:space="preserve">J6068</t>
  </si>
  <si>
    <t xml:space="preserve">Toilet suite replacement, Preston West</t>
  </si>
  <si>
    <t xml:space="preserve">PO-5377</t>
  </si>
  <si>
    <t xml:space="preserve">PO-5378</t>
  </si>
  <si>
    <t xml:space="preserve">PO-5379</t>
  </si>
  <si>
    <t xml:space="preserve">PO-5380</t>
  </si>
  <si>
    <t xml:space="preserve">PO-5381</t>
  </si>
  <si>
    <t xml:space="preserve">PO-5382</t>
  </si>
  <si>
    <t xml:space="preserve">PO-5383</t>
  </si>
  <si>
    <t xml:space="preserve">PO-5384</t>
  </si>
  <si>
    <t xml:space="preserve">PO-5385</t>
  </si>
  <si>
    <t xml:space="preserve">PO-5386</t>
  </si>
  <si>
    <t xml:space="preserve">PO-5387</t>
  </si>
  <si>
    <t xml:space="preserve">PO-5388</t>
  </si>
  <si>
    <t xml:space="preserve">PO-5389</t>
  </si>
  <si>
    <t xml:space="preserve">PO-5390</t>
  </si>
  <si>
    <t xml:space="preserve">PO-5391</t>
  </si>
  <si>
    <t xml:space="preserve">PO-5392</t>
  </si>
  <si>
    <t xml:space="preserve">PO-5393</t>
  </si>
  <si>
    <t xml:space="preserve">PO-5394</t>
  </si>
  <si>
    <t xml:space="preserve">PO-5395</t>
  </si>
  <si>
    <t xml:space="preserve">PO-5396</t>
  </si>
  <si>
    <t xml:space="preserve">PO-5397</t>
  </si>
  <si>
    <t xml:space="preserve">PO-5398</t>
  </si>
  <si>
    <t xml:space="preserve">PO-5399</t>
  </si>
  <si>
    <t xml:space="preserve">PO-5400</t>
  </si>
  <si>
    <t xml:space="preserve">PO-5401</t>
  </si>
  <si>
    <t xml:space="preserve">PO-5402</t>
  </si>
  <si>
    <t xml:space="preserve">PO-5403</t>
  </si>
  <si>
    <t xml:space="preserve">PO-5404</t>
  </si>
  <si>
    <t xml:space="preserve">PO-5405</t>
  </si>
  <si>
    <t xml:space="preserve">PO-5406</t>
  </si>
  <si>
    <t xml:space="preserve">J6071</t>
  </si>
  <si>
    <t xml:space="preserve">Burst pipe repair, Preston</t>
  </si>
  <si>
    <t xml:space="preserve">PO-5407</t>
  </si>
  <si>
    <t xml:space="preserve">PO-5408</t>
  </si>
  <si>
    <t xml:space="preserve">J6070</t>
  </si>
  <si>
    <t xml:space="preserve">Gas heater install, Carlton</t>
  </si>
  <si>
    <t xml:space="preserve">PO-5409</t>
  </si>
  <si>
    <t xml:space="preserve">PO-5410</t>
  </si>
  <si>
    <t xml:space="preserve">PO-5411</t>
  </si>
  <si>
    <t xml:space="preserve">PO-5412</t>
  </si>
  <si>
    <t xml:space="preserve">PO-5413</t>
  </si>
  <si>
    <t xml:space="preserve">PO-5414</t>
  </si>
  <si>
    <t xml:space="preserve">PO-5415</t>
  </si>
  <si>
    <t xml:space="preserve">PO-5416</t>
  </si>
  <si>
    <t xml:space="preserve">PO-5417</t>
  </si>
  <si>
    <t xml:space="preserve">PO-5418</t>
  </si>
  <si>
    <t xml:space="preserve">PO-5419</t>
  </si>
  <si>
    <t xml:space="preserve">PO-5420</t>
  </si>
  <si>
    <t xml:space="preserve">PO-5421</t>
  </si>
  <si>
    <t xml:space="preserve">PO-5422</t>
  </si>
  <si>
    <t xml:space="preserve">PO-5423</t>
  </si>
  <si>
    <t xml:space="preserve">PO-5424</t>
  </si>
  <si>
    <t xml:space="preserve">PO-5425</t>
  </si>
  <si>
    <t xml:space="preserve">PO-5426</t>
  </si>
  <si>
    <t xml:space="preserve">PO-5427</t>
  </si>
  <si>
    <t xml:space="preserve">J6072</t>
  </si>
  <si>
    <t xml:space="preserve">Bathroom rough-in, Thomastown</t>
  </si>
  <si>
    <t xml:space="preserve">PO-5428</t>
  </si>
  <si>
    <t xml:space="preserve">PO-5429</t>
  </si>
  <si>
    <t xml:space="preserve">PO-5430</t>
  </si>
  <si>
    <t xml:space="preserve">PO-5431</t>
  </si>
  <si>
    <t xml:space="preserve">PO-5432</t>
  </si>
  <si>
    <t xml:space="preserve">PO-5433</t>
  </si>
  <si>
    <t xml:space="preserve">PO-5434</t>
  </si>
  <si>
    <t xml:space="preserve">PO-5435</t>
  </si>
  <si>
    <t xml:space="preserve">PO-5436</t>
  </si>
  <si>
    <t xml:space="preserve">PO-5437</t>
  </si>
  <si>
    <t xml:space="preserve">PO-5438</t>
  </si>
  <si>
    <t xml:space="preserve">PO-5439</t>
  </si>
  <si>
    <t xml:space="preserve">PO-5440</t>
  </si>
  <si>
    <t xml:space="preserve">J6073</t>
  </si>
  <si>
    <t xml:space="preserve">Stormwater drainage, Werribee</t>
  </si>
  <si>
    <t xml:space="preserve">PO-5441</t>
  </si>
  <si>
    <t xml:space="preserve">PO-5442</t>
  </si>
  <si>
    <t xml:space="preserve">J6074</t>
  </si>
  <si>
    <t xml:space="preserve">Toilet suite replacement, Camberwell</t>
  </si>
  <si>
    <t xml:space="preserve">PO-5443</t>
  </si>
  <si>
    <t xml:space="preserve">J6069</t>
  </si>
  <si>
    <t xml:space="preserve">Gas cooktop connection, Heidelberg</t>
  </si>
  <si>
    <t xml:space="preserve">PO-5444</t>
  </si>
  <si>
    <t xml:space="preserve">PO-5445</t>
  </si>
  <si>
    <t xml:space="preserve">PO-5446</t>
  </si>
  <si>
    <t xml:space="preserve">PO-5447</t>
  </si>
  <si>
    <t xml:space="preserve">PO-5448</t>
  </si>
  <si>
    <t xml:space="preserve">PO-5449</t>
  </si>
  <si>
    <t xml:space="preserve">PO-5450</t>
  </si>
  <si>
    <t xml:space="preserve">PO-5451</t>
  </si>
  <si>
    <t xml:space="preserve">PO-5452</t>
  </si>
  <si>
    <t xml:space="preserve">PO-5453</t>
  </si>
  <si>
    <t xml:space="preserve">PO-5454</t>
  </si>
  <si>
    <t xml:space="preserve">PO-5455</t>
  </si>
  <si>
    <t xml:space="preserve">PO-5456</t>
  </si>
  <si>
    <t xml:space="preserve">PO-5457</t>
  </si>
  <si>
    <t xml:space="preserve">PO-5458</t>
  </si>
  <si>
    <t xml:space="preserve">J6075</t>
  </si>
  <si>
    <t xml:space="preserve">Toilet suite replacement, Brunswick</t>
  </si>
  <si>
    <t xml:space="preserve">PO-5459</t>
  </si>
  <si>
    <t xml:space="preserve">PO-5460</t>
  </si>
  <si>
    <t xml:space="preserve">J6076</t>
  </si>
  <si>
    <t xml:space="preserve">Roof plumbing and gutters, Burwood</t>
  </si>
  <si>
    <t xml:space="preserve">PO-5461</t>
  </si>
  <si>
    <t xml:space="preserve">PO-5462</t>
  </si>
  <si>
    <t xml:space="preserve">PO-5463</t>
  </si>
  <si>
    <t xml:space="preserve">PO-5464</t>
  </si>
  <si>
    <t xml:space="preserve">PO-5465</t>
  </si>
  <si>
    <t xml:space="preserve">PO-5466</t>
  </si>
  <si>
    <t xml:space="preserve">PO-5467</t>
  </si>
  <si>
    <t xml:space="preserve">PO-5468</t>
  </si>
  <si>
    <t xml:space="preserve">PO-5469</t>
  </si>
  <si>
    <t xml:space="preserve">PO-5470</t>
  </si>
  <si>
    <t xml:space="preserve">PO-5471</t>
  </si>
  <si>
    <t xml:space="preserve">PO-5472</t>
  </si>
  <si>
    <t xml:space="preserve">PO-5473</t>
  </si>
  <si>
    <t xml:space="preserve">PO-5474</t>
  </si>
  <si>
    <t xml:space="preserve">PO-5475</t>
  </si>
  <si>
    <t xml:space="preserve">PO-5476</t>
  </si>
  <si>
    <t xml:space="preserve">PO-5477</t>
  </si>
  <si>
    <t xml:space="preserve">PO-5478</t>
  </si>
  <si>
    <t xml:space="preserve">J6077</t>
  </si>
  <si>
    <t xml:space="preserve">Blocked drain, Oakleigh</t>
  </si>
  <si>
    <t xml:space="preserve">PO-5479</t>
  </si>
  <si>
    <t xml:space="preserve">PO-5480</t>
  </si>
  <si>
    <t xml:space="preserve">PO-5481</t>
  </si>
  <si>
    <t xml:space="preserve">PO-5482</t>
  </si>
  <si>
    <t xml:space="preserve">PO-5483</t>
  </si>
  <si>
    <t xml:space="preserve">PO-5484</t>
  </si>
  <si>
    <t xml:space="preserve">PO-5485</t>
  </si>
  <si>
    <t xml:space="preserve">PO-5486</t>
  </si>
  <si>
    <t xml:space="preserve">PO-5487</t>
  </si>
  <si>
    <t xml:space="preserve">PO-5488</t>
  </si>
  <si>
    <t xml:space="preserve">PO-5489</t>
  </si>
  <si>
    <t xml:space="preserve">J6079</t>
  </si>
  <si>
    <t xml:space="preserve">Bathroom rough-in, Preston</t>
  </si>
  <si>
    <t xml:space="preserve">PO-5490</t>
  </si>
  <si>
    <t xml:space="preserve">PO-5491</t>
  </si>
  <si>
    <t xml:space="preserve">PO-5492</t>
  </si>
  <si>
    <t xml:space="preserve">PO-5493</t>
  </si>
  <si>
    <t xml:space="preserve">PO-5494</t>
  </si>
  <si>
    <t xml:space="preserve">PO-5495</t>
  </si>
  <si>
    <t xml:space="preserve">PO-5496</t>
  </si>
  <si>
    <t xml:space="preserve">PO-5497</t>
  </si>
  <si>
    <t xml:space="preserve">PO-5498</t>
  </si>
  <si>
    <t xml:space="preserve">PO-5499</t>
  </si>
  <si>
    <t xml:space="preserve">PO-5500</t>
  </si>
  <si>
    <t xml:space="preserve">PO-5501</t>
  </si>
  <si>
    <t xml:space="preserve">PO-5502</t>
  </si>
  <si>
    <t xml:space="preserve">PO-5503</t>
  </si>
  <si>
    <t xml:space="preserve">PO-5504</t>
  </si>
  <si>
    <t xml:space="preserve">PO-5505</t>
  </si>
  <si>
    <t xml:space="preserve">PO-5506</t>
  </si>
  <si>
    <t xml:space="preserve">PO-5507</t>
  </si>
  <si>
    <t xml:space="preserve">PO-5508</t>
  </si>
  <si>
    <t xml:space="preserve">J6081</t>
  </si>
  <si>
    <t xml:space="preserve">Kitchen renovation plumbing, Brighton</t>
  </si>
  <si>
    <t xml:space="preserve">PO-5509</t>
  </si>
  <si>
    <t xml:space="preserve">PO-5510</t>
  </si>
  <si>
    <t xml:space="preserve">PO-5511</t>
  </si>
  <si>
    <t xml:space="preserve">J6083</t>
  </si>
  <si>
    <t xml:space="preserve">Hot water replacement, Moorabbin</t>
  </si>
  <si>
    <t xml:space="preserve">PO-5512</t>
  </si>
  <si>
    <t xml:space="preserve">PO-5513</t>
  </si>
  <si>
    <t xml:space="preserve">J6082</t>
  </si>
  <si>
    <t xml:space="preserve">Burst pipe repair, Camberwell</t>
  </si>
  <si>
    <t xml:space="preserve">PO-5514</t>
  </si>
  <si>
    <t xml:space="preserve">PO-5515</t>
  </si>
  <si>
    <t xml:space="preserve">J6084</t>
  </si>
  <si>
    <t xml:space="preserve">Bathroom rough-in, Williamstown</t>
  </si>
  <si>
    <t xml:space="preserve">PO-5516</t>
  </si>
  <si>
    <t xml:space="preserve">PO-5517</t>
  </si>
  <si>
    <t xml:space="preserve">PO-5518</t>
  </si>
  <si>
    <t xml:space="preserve">PO-5519</t>
  </si>
  <si>
    <t xml:space="preserve">PO-5520</t>
  </si>
  <si>
    <t xml:space="preserve">PO-5521</t>
  </si>
  <si>
    <t xml:space="preserve">PO-5522</t>
  </si>
  <si>
    <t xml:space="preserve">PO-5523</t>
  </si>
  <si>
    <t xml:space="preserve">J6085</t>
  </si>
  <si>
    <t xml:space="preserve">Gas line to deck BBQ, Collingwood</t>
  </si>
  <si>
    <t xml:space="preserve">PO-5524</t>
  </si>
  <si>
    <t xml:space="preserve">PO-5525</t>
  </si>
  <si>
    <t xml:space="preserve">J6078</t>
  </si>
  <si>
    <t xml:space="preserve">Toilet suite replacement, Mentone</t>
  </si>
  <si>
    <t xml:space="preserve">PO-5526</t>
  </si>
  <si>
    <t xml:space="preserve">PO-5527</t>
  </si>
  <si>
    <t xml:space="preserve">PO-5528</t>
  </si>
  <si>
    <t xml:space="preserve">PO-5529</t>
  </si>
  <si>
    <t xml:space="preserve">PO-5530</t>
  </si>
  <si>
    <t xml:space="preserve">PO-5531</t>
  </si>
  <si>
    <t xml:space="preserve">PO-5532</t>
  </si>
  <si>
    <t xml:space="preserve">PO-5533</t>
  </si>
  <si>
    <t xml:space="preserve">PO-5534</t>
  </si>
  <si>
    <t xml:space="preserve">PO-5535</t>
  </si>
  <si>
    <t xml:space="preserve">PO-5536</t>
  </si>
  <si>
    <t xml:space="preserve">PO-5537</t>
  </si>
  <si>
    <t xml:space="preserve">J6080</t>
  </si>
  <si>
    <t xml:space="preserve">Stormwater drainage, Kew</t>
  </si>
  <si>
    <t xml:space="preserve">PO-5538</t>
  </si>
  <si>
    <t xml:space="preserve">J6089</t>
  </si>
  <si>
    <t xml:space="preserve">Stormwater drainage, Cheltenham</t>
  </si>
  <si>
    <t xml:space="preserve">PO-5539</t>
  </si>
  <si>
    <t xml:space="preserve">J6088</t>
  </si>
  <si>
    <t xml:space="preserve">Kitchen renovation plumbing, Mentone</t>
  </si>
  <si>
    <t xml:space="preserve">PO-5540</t>
  </si>
  <si>
    <t xml:space="preserve">PO-5541</t>
  </si>
  <si>
    <t xml:space="preserve">PO-5542</t>
  </si>
  <si>
    <t xml:space="preserve">PO-5543</t>
  </si>
  <si>
    <t xml:space="preserve">PO-5544</t>
  </si>
  <si>
    <t xml:space="preserve">PO-5545</t>
  </si>
  <si>
    <t xml:space="preserve">PO-5546</t>
  </si>
  <si>
    <t xml:space="preserve">PO-5547</t>
  </si>
  <si>
    <t xml:space="preserve">PO-5548</t>
  </si>
  <si>
    <t xml:space="preserve">PO-5549</t>
  </si>
  <si>
    <t xml:space="preserve">PO-5550</t>
  </si>
  <si>
    <t xml:space="preserve">PO-5551</t>
  </si>
  <si>
    <t xml:space="preserve">PO-5552</t>
  </si>
  <si>
    <t xml:space="preserve">PO-5553</t>
  </si>
  <si>
    <t xml:space="preserve">PO-5554</t>
  </si>
  <si>
    <t xml:space="preserve">PO-5555</t>
  </si>
  <si>
    <t xml:space="preserve">PO-5556</t>
  </si>
  <si>
    <t xml:space="preserve">PO-5557</t>
  </si>
  <si>
    <t xml:space="preserve">PO-5558</t>
  </si>
  <si>
    <t xml:space="preserve">J6091</t>
  </si>
  <si>
    <t xml:space="preserve">Gas line to deck BBQ, Abbotsford</t>
  </si>
  <si>
    <t xml:space="preserve">PO-5559</t>
  </si>
  <si>
    <t xml:space="preserve">PO-5560</t>
  </si>
  <si>
    <t xml:space="preserve">PO-5561</t>
  </si>
  <si>
    <t xml:space="preserve">PO-5562</t>
  </si>
  <si>
    <t xml:space="preserve">PO-5563</t>
  </si>
  <si>
    <t xml:space="preserve">PO-5564</t>
  </si>
  <si>
    <t xml:space="preserve">PO-5565</t>
  </si>
  <si>
    <t xml:space="preserve">J6090</t>
  </si>
  <si>
    <t xml:space="preserve">Hot water replacement, Yarraville</t>
  </si>
  <si>
    <t xml:space="preserve">PO-5566</t>
  </si>
  <si>
    <t xml:space="preserve">J6086</t>
  </si>
  <si>
    <t xml:space="preserve">Toilet suite replacement, Dandenong</t>
  </si>
  <si>
    <t xml:space="preserve">PO-5567</t>
  </si>
  <si>
    <t xml:space="preserve">PO-5568</t>
  </si>
  <si>
    <t xml:space="preserve">J6087</t>
  </si>
  <si>
    <t xml:space="preserve">Backflow test and repair, Preston</t>
  </si>
  <si>
    <t xml:space="preserve">PO-5569</t>
  </si>
  <si>
    <t xml:space="preserve">PO-5570</t>
  </si>
  <si>
    <t xml:space="preserve">PO-5571</t>
  </si>
  <si>
    <t xml:space="preserve">PO-5572</t>
  </si>
  <si>
    <t xml:space="preserve">J6093</t>
  </si>
  <si>
    <t xml:space="preserve">Kitchen renovation plumbing, Bentleigh</t>
  </si>
  <si>
    <t xml:space="preserve">PO-5573</t>
  </si>
  <si>
    <t xml:space="preserve">PO-5574</t>
  </si>
  <si>
    <t xml:space="preserve">PO-5575</t>
  </si>
  <si>
    <t xml:space="preserve">PO-5576</t>
  </si>
  <si>
    <t xml:space="preserve">PO-5577</t>
  </si>
  <si>
    <t xml:space="preserve">PO-5578</t>
  </si>
  <si>
    <t xml:space="preserve">PO-5579</t>
  </si>
  <si>
    <t xml:space="preserve">J6092</t>
  </si>
  <si>
    <t xml:space="preserve">Bathroom rough-in, Box Hill</t>
  </si>
  <si>
    <t xml:space="preserve">PO-5580</t>
  </si>
  <si>
    <t xml:space="preserve">PO-5581</t>
  </si>
  <si>
    <t xml:space="preserve">PO-5582</t>
  </si>
  <si>
    <t xml:space="preserve">PO-5583</t>
  </si>
  <si>
    <t xml:space="preserve">PO-5584</t>
  </si>
  <si>
    <t xml:space="preserve">PO-5585</t>
  </si>
  <si>
    <t xml:space="preserve">PO-5586</t>
  </si>
  <si>
    <t xml:space="preserve">PO-5587</t>
  </si>
  <si>
    <t xml:space="preserve">J6094</t>
  </si>
  <si>
    <t xml:space="preserve">Backflow test and repair, Box Hill</t>
  </si>
  <si>
    <t xml:space="preserve">PO-5588</t>
  </si>
  <si>
    <t xml:space="preserve">PO-5589</t>
  </si>
  <si>
    <t xml:space="preserve">PO-5590</t>
  </si>
  <si>
    <t xml:space="preserve">PO-5591</t>
  </si>
  <si>
    <t xml:space="preserve">J6095</t>
  </si>
  <si>
    <t xml:space="preserve">Roof plumbing and gutters, Northcote</t>
  </si>
  <si>
    <t xml:space="preserve">PO-5592</t>
  </si>
  <si>
    <t xml:space="preserve">PO-5593</t>
  </si>
  <si>
    <t xml:space="preserve">PO-5594</t>
  </si>
  <si>
    <t xml:space="preserve">PO-5595</t>
  </si>
  <si>
    <t xml:space="preserve">PO-5596</t>
  </si>
  <si>
    <t xml:space="preserve">PO-5597</t>
  </si>
  <si>
    <t xml:space="preserve">J6096</t>
  </si>
  <si>
    <t xml:space="preserve">Backflow test and repair, Dandenong</t>
  </si>
  <si>
    <t xml:space="preserve">PO-5598</t>
  </si>
  <si>
    <t xml:space="preserve">PO-5599</t>
  </si>
  <si>
    <t xml:space="preserve">PO-5600</t>
  </si>
  <si>
    <t xml:space="preserve">PO-5601</t>
  </si>
  <si>
    <t xml:space="preserve">PO-5602</t>
  </si>
  <si>
    <t xml:space="preserve">PO-5603</t>
  </si>
  <si>
    <t xml:space="preserve">PO-5604</t>
  </si>
  <si>
    <t xml:space="preserve">PO-5605</t>
  </si>
  <si>
    <t xml:space="preserve">PO-5606</t>
  </si>
  <si>
    <t xml:space="preserve">PO-5607</t>
  </si>
  <si>
    <t xml:space="preserve">PO-5608</t>
  </si>
  <si>
    <t xml:space="preserve">J6100</t>
  </si>
  <si>
    <t xml:space="preserve">Blocked drain, Camberwell</t>
  </si>
  <si>
    <t xml:space="preserve">PO-5609</t>
  </si>
  <si>
    <t xml:space="preserve">PO-5610</t>
  </si>
  <si>
    <t xml:space="preserve">PO-5611</t>
  </si>
  <si>
    <t xml:space="preserve">PO-5612</t>
  </si>
  <si>
    <t xml:space="preserve">J6099</t>
  </si>
  <si>
    <t xml:space="preserve">Gas heater install, Moonee Ponds</t>
  </si>
  <si>
    <t xml:space="preserve">PO-5613</t>
  </si>
  <si>
    <t xml:space="preserve">PO-5614</t>
  </si>
  <si>
    <t xml:space="preserve">PO-5615</t>
  </si>
  <si>
    <t xml:space="preserve">PO-5616</t>
  </si>
  <si>
    <t xml:space="preserve">J6102</t>
  </si>
  <si>
    <t xml:space="preserve">Gas line to deck BBQ, St Kilda</t>
  </si>
  <si>
    <t xml:space="preserve">PO-5617</t>
  </si>
  <si>
    <t xml:space="preserve">PO-5618</t>
  </si>
  <si>
    <t xml:space="preserve">PO-5619</t>
  </si>
  <si>
    <t xml:space="preserve">PO-5620</t>
  </si>
  <si>
    <t xml:space="preserve">PO-5621</t>
  </si>
  <si>
    <t xml:space="preserve">PO-5622</t>
  </si>
  <si>
    <t xml:space="preserve">J6098</t>
  </si>
  <si>
    <t xml:space="preserve">Toilet suite replacement, Essendon</t>
  </si>
  <si>
    <t xml:space="preserve">PO-5623</t>
  </si>
  <si>
    <t xml:space="preserve">PO-5624</t>
  </si>
  <si>
    <t xml:space="preserve">J6103</t>
  </si>
  <si>
    <t xml:space="preserve">Gas line to deck BBQ, Box Hill</t>
  </si>
  <si>
    <t xml:space="preserve">PO-5625</t>
  </si>
  <si>
    <t xml:space="preserve">PO-5626</t>
  </si>
  <si>
    <t xml:space="preserve">J6101</t>
  </si>
  <si>
    <t xml:space="preserve">Blocked drain, Bayswater</t>
  </si>
  <si>
    <t xml:space="preserve">PO-5627</t>
  </si>
  <si>
    <t xml:space="preserve">PO-5628</t>
  </si>
  <si>
    <t xml:space="preserve">PO-5629</t>
  </si>
  <si>
    <t xml:space="preserve">PO-5630</t>
  </si>
  <si>
    <t xml:space="preserve">J6104</t>
  </si>
  <si>
    <t xml:space="preserve">Roof plumbing and gutters, Moonee Ponds</t>
  </si>
  <si>
    <t xml:space="preserve">PO-5631</t>
  </si>
  <si>
    <t xml:space="preserve">J6097</t>
  </si>
  <si>
    <t xml:space="preserve">Gas line to deck BBQ, Malvern</t>
  </si>
  <si>
    <t xml:space="preserve">PO-5632</t>
  </si>
  <si>
    <t xml:space="preserve">PO-5633</t>
  </si>
  <si>
    <t xml:space="preserve">PO-5634</t>
  </si>
  <si>
    <t xml:space="preserve">PO-5635</t>
  </si>
  <si>
    <t xml:space="preserve">PO-5636</t>
  </si>
  <si>
    <t xml:space="preserve">PO-5637</t>
  </si>
  <si>
    <t xml:space="preserve">PO-5638</t>
  </si>
  <si>
    <t xml:space="preserve">PO-5639</t>
  </si>
  <si>
    <t xml:space="preserve">PO-5640</t>
  </si>
  <si>
    <t xml:space="preserve">PO-5641</t>
  </si>
  <si>
    <t xml:space="preserve">PO-5642</t>
  </si>
  <si>
    <t xml:space="preserve">PO-5643</t>
  </si>
  <si>
    <t xml:space="preserve">PO-5644</t>
  </si>
  <si>
    <t xml:space="preserve">PO-5645</t>
  </si>
  <si>
    <t xml:space="preserve">PO-5646</t>
  </si>
  <si>
    <t xml:space="preserve">PO-5647</t>
  </si>
  <si>
    <t xml:space="preserve">PO-5648</t>
  </si>
  <si>
    <t xml:space="preserve">J6105</t>
  </si>
  <si>
    <t xml:space="preserve">Burst pipe repair, Thomastown</t>
  </si>
  <si>
    <t xml:space="preserve">PO-5649</t>
  </si>
  <si>
    <t xml:space="preserve">PO-5650</t>
  </si>
  <si>
    <t xml:space="preserve">PO-5651</t>
  </si>
  <si>
    <t xml:space="preserve">PO-5652</t>
  </si>
  <si>
    <t xml:space="preserve">PO-5653</t>
  </si>
  <si>
    <t xml:space="preserve">PO-5654</t>
  </si>
  <si>
    <t xml:space="preserve">PO-5655</t>
  </si>
  <si>
    <t xml:space="preserve">PO-5656</t>
  </si>
  <si>
    <t xml:space="preserve">PO-5657</t>
  </si>
  <si>
    <t xml:space="preserve">PO-5658</t>
  </si>
  <si>
    <t xml:space="preserve">J6106</t>
  </si>
  <si>
    <t xml:space="preserve">Burst pipe repair, Northcote</t>
  </si>
  <si>
    <t xml:space="preserve">PO-5659</t>
  </si>
  <si>
    <t xml:space="preserve">PO-5660</t>
  </si>
  <si>
    <t xml:space="preserve">PO-5661</t>
  </si>
  <si>
    <t xml:space="preserve">J6109</t>
  </si>
  <si>
    <t xml:space="preserve">Bathroom rough-in, Moorabbin</t>
  </si>
  <si>
    <t xml:space="preserve">PO-5662</t>
  </si>
  <si>
    <t xml:space="preserve">PO-5663</t>
  </si>
  <si>
    <t xml:space="preserve">PO-5664</t>
  </si>
  <si>
    <t xml:space="preserve">PO-5665</t>
  </si>
  <si>
    <t xml:space="preserve">PO-5666</t>
  </si>
  <si>
    <t xml:space="preserve">PO-5667</t>
  </si>
  <si>
    <t xml:space="preserve">PO-5668</t>
  </si>
  <si>
    <t xml:space="preserve">PO-5669</t>
  </si>
  <si>
    <t xml:space="preserve">PO-5670</t>
  </si>
  <si>
    <t xml:space="preserve">PO-5671</t>
  </si>
  <si>
    <t xml:space="preserve">PO-5672</t>
  </si>
  <si>
    <t xml:space="preserve">PO-5673</t>
  </si>
  <si>
    <t xml:space="preserve">PO-5674</t>
  </si>
  <si>
    <t xml:space="preserve">PO-5675</t>
  </si>
  <si>
    <t xml:space="preserve">PO-5676</t>
  </si>
  <si>
    <t xml:space="preserve">PO-5677</t>
  </si>
  <si>
    <t xml:space="preserve">PO-5678</t>
  </si>
  <si>
    <t xml:space="preserve">PO-5679</t>
  </si>
  <si>
    <t xml:space="preserve">PO-5680</t>
  </si>
  <si>
    <t xml:space="preserve">PO-5681</t>
  </si>
  <si>
    <t xml:space="preserve">PO-5682</t>
  </si>
  <si>
    <t xml:space="preserve">PO-5683</t>
  </si>
  <si>
    <t xml:space="preserve">PO-5684</t>
  </si>
  <si>
    <t xml:space="preserve">PO-5685</t>
  </si>
  <si>
    <t xml:space="preserve">J6110</t>
  </si>
  <si>
    <t xml:space="preserve">Backflow test and repair, Burwood</t>
  </si>
  <si>
    <t xml:space="preserve">PO-5686</t>
  </si>
  <si>
    <t xml:space="preserve">PO-5687</t>
  </si>
  <si>
    <t xml:space="preserve">PO-5688</t>
  </si>
  <si>
    <t xml:space="preserve">PO-5689</t>
  </si>
  <si>
    <t xml:space="preserve">PO-5690</t>
  </si>
  <si>
    <t xml:space="preserve">J6108</t>
  </si>
  <si>
    <t xml:space="preserve">Kitchen renovation plumbing, Heidelberg</t>
  </si>
  <si>
    <t xml:space="preserve">PO-5691</t>
  </si>
  <si>
    <t xml:space="preserve">PO-5692</t>
  </si>
  <si>
    <t xml:space="preserve">PO-5693</t>
  </si>
  <si>
    <t xml:space="preserve">PO-5694</t>
  </si>
  <si>
    <t xml:space="preserve">PO-5695</t>
  </si>
  <si>
    <t xml:space="preserve">PO-5696</t>
  </si>
  <si>
    <t xml:space="preserve">PO-5697</t>
  </si>
  <si>
    <t xml:space="preserve">PO-5698</t>
  </si>
  <si>
    <t xml:space="preserve">PO-5699</t>
  </si>
  <si>
    <t xml:space="preserve">PO-5700</t>
  </si>
  <si>
    <t xml:space="preserve">J6112</t>
  </si>
  <si>
    <t xml:space="preserve">Stormwater drainage, Northcote</t>
  </si>
  <si>
    <t xml:space="preserve">PO-5701</t>
  </si>
  <si>
    <t xml:space="preserve">J6111</t>
  </si>
  <si>
    <t xml:space="preserve">Backflow test and repair, Hawthorn</t>
  </si>
  <si>
    <t xml:space="preserve">PO-5702</t>
  </si>
  <si>
    <t xml:space="preserve">PO-5703</t>
  </si>
  <si>
    <t xml:space="preserve">PO-5704</t>
  </si>
  <si>
    <t xml:space="preserve">PO-5705</t>
  </si>
  <si>
    <t xml:space="preserve">PO-5706</t>
  </si>
  <si>
    <t xml:space="preserve">PO-5707</t>
  </si>
  <si>
    <t xml:space="preserve">PO-5708</t>
  </si>
  <si>
    <t xml:space="preserve">PO-5709</t>
  </si>
  <si>
    <t xml:space="preserve">PO-5710</t>
  </si>
  <si>
    <t xml:space="preserve">PO-5711</t>
  </si>
  <si>
    <t xml:space="preserve">PO-5712</t>
  </si>
  <si>
    <t xml:space="preserve">PO-5713</t>
  </si>
  <si>
    <t xml:space="preserve">PO-5714</t>
  </si>
  <si>
    <t xml:space="preserve">PO-5715</t>
  </si>
  <si>
    <t xml:space="preserve">PO-5716</t>
  </si>
  <si>
    <t xml:space="preserve">PO-5717</t>
  </si>
  <si>
    <t xml:space="preserve">J6113</t>
  </si>
  <si>
    <t xml:space="preserve">Roof plumbing and gutters, Epping</t>
  </si>
  <si>
    <t xml:space="preserve">PO-5718</t>
  </si>
  <si>
    <t xml:space="preserve">PO-5719</t>
  </si>
  <si>
    <t xml:space="preserve">PO-5720</t>
  </si>
  <si>
    <t xml:space="preserve">PO-5721</t>
  </si>
  <si>
    <t xml:space="preserve">PO-5722</t>
  </si>
  <si>
    <t xml:space="preserve">PO-5723</t>
  </si>
  <si>
    <t xml:space="preserve">PO-5724</t>
  </si>
  <si>
    <t xml:space="preserve">PO-5725</t>
  </si>
  <si>
    <t xml:space="preserve">PO-5726</t>
  </si>
  <si>
    <t xml:space="preserve">J6115</t>
  </si>
  <si>
    <t xml:space="preserve">Blocked drain, Preston</t>
  </si>
  <si>
    <t xml:space="preserve">PO-5727</t>
  </si>
  <si>
    <t xml:space="preserve">PO-5728</t>
  </si>
  <si>
    <t xml:space="preserve">PO-5729</t>
  </si>
  <si>
    <t xml:space="preserve">PO-5730</t>
  </si>
  <si>
    <t xml:space="preserve">PO-5731</t>
  </si>
  <si>
    <t xml:space="preserve">PO-5732</t>
  </si>
  <si>
    <t xml:space="preserve">PO-5733</t>
  </si>
  <si>
    <t xml:space="preserve">PO-5734</t>
  </si>
  <si>
    <t xml:space="preserve">PO-5735</t>
  </si>
  <si>
    <t xml:space="preserve">PO-5736</t>
  </si>
  <si>
    <t xml:space="preserve">PO-5737</t>
  </si>
  <si>
    <t xml:space="preserve">PO-5738</t>
  </si>
  <si>
    <t xml:space="preserve">PO-5739</t>
  </si>
  <si>
    <t xml:space="preserve">PO-5740</t>
  </si>
  <si>
    <t xml:space="preserve">PO-5741</t>
  </si>
  <si>
    <t xml:space="preserve">PO-5742</t>
  </si>
  <si>
    <t xml:space="preserve">PO-5743</t>
  </si>
  <si>
    <t xml:space="preserve">PO-5744</t>
  </si>
  <si>
    <t xml:space="preserve">PO-5745</t>
  </si>
  <si>
    <t xml:space="preserve">PO-5746</t>
  </si>
  <si>
    <t xml:space="preserve">PO-5747</t>
  </si>
  <si>
    <t xml:space="preserve">J6107</t>
  </si>
  <si>
    <t xml:space="preserve">Gas line to deck BBQ, Altona</t>
  </si>
  <si>
    <t xml:space="preserve">PO-5748</t>
  </si>
  <si>
    <t xml:space="preserve">PO-5749</t>
  </si>
  <si>
    <t xml:space="preserve">PO-5750</t>
  </si>
  <si>
    <t xml:space="preserve">PO-5751</t>
  </si>
  <si>
    <t xml:space="preserve">PO-5752</t>
  </si>
  <si>
    <t xml:space="preserve">J6122</t>
  </si>
  <si>
    <t xml:space="preserve">Backflow test and repair, Werribee</t>
  </si>
  <si>
    <t xml:space="preserve">PO-5753</t>
  </si>
  <si>
    <t xml:space="preserve">PO-5754</t>
  </si>
  <si>
    <t xml:space="preserve">J6119</t>
  </si>
  <si>
    <t xml:space="preserve">Kitchen renovation plumbing, Epping</t>
  </si>
  <si>
    <t xml:space="preserve">PO-5755</t>
  </si>
  <si>
    <t xml:space="preserve">J6114</t>
  </si>
  <si>
    <t xml:space="preserve">Burst pipe repair, St Kilda</t>
  </si>
  <si>
    <t xml:space="preserve">PO-5756</t>
  </si>
  <si>
    <t xml:space="preserve">PO-5757</t>
  </si>
  <si>
    <t xml:space="preserve">PO-5758</t>
  </si>
  <si>
    <t xml:space="preserve">J6117</t>
  </si>
  <si>
    <t xml:space="preserve">Hot water replacement, Collingwood</t>
  </si>
  <si>
    <t xml:space="preserve">PO-5759</t>
  </si>
  <si>
    <t xml:space="preserve">PO-5760</t>
  </si>
  <si>
    <t xml:space="preserve">PO-5761</t>
  </si>
  <si>
    <t xml:space="preserve">J6120</t>
  </si>
  <si>
    <t xml:space="preserve">Backflow test and repair, Preston West</t>
  </si>
  <si>
    <t xml:space="preserve">PO-5762</t>
  </si>
  <si>
    <t xml:space="preserve">PO-5763</t>
  </si>
  <si>
    <t xml:space="preserve">PO-5764</t>
  </si>
  <si>
    <t xml:space="preserve">J6121</t>
  </si>
  <si>
    <t xml:space="preserve">Gas heater install, Brighton</t>
  </si>
  <si>
    <t xml:space="preserve">PO-5765</t>
  </si>
  <si>
    <t xml:space="preserve">J6124</t>
  </si>
  <si>
    <t xml:space="preserve">Burst pipe repair, Brunswick</t>
  </si>
  <si>
    <t xml:space="preserve">PO-5766</t>
  </si>
  <si>
    <t xml:space="preserve">PO-5767</t>
  </si>
  <si>
    <t xml:space="preserve">PO-5768</t>
  </si>
  <si>
    <t xml:space="preserve">J6123</t>
  </si>
  <si>
    <t xml:space="preserve">Roof plumbing and gutters, St Kilda</t>
  </si>
  <si>
    <t xml:space="preserve">PO-5769</t>
  </si>
  <si>
    <t xml:space="preserve">PO-5770</t>
  </si>
  <si>
    <t xml:space="preserve">PO-5771</t>
  </si>
  <si>
    <t xml:space="preserve">PO-5772</t>
  </si>
  <si>
    <t xml:space="preserve">J6116</t>
  </si>
  <si>
    <t xml:space="preserve">Roof plumbing and gutters, Preston West</t>
  </si>
  <si>
    <t xml:space="preserve">PO-5773</t>
  </si>
  <si>
    <t xml:space="preserve">PO-5774</t>
  </si>
  <si>
    <t xml:space="preserve">PO-5775</t>
  </si>
  <si>
    <t xml:space="preserve">PO-5776</t>
  </si>
  <si>
    <t xml:space="preserve">PO-5777</t>
  </si>
  <si>
    <t xml:space="preserve">PO-5778</t>
  </si>
  <si>
    <t xml:space="preserve">J6118</t>
  </si>
  <si>
    <t xml:space="preserve">Blocked drain, Richmond</t>
  </si>
  <si>
    <t xml:space="preserve">PO-5779</t>
  </si>
  <si>
    <t xml:space="preserve">PO-5780</t>
  </si>
  <si>
    <t xml:space="preserve">PO-5781</t>
  </si>
  <si>
    <t xml:space="preserve">J6125</t>
  </si>
  <si>
    <t xml:space="preserve">Roof plumbing and gutters, Kew</t>
  </si>
  <si>
    <t xml:space="preserve">PO-5782</t>
  </si>
  <si>
    <t xml:space="preserve">PO-5783</t>
  </si>
  <si>
    <t xml:space="preserve">PO-5784</t>
  </si>
  <si>
    <t xml:space="preserve">PO-5785</t>
  </si>
  <si>
    <t xml:space="preserve">PO-5786</t>
  </si>
  <si>
    <t xml:space="preserve">PO-5787</t>
  </si>
  <si>
    <t xml:space="preserve">PO-5788</t>
  </si>
  <si>
    <t xml:space="preserve">PO-5789</t>
  </si>
  <si>
    <t xml:space="preserve">PO-5790</t>
  </si>
  <si>
    <t xml:space="preserve">PO-5791</t>
  </si>
  <si>
    <t xml:space="preserve">PO-5792</t>
  </si>
  <si>
    <t xml:space="preserve">J6127</t>
  </si>
  <si>
    <t xml:space="preserve">Hot water replacement, Ringwood</t>
  </si>
  <si>
    <t xml:space="preserve">PO-5793</t>
  </si>
  <si>
    <t xml:space="preserve">PO-5794</t>
  </si>
  <si>
    <t xml:space="preserve">PO-5795</t>
  </si>
  <si>
    <t xml:space="preserve">PO-5796</t>
  </si>
  <si>
    <t xml:space="preserve">PO-5797</t>
  </si>
  <si>
    <t xml:space="preserve">J6126</t>
  </si>
  <si>
    <t xml:space="preserve">Toilet suite replacement, Carlton</t>
  </si>
  <si>
    <t xml:space="preserve">PO-5798</t>
  </si>
  <si>
    <t xml:space="preserve">PO-5799</t>
  </si>
  <si>
    <t xml:space="preserve">PO-5800</t>
  </si>
  <si>
    <t xml:space="preserve">J6128</t>
  </si>
  <si>
    <t xml:space="preserve">Hot water replacement, Preston</t>
  </si>
  <si>
    <t xml:space="preserve">PO-5801</t>
  </si>
  <si>
    <t xml:space="preserve">PO-5802</t>
  </si>
  <si>
    <t xml:space="preserve">PO-5803</t>
  </si>
  <si>
    <t xml:space="preserve">PO-5804</t>
  </si>
  <si>
    <t xml:space="preserve">PO-5805</t>
  </si>
  <si>
    <t xml:space="preserve">PO-5806</t>
  </si>
  <si>
    <t xml:space="preserve">PO-5807</t>
  </si>
  <si>
    <t xml:space="preserve">PO-5808</t>
  </si>
  <si>
    <t xml:space="preserve">PO-5809</t>
  </si>
  <si>
    <t xml:space="preserve">PO-5810</t>
  </si>
  <si>
    <t xml:space="preserve">PO-5811</t>
  </si>
  <si>
    <t xml:space="preserve">PO-5812</t>
  </si>
  <si>
    <t xml:space="preserve">PO-5813</t>
  </si>
  <si>
    <t xml:space="preserve">PO-5814</t>
  </si>
  <si>
    <t xml:space="preserve">PO-5815</t>
  </si>
  <si>
    <t xml:space="preserve">PO-5816</t>
  </si>
  <si>
    <t xml:space="preserve">PO-5817</t>
  </si>
  <si>
    <t xml:space="preserve">PO-5818</t>
  </si>
  <si>
    <t xml:space="preserve">PO-5819</t>
  </si>
  <si>
    <t xml:space="preserve">PO-5820</t>
  </si>
  <si>
    <t xml:space="preserve">PO-5821</t>
  </si>
  <si>
    <t xml:space="preserve">J6129</t>
  </si>
  <si>
    <t xml:space="preserve">Stormwater drainage, Moorabbin</t>
  </si>
  <si>
    <t xml:space="preserve">PO-5822</t>
  </si>
  <si>
    <t xml:space="preserve">PO-5823</t>
  </si>
  <si>
    <t xml:space="preserve">PO-5824</t>
  </si>
  <si>
    <t xml:space="preserve">PO-5825</t>
  </si>
  <si>
    <t xml:space="preserve">PO-5826</t>
  </si>
  <si>
    <t xml:space="preserve">J6130</t>
  </si>
  <si>
    <t xml:space="preserve">Bathroom rough-in, Richmond</t>
  </si>
  <si>
    <t xml:space="preserve">PO-5827</t>
  </si>
  <si>
    <t xml:space="preserve">PO-5828</t>
  </si>
  <si>
    <t xml:space="preserve">PO-5829</t>
  </si>
  <si>
    <t xml:space="preserve">PO-5830</t>
  </si>
  <si>
    <t xml:space="preserve">PO-5831</t>
  </si>
  <si>
    <t xml:space="preserve">PO-5832</t>
  </si>
  <si>
    <t xml:space="preserve">PO-5833</t>
  </si>
  <si>
    <t xml:space="preserve">PO-5834</t>
  </si>
  <si>
    <t xml:space="preserve">PO-5835</t>
  </si>
  <si>
    <t xml:space="preserve">PO-5836</t>
  </si>
  <si>
    <t xml:space="preserve">PO-5837</t>
  </si>
  <si>
    <t xml:space="preserve">PO-5838</t>
  </si>
  <si>
    <t xml:space="preserve">PO-5839</t>
  </si>
  <si>
    <t xml:space="preserve">PO-5840</t>
  </si>
  <si>
    <t xml:space="preserve">PO-5841</t>
  </si>
  <si>
    <t xml:space="preserve">PO-5842</t>
  </si>
  <si>
    <t xml:space="preserve">PO-5843</t>
  </si>
  <si>
    <t xml:space="preserve">PO-5844</t>
  </si>
  <si>
    <t xml:space="preserve">PO-5845</t>
  </si>
  <si>
    <t xml:space="preserve">PO-5846</t>
  </si>
  <si>
    <t xml:space="preserve">PO-5847</t>
  </si>
  <si>
    <t xml:space="preserve">PO-5848</t>
  </si>
  <si>
    <t xml:space="preserve">PO-5849</t>
  </si>
  <si>
    <t xml:space="preserve">PO-5850</t>
  </si>
  <si>
    <t xml:space="preserve">PO-5851</t>
  </si>
  <si>
    <t xml:space="preserve">PO-5852</t>
  </si>
  <si>
    <t xml:space="preserve">PO-5853</t>
  </si>
  <si>
    <t xml:space="preserve">PO-5854</t>
  </si>
  <si>
    <t xml:space="preserve">J6131</t>
  </si>
  <si>
    <t xml:space="preserve">Gas heater install, Preston</t>
  </si>
  <si>
    <t xml:space="preserve">PO-5855</t>
  </si>
  <si>
    <t xml:space="preserve">PO-5856</t>
  </si>
  <si>
    <t xml:space="preserve">PO-5857</t>
  </si>
  <si>
    <t xml:space="preserve">PO-5858</t>
  </si>
  <si>
    <t xml:space="preserve">PO-5859</t>
  </si>
  <si>
    <t xml:space="preserve">J6133</t>
  </si>
  <si>
    <t xml:space="preserve">Gas heater install, Northcote</t>
  </si>
  <si>
    <t xml:space="preserve">PO-5860</t>
  </si>
  <si>
    <t xml:space="preserve">PO-5861</t>
  </si>
  <si>
    <t xml:space="preserve">J6132</t>
  </si>
  <si>
    <t xml:space="preserve">Roof plumbing and gutters, Abbotsford</t>
  </si>
  <si>
    <t xml:space="preserve">PO-5862</t>
  </si>
  <si>
    <t xml:space="preserve">PO-5863</t>
  </si>
  <si>
    <t xml:space="preserve">PO-5864</t>
  </si>
  <si>
    <t xml:space="preserve">J6135</t>
  </si>
  <si>
    <t xml:space="preserve">Stormwater drainage, Heidelberg</t>
  </si>
  <si>
    <t xml:space="preserve">PO-5865</t>
  </si>
  <si>
    <t xml:space="preserve">PO-5866</t>
  </si>
  <si>
    <t xml:space="preserve">PO-5867</t>
  </si>
  <si>
    <t xml:space="preserve">PO-5868</t>
  </si>
  <si>
    <t xml:space="preserve">PO-5869</t>
  </si>
  <si>
    <t xml:space="preserve">PO-5870</t>
  </si>
  <si>
    <t xml:space="preserve">PO-5871</t>
  </si>
  <si>
    <t xml:space="preserve">PO-5872</t>
  </si>
  <si>
    <t xml:space="preserve">PO-5873</t>
  </si>
  <si>
    <t xml:space="preserve">PO-5874</t>
  </si>
  <si>
    <t xml:space="preserve">PO-5875</t>
  </si>
  <si>
    <t xml:space="preserve">PO-5876</t>
  </si>
  <si>
    <t xml:space="preserve">PO-5877</t>
  </si>
  <si>
    <t xml:space="preserve">PO-5878</t>
  </si>
  <si>
    <t xml:space="preserve">PO-5879</t>
  </si>
  <si>
    <t xml:space="preserve">PO-5880</t>
  </si>
  <si>
    <t xml:space="preserve">PO-5881</t>
  </si>
  <si>
    <t xml:space="preserve">PO-5882</t>
  </si>
  <si>
    <t xml:space="preserve">PO-5883</t>
  </si>
  <si>
    <t xml:space="preserve">PO-5884</t>
  </si>
  <si>
    <t xml:space="preserve">PO-5885</t>
  </si>
  <si>
    <t xml:space="preserve">PO-5886</t>
  </si>
  <si>
    <t xml:space="preserve">PO-5887</t>
  </si>
  <si>
    <t xml:space="preserve">PO-5888</t>
  </si>
  <si>
    <t xml:space="preserve">PO-5889</t>
  </si>
  <si>
    <t xml:space="preserve">PO-5890</t>
  </si>
  <si>
    <t xml:space="preserve">PO-5891</t>
  </si>
  <si>
    <t xml:space="preserve">PO-5892</t>
  </si>
  <si>
    <t xml:space="preserve">PO-5893</t>
  </si>
  <si>
    <t xml:space="preserve">J6134</t>
  </si>
  <si>
    <t xml:space="preserve">Burst pipe repair, Bayswater</t>
  </si>
  <si>
    <t xml:space="preserve">PO-5894</t>
  </si>
  <si>
    <t xml:space="preserve">PO-5895</t>
  </si>
  <si>
    <t xml:space="preserve">PO-5896</t>
  </si>
  <si>
    <t xml:space="preserve">PO-5897</t>
  </si>
  <si>
    <t xml:space="preserve">J6136</t>
  </si>
  <si>
    <t xml:space="preserve">Kitchen renovation plumbing, Brunswick</t>
  </si>
  <si>
    <t xml:space="preserve">PO-5898</t>
  </si>
  <si>
    <t xml:space="preserve">PO-5899</t>
  </si>
  <si>
    <t xml:space="preserve">PO-5900</t>
  </si>
  <si>
    <t xml:space="preserve">PO-5901</t>
  </si>
  <si>
    <t xml:space="preserve">PO-5902</t>
  </si>
  <si>
    <t xml:space="preserve">PO-5903</t>
  </si>
  <si>
    <t xml:space="preserve">PO-5904</t>
  </si>
  <si>
    <t xml:space="preserve">PO-5905</t>
  </si>
  <si>
    <t xml:space="preserve">PO-5906</t>
  </si>
  <si>
    <t xml:space="preserve">PO-5907</t>
  </si>
  <si>
    <t xml:space="preserve">PO-5908</t>
  </si>
  <si>
    <t xml:space="preserve">PO-5909</t>
  </si>
  <si>
    <t xml:space="preserve">PO-5910</t>
  </si>
  <si>
    <t xml:space="preserve">PO-5911</t>
  </si>
  <si>
    <t xml:space="preserve">PO-5912</t>
  </si>
  <si>
    <t xml:space="preserve">PO-5913</t>
  </si>
  <si>
    <t xml:space="preserve">J6137</t>
  </si>
  <si>
    <t xml:space="preserve">Blocked drain, Preston West</t>
  </si>
  <si>
    <t xml:space="preserve">PO-5914</t>
  </si>
  <si>
    <t xml:space="preserve">PO-5915</t>
  </si>
  <si>
    <t xml:space="preserve">PO-5916</t>
  </si>
  <si>
    <t xml:space="preserve">PO-5917</t>
  </si>
  <si>
    <t xml:space="preserve">PO-5918</t>
  </si>
  <si>
    <t xml:space="preserve">PO-5919</t>
  </si>
  <si>
    <t xml:space="preserve">J6138</t>
  </si>
  <si>
    <t xml:space="preserve">Gas cooktop connection, Ringwood</t>
  </si>
  <si>
    <t xml:space="preserve">PO-5920</t>
  </si>
  <si>
    <t xml:space="preserve">PO-5921</t>
  </si>
  <si>
    <t xml:space="preserve">PO-5922</t>
  </si>
  <si>
    <t xml:space="preserve">PO-5923</t>
  </si>
  <si>
    <t xml:space="preserve">PO-5924</t>
  </si>
  <si>
    <t xml:space="preserve">PO-5925</t>
  </si>
  <si>
    <t xml:space="preserve">PO-5926</t>
  </si>
  <si>
    <t xml:space="preserve">PO-5927</t>
  </si>
  <si>
    <t xml:space="preserve">PO-5928</t>
  </si>
  <si>
    <t xml:space="preserve">PO-5929</t>
  </si>
  <si>
    <t xml:space="preserve">PO-5930</t>
  </si>
  <si>
    <t xml:space="preserve">J6141</t>
  </si>
  <si>
    <t xml:space="preserve">Kitchen renovation plumbing, St Kilda</t>
  </si>
  <si>
    <t xml:space="preserve">PO-5931</t>
  </si>
  <si>
    <t xml:space="preserve">PO-5932</t>
  </si>
  <si>
    <t xml:space="preserve">PO-5933</t>
  </si>
  <si>
    <t xml:space="preserve">PO-5934</t>
  </si>
  <si>
    <t xml:space="preserve">PO-5935</t>
  </si>
  <si>
    <t xml:space="preserve">PO-5936</t>
  </si>
  <si>
    <t xml:space="preserve">PO-5937</t>
  </si>
  <si>
    <t xml:space="preserve">J6143</t>
  </si>
  <si>
    <t xml:space="preserve">Burst pipe repair, Moorabbin</t>
  </si>
  <si>
    <t xml:space="preserve">PO-5938</t>
  </si>
  <si>
    <t xml:space="preserve">PO-5939</t>
  </si>
  <si>
    <t xml:space="preserve">PO-5940</t>
  </si>
  <si>
    <t xml:space="preserve">PO-5941</t>
  </si>
  <si>
    <t xml:space="preserve">PO-5942</t>
  </si>
  <si>
    <t xml:space="preserve">J6139</t>
  </si>
  <si>
    <t xml:space="preserve">Hot water replacement, Heidelberg</t>
  </si>
  <si>
    <t xml:space="preserve">PO-5943</t>
  </si>
  <si>
    <t xml:space="preserve">PO-5944</t>
  </si>
  <si>
    <t xml:space="preserve">PO-5945</t>
  </si>
  <si>
    <t xml:space="preserve">PO-5946</t>
  </si>
  <si>
    <t xml:space="preserve">PO-5947</t>
  </si>
  <si>
    <t xml:space="preserve">PO-5948</t>
  </si>
  <si>
    <t xml:space="preserve">PO-5949</t>
  </si>
  <si>
    <t xml:space="preserve">PO-5950</t>
  </si>
  <si>
    <t xml:space="preserve">PO-5951</t>
  </si>
  <si>
    <t xml:space="preserve">J6142</t>
  </si>
  <si>
    <t xml:space="preserve">Toilet suite replacement, Werribee</t>
  </si>
  <si>
    <t xml:space="preserve">PO-5952</t>
  </si>
  <si>
    <t xml:space="preserve">PO-5953</t>
  </si>
  <si>
    <t xml:space="preserve">J6146</t>
  </si>
  <si>
    <t xml:space="preserve">Blocked drain, Hawthorn</t>
  </si>
  <si>
    <t xml:space="preserve">PO-5954</t>
  </si>
  <si>
    <t xml:space="preserve">J6140</t>
  </si>
  <si>
    <t xml:space="preserve">Hot water replacement, Preston West</t>
  </si>
  <si>
    <t xml:space="preserve">PO-5955</t>
  </si>
  <si>
    <t xml:space="preserve">PO-5956</t>
  </si>
  <si>
    <t xml:space="preserve">J6145</t>
  </si>
  <si>
    <t xml:space="preserve">Toilet suite replacement, Hawthorn</t>
  </si>
  <si>
    <t xml:space="preserve">PO-5957</t>
  </si>
  <si>
    <t xml:space="preserve">PO-5958</t>
  </si>
  <si>
    <t xml:space="preserve">PO-5959</t>
  </si>
  <si>
    <t xml:space="preserve">J6144</t>
  </si>
  <si>
    <t xml:space="preserve">Gas cooktop connection, Box Hill</t>
  </si>
  <si>
    <t xml:space="preserve">PO-5960</t>
  </si>
  <si>
    <t xml:space="preserve">PO-5961</t>
  </si>
  <si>
    <t xml:space="preserve">PO-5962</t>
  </si>
  <si>
    <t xml:space="preserve">PO-5963</t>
  </si>
  <si>
    <t xml:space="preserve">PO-5964</t>
  </si>
  <si>
    <t xml:space="preserve">PO-5965</t>
  </si>
  <si>
    <t xml:space="preserve">PO-5966</t>
  </si>
  <si>
    <t xml:space="preserve">PO-5967</t>
  </si>
  <si>
    <t xml:space="preserve">J6148</t>
  </si>
  <si>
    <t xml:space="preserve">Blocked drain, Williamstown</t>
  </si>
  <si>
    <t xml:space="preserve">PO-5968</t>
  </si>
  <si>
    <t xml:space="preserve">PO-5969</t>
  </si>
  <si>
    <t xml:space="preserve">PO-5970</t>
  </si>
  <si>
    <t xml:space="preserve">PO-5971</t>
  </si>
  <si>
    <t xml:space="preserve">PO-5972</t>
  </si>
  <si>
    <t xml:space="preserve">PO-5973</t>
  </si>
  <si>
    <t xml:space="preserve">PO-5974</t>
  </si>
  <si>
    <t xml:space="preserve">PO-5975</t>
  </si>
  <si>
    <t xml:space="preserve">PO-5976</t>
  </si>
  <si>
    <t xml:space="preserve">PO-5977</t>
  </si>
  <si>
    <t xml:space="preserve">PO-5978</t>
  </si>
  <si>
    <t xml:space="preserve">PO-5979</t>
  </si>
  <si>
    <t xml:space="preserve">J6149</t>
  </si>
  <si>
    <t xml:space="preserve">Gas cooktop connection, Thomastown</t>
  </si>
  <si>
    <t xml:space="preserve">PO-5980</t>
  </si>
  <si>
    <t xml:space="preserve">PO-5981</t>
  </si>
  <si>
    <t xml:space="preserve">PO-5982</t>
  </si>
  <si>
    <t xml:space="preserve">PO-5983</t>
  </si>
  <si>
    <t xml:space="preserve">PO-5984</t>
  </si>
  <si>
    <t xml:space="preserve">PO-5985</t>
  </si>
  <si>
    <t xml:space="preserve">PO-5986</t>
  </si>
  <si>
    <t xml:space="preserve">PO-5987</t>
  </si>
  <si>
    <t xml:space="preserve">PO-5988</t>
  </si>
  <si>
    <t xml:space="preserve">PO-5989</t>
  </si>
  <si>
    <t xml:space="preserve">J6150</t>
  </si>
  <si>
    <t xml:space="preserve">Blocked drain, Kew</t>
  </si>
  <si>
    <t xml:space="preserve">PO-5990</t>
  </si>
  <si>
    <t xml:space="preserve">PO-5991</t>
  </si>
  <si>
    <t xml:space="preserve">PO-5992</t>
  </si>
  <si>
    <t xml:space="preserve">J6151</t>
  </si>
  <si>
    <t xml:space="preserve">Bathroom rough-in, Sunshine</t>
  </si>
  <si>
    <t xml:space="preserve">PO-5993</t>
  </si>
  <si>
    <t xml:space="preserve">PO-5994</t>
  </si>
  <si>
    <t xml:space="preserve">PO-5995</t>
  </si>
  <si>
    <t xml:space="preserve">PO-5996</t>
  </si>
  <si>
    <t xml:space="preserve">PO-5997</t>
  </si>
  <si>
    <t xml:space="preserve">PO-5998</t>
  </si>
  <si>
    <t xml:space="preserve">PO-5999</t>
  </si>
  <si>
    <t xml:space="preserve">PO-6000</t>
  </si>
  <si>
    <t xml:space="preserve">PO-6001</t>
  </si>
  <si>
    <t xml:space="preserve">J6159</t>
  </si>
  <si>
    <t xml:space="preserve">Gas line to deck BBQ, Epping</t>
  </si>
  <si>
    <t xml:space="preserve">PO-6002</t>
  </si>
  <si>
    <t xml:space="preserve">J6154</t>
  </si>
  <si>
    <t xml:space="preserve">Hot water replacement, Epping</t>
  </si>
  <si>
    <t xml:space="preserve">PO-6003</t>
  </si>
  <si>
    <t xml:space="preserve">PO-6004</t>
  </si>
  <si>
    <t xml:space="preserve">J6158</t>
  </si>
  <si>
    <t xml:space="preserve">Blocked drain, Malvern</t>
  </si>
  <si>
    <t xml:space="preserve">PO-6005</t>
  </si>
  <si>
    <t xml:space="preserve">J6153</t>
  </si>
  <si>
    <t xml:space="preserve">Gas cooktop connection, Malvern</t>
  </si>
  <si>
    <t xml:space="preserve">PO-6006</t>
  </si>
  <si>
    <t xml:space="preserve">PO-6007</t>
  </si>
  <si>
    <t xml:space="preserve">PO-6008</t>
  </si>
  <si>
    <t xml:space="preserve">PO-6009</t>
  </si>
  <si>
    <t xml:space="preserve">PO-6010</t>
  </si>
  <si>
    <t xml:space="preserve">J6157</t>
  </si>
  <si>
    <t xml:space="preserve">Burst pipe repair, Abbotsford</t>
  </si>
  <si>
    <t xml:space="preserve">PO-6011</t>
  </si>
  <si>
    <t xml:space="preserve">J6152</t>
  </si>
  <si>
    <t xml:space="preserve">Burst pipe repair, Reservoir</t>
  </si>
  <si>
    <t xml:space="preserve">PO-6012</t>
  </si>
  <si>
    <t xml:space="preserve">PO-6013</t>
  </si>
  <si>
    <t xml:space="preserve">PO-6014</t>
  </si>
  <si>
    <t xml:space="preserve">PO-6015</t>
  </si>
  <si>
    <t xml:space="preserve">PO-6016</t>
  </si>
  <si>
    <t xml:space="preserve">PO-6017</t>
  </si>
  <si>
    <t xml:space="preserve">PO-6018</t>
  </si>
  <si>
    <t xml:space="preserve">PO-6019</t>
  </si>
  <si>
    <t xml:space="preserve">PO-6020</t>
  </si>
  <si>
    <t xml:space="preserve">PO-6021</t>
  </si>
  <si>
    <t xml:space="preserve">PO-6022</t>
  </si>
  <si>
    <t xml:space="preserve">PO-6023</t>
  </si>
  <si>
    <t xml:space="preserve">PO-6024</t>
  </si>
  <si>
    <t xml:space="preserve">PO-6025</t>
  </si>
  <si>
    <t xml:space="preserve">PO-6026</t>
  </si>
  <si>
    <t xml:space="preserve">PO-6027</t>
  </si>
  <si>
    <t xml:space="preserve">PO-6028</t>
  </si>
  <si>
    <t xml:space="preserve">PO-6029</t>
  </si>
  <si>
    <t xml:space="preserve">PO-6030</t>
  </si>
  <si>
    <t xml:space="preserve">PO-6031</t>
  </si>
  <si>
    <t xml:space="preserve">PO-6032</t>
  </si>
  <si>
    <t xml:space="preserve">J6147</t>
  </si>
  <si>
    <t xml:space="preserve">Stormwater drainage, Abbotsford</t>
  </si>
  <si>
    <t xml:space="preserve">PO-6033</t>
  </si>
  <si>
    <t xml:space="preserve">PO-6034</t>
  </si>
  <si>
    <t xml:space="preserve">PO-6035</t>
  </si>
  <si>
    <t xml:space="preserve">PO-6036</t>
  </si>
  <si>
    <t xml:space="preserve">PO-6037</t>
  </si>
  <si>
    <t xml:space="preserve">PO-6038</t>
  </si>
  <si>
    <t xml:space="preserve">PO-6039</t>
  </si>
  <si>
    <t xml:space="preserve">PO-6040</t>
  </si>
  <si>
    <t xml:space="preserve">J6155</t>
  </si>
  <si>
    <t xml:space="preserve">Backflow test and repair, Footscray</t>
  </si>
  <si>
    <t xml:space="preserve">PO-6041</t>
  </si>
  <si>
    <t xml:space="preserve">PO-6042</t>
  </si>
  <si>
    <t xml:space="preserve">PO-6043</t>
  </si>
  <si>
    <t xml:space="preserve">PO-6044</t>
  </si>
  <si>
    <t xml:space="preserve">PO-6045</t>
  </si>
  <si>
    <t xml:space="preserve">PO-6046</t>
  </si>
  <si>
    <t xml:space="preserve">PO-6047</t>
  </si>
  <si>
    <t xml:space="preserve">PO-6048</t>
  </si>
  <si>
    <t xml:space="preserve">PO-6049</t>
  </si>
  <si>
    <t xml:space="preserve">PO-6050</t>
  </si>
  <si>
    <t xml:space="preserve">J6163</t>
  </si>
  <si>
    <t xml:space="preserve">Bathroom rough-in, Ascot Vale</t>
  </si>
  <si>
    <t xml:space="preserve">PO-6051</t>
  </si>
  <si>
    <t xml:space="preserve">PO-6052</t>
  </si>
  <si>
    <t xml:space="preserve">PO-6053</t>
  </si>
  <si>
    <t xml:space="preserve">PO-6054</t>
  </si>
  <si>
    <t xml:space="preserve">J6156</t>
  </si>
  <si>
    <t xml:space="preserve">Gas cooktop connection, Moorabbin</t>
  </si>
  <si>
    <t xml:space="preserve">PO-6055</t>
  </si>
  <si>
    <t xml:space="preserve">PO-6056</t>
  </si>
  <si>
    <t xml:space="preserve">PO-6057</t>
  </si>
  <si>
    <t xml:space="preserve">J6160</t>
  </si>
  <si>
    <t xml:space="preserve">Burst pipe repair, Moonee Ponds</t>
  </si>
  <si>
    <t xml:space="preserve">PO-6058</t>
  </si>
  <si>
    <t xml:space="preserve">PO-6059</t>
  </si>
  <si>
    <t xml:space="preserve">PO-6060</t>
  </si>
  <si>
    <t xml:space="preserve">PO-6061</t>
  </si>
  <si>
    <t xml:space="preserve">PO-6062</t>
  </si>
  <si>
    <t xml:space="preserve">PO-6063</t>
  </si>
  <si>
    <t xml:space="preserve">PO-6064</t>
  </si>
  <si>
    <t xml:space="preserve">J6162</t>
  </si>
  <si>
    <t xml:space="preserve">Stormwater drainage, Essendon</t>
  </si>
  <si>
    <t xml:space="preserve">PO-6065</t>
  </si>
  <si>
    <t xml:space="preserve">PO-6066</t>
  </si>
  <si>
    <t xml:space="preserve">PO-6067</t>
  </si>
  <si>
    <t xml:space="preserve">PO-6068</t>
  </si>
  <si>
    <t xml:space="preserve">PO-6069</t>
  </si>
  <si>
    <t xml:space="preserve">J6166</t>
  </si>
  <si>
    <t xml:space="preserve">Blocked drain, Fitzroy</t>
  </si>
  <si>
    <t xml:space="preserve">PO-6070</t>
  </si>
  <si>
    <t xml:space="preserve">PO-6071</t>
  </si>
  <si>
    <t xml:space="preserve">PO-6072</t>
  </si>
  <si>
    <t xml:space="preserve">PO-6073</t>
  </si>
  <si>
    <t xml:space="preserve">PO-6074</t>
  </si>
  <si>
    <t xml:space="preserve">J6165</t>
  </si>
  <si>
    <t xml:space="preserve">Hot water replacement, Brighton</t>
  </si>
  <si>
    <t xml:space="preserve">PO-6075</t>
  </si>
  <si>
    <t xml:space="preserve">PO-6076</t>
  </si>
  <si>
    <t xml:space="preserve">PO-6077</t>
  </si>
  <si>
    <t xml:space="preserve">PO-6078</t>
  </si>
  <si>
    <t xml:space="preserve">PO-6079</t>
  </si>
  <si>
    <t xml:space="preserve">PO-6080</t>
  </si>
  <si>
    <t xml:space="preserve">PO-6081</t>
  </si>
  <si>
    <t xml:space="preserve">PO-6082</t>
  </si>
  <si>
    <t xml:space="preserve">PO-6083</t>
  </si>
  <si>
    <t xml:space="preserve">PO-6084</t>
  </si>
  <si>
    <t xml:space="preserve">PO-6085</t>
  </si>
  <si>
    <t xml:space="preserve">PO-6086</t>
  </si>
  <si>
    <t xml:space="preserve">PO-6087</t>
  </si>
  <si>
    <t xml:space="preserve">PO-6088</t>
  </si>
  <si>
    <t xml:space="preserve">PO-6089</t>
  </si>
  <si>
    <t xml:space="preserve">PO-6090</t>
  </si>
  <si>
    <t xml:space="preserve">J6169</t>
  </si>
  <si>
    <t xml:space="preserve">Gas heater install, Burwood</t>
  </si>
  <si>
    <t xml:space="preserve">PO-6091</t>
  </si>
  <si>
    <t xml:space="preserve">PO-6092</t>
  </si>
  <si>
    <t xml:space="preserve">PO-6093</t>
  </si>
  <si>
    <t xml:space="preserve">PO-6094</t>
  </si>
  <si>
    <t xml:space="preserve">PO-6095</t>
  </si>
  <si>
    <t xml:space="preserve">PO-6096</t>
  </si>
  <si>
    <t xml:space="preserve">PO-6097</t>
  </si>
  <si>
    <t xml:space="preserve">PO-6098</t>
  </si>
  <si>
    <t xml:space="preserve">PO-6099</t>
  </si>
  <si>
    <t xml:space="preserve">PO-6100</t>
  </si>
  <si>
    <t xml:space="preserve">PO-6101</t>
  </si>
  <si>
    <t xml:space="preserve">J6170</t>
  </si>
  <si>
    <t xml:space="preserve">Toilet suite replacement, Footscray</t>
  </si>
  <si>
    <t xml:space="preserve">PO-6102</t>
  </si>
  <si>
    <t xml:space="preserve">J6171</t>
  </si>
  <si>
    <t xml:space="preserve">Roof plumbing and gutters, Altona</t>
  </si>
  <si>
    <t xml:space="preserve">PO-6103</t>
  </si>
  <si>
    <t xml:space="preserve">PO-6104</t>
  </si>
  <si>
    <t xml:space="preserve">PO-6105</t>
  </si>
  <si>
    <t xml:space="preserve">J6161</t>
  </si>
  <si>
    <t xml:space="preserve">Blocked drain, Abbotsford</t>
  </si>
  <si>
    <t xml:space="preserve">PO-6106</t>
  </si>
  <si>
    <t xml:space="preserve">J6167</t>
  </si>
  <si>
    <t xml:space="preserve">Burst pipe repair, Ascot Vale</t>
  </si>
  <si>
    <t xml:space="preserve">PO-6107</t>
  </si>
  <si>
    <t xml:space="preserve">PO-6108</t>
  </si>
  <si>
    <t xml:space="preserve">PO-6109</t>
  </si>
  <si>
    <t xml:space="preserve">PO-6110</t>
  </si>
  <si>
    <t xml:space="preserve">PO-6111</t>
  </si>
  <si>
    <t xml:space="preserve">PO-6112</t>
  </si>
  <si>
    <t xml:space="preserve">PO-6113</t>
  </si>
  <si>
    <t xml:space="preserve">PO-6114</t>
  </si>
  <si>
    <t xml:space="preserve">J6168</t>
  </si>
  <si>
    <t xml:space="preserve">Stormwater drainage, Mentone</t>
  </si>
  <si>
    <t xml:space="preserve">PO-6115</t>
  </si>
  <si>
    <t xml:space="preserve">PO-6116</t>
  </si>
  <si>
    <t xml:space="preserve">PO-6117</t>
  </si>
  <si>
    <t xml:space="preserve">J6164</t>
  </si>
  <si>
    <t xml:space="preserve">Gas line to deck BBQ, Mentone</t>
  </si>
  <si>
    <t xml:space="preserve">PO-6118</t>
  </si>
  <si>
    <t xml:space="preserve">J6172</t>
  </si>
  <si>
    <t xml:space="preserve">Gas heater install, Werribee</t>
  </si>
  <si>
    <t xml:space="preserve">PO-6119</t>
  </si>
  <si>
    <t xml:space="preserve">PO-6120</t>
  </si>
  <si>
    <t xml:space="preserve">PO-6121</t>
  </si>
  <si>
    <t xml:space="preserve">PO-6122</t>
  </si>
  <si>
    <t xml:space="preserve">PO-6123</t>
  </si>
  <si>
    <t xml:space="preserve">PO-6124</t>
  </si>
  <si>
    <t xml:space="preserve">PO-6125</t>
  </si>
  <si>
    <t xml:space="preserve">PO-6126</t>
  </si>
  <si>
    <t xml:space="preserve">PO-6127</t>
  </si>
  <si>
    <t xml:space="preserve">PO-6128</t>
  </si>
  <si>
    <t xml:space="preserve">PO-6129</t>
  </si>
  <si>
    <t xml:space="preserve">PO-6130</t>
  </si>
  <si>
    <t xml:space="preserve">PO-6131</t>
  </si>
  <si>
    <t xml:space="preserve">PO-6132</t>
  </si>
  <si>
    <t xml:space="preserve">PO-6133</t>
  </si>
  <si>
    <t xml:space="preserve">PO-6134</t>
  </si>
  <si>
    <t xml:space="preserve">PO-6135</t>
  </si>
  <si>
    <t xml:space="preserve">J6176</t>
  </si>
  <si>
    <t xml:space="preserve">Gas line to deck BBQ, Werribee</t>
  </si>
  <si>
    <t xml:space="preserve">PO-6136</t>
  </si>
  <si>
    <t xml:space="preserve">PO-6137</t>
  </si>
  <si>
    <t xml:space="preserve">PO-6138</t>
  </si>
  <si>
    <t xml:space="preserve">PO-6139</t>
  </si>
  <si>
    <t xml:space="preserve">PO-6140</t>
  </si>
  <si>
    <t xml:space="preserve">PO-6141</t>
  </si>
  <si>
    <t xml:space="preserve">PO-6142</t>
  </si>
  <si>
    <t xml:space="preserve">J6179</t>
  </si>
  <si>
    <t xml:space="preserve">Kitchen renovation plumbing, Ascot Vale</t>
  </si>
  <si>
    <t xml:space="preserve">PO-6143</t>
  </si>
  <si>
    <t xml:space="preserve">PO-6144</t>
  </si>
  <si>
    <t xml:space="preserve">J6174</t>
  </si>
  <si>
    <t xml:space="preserve">Blocked drain, Bentleigh</t>
  </si>
  <si>
    <t xml:space="preserve">PO-6145</t>
  </si>
  <si>
    <t xml:space="preserve">PO-6146</t>
  </si>
  <si>
    <t xml:space="preserve">PO-6147</t>
  </si>
  <si>
    <t xml:space="preserve">J6177</t>
  </si>
  <si>
    <t xml:space="preserve">Kitchen renovation plumbing, Preston West</t>
  </si>
  <si>
    <t xml:space="preserve">PO-6148</t>
  </si>
  <si>
    <t xml:space="preserve">PO-6149</t>
  </si>
  <si>
    <t xml:space="preserve">PO-6150</t>
  </si>
  <si>
    <t xml:space="preserve">J6178</t>
  </si>
  <si>
    <t xml:space="preserve">Kitchen renovation plumbing, Essendon</t>
  </si>
  <si>
    <t xml:space="preserve">PO-6151</t>
  </si>
  <si>
    <t xml:space="preserve">PO-6152</t>
  </si>
  <si>
    <t xml:space="preserve">PO-6153</t>
  </si>
  <si>
    <t xml:space="preserve">PO-6154</t>
  </si>
  <si>
    <t xml:space="preserve">PO-6155</t>
  </si>
  <si>
    <t xml:space="preserve">PO-6156</t>
  </si>
  <si>
    <t xml:space="preserve">PO-6157</t>
  </si>
  <si>
    <t xml:space="preserve">J6180</t>
  </si>
  <si>
    <t xml:space="preserve">Gas heater install, Hawthorn</t>
  </si>
  <si>
    <t xml:space="preserve">PO-6158</t>
  </si>
  <si>
    <t xml:space="preserve">PO-6159</t>
  </si>
  <si>
    <t xml:space="preserve">J6173</t>
  </si>
  <si>
    <t xml:space="preserve">Blocked drain, Clayton</t>
  </si>
  <si>
    <t xml:space="preserve">PO-6160</t>
  </si>
  <si>
    <t xml:space="preserve">PO-6161</t>
  </si>
  <si>
    <t xml:space="preserve">PO-6162</t>
  </si>
  <si>
    <t xml:space="preserve">PO-6163</t>
  </si>
  <si>
    <t xml:space="preserve">PO-6164</t>
  </si>
  <si>
    <t xml:space="preserve">PO-6165</t>
  </si>
  <si>
    <t xml:space="preserve">J6175</t>
  </si>
  <si>
    <t xml:space="preserve">Burst pipe repair, Cheltenham</t>
  </si>
  <si>
    <t xml:space="preserve">PO-6166</t>
  </si>
  <si>
    <t xml:space="preserve">PO-6167</t>
  </si>
  <si>
    <t xml:space="preserve">PO-6168</t>
  </si>
  <si>
    <t xml:space="preserve">PO-6169</t>
  </si>
  <si>
    <t xml:space="preserve">J6182</t>
  </si>
  <si>
    <t xml:space="preserve">Burst pipe repair, Epping</t>
  </si>
  <si>
    <t xml:space="preserve">PO-6170</t>
  </si>
  <si>
    <t xml:space="preserve">PO-6171</t>
  </si>
  <si>
    <t xml:space="preserve">PO-6172</t>
  </si>
  <si>
    <t xml:space="preserve">PO-6173</t>
  </si>
  <si>
    <t xml:space="preserve">PO-6174</t>
  </si>
  <si>
    <t xml:space="preserve">PO-6175</t>
  </si>
  <si>
    <t xml:space="preserve">PO-6176</t>
  </si>
  <si>
    <t xml:space="preserve">PO-6177</t>
  </si>
  <si>
    <t xml:space="preserve">PO-6178</t>
  </si>
  <si>
    <t xml:space="preserve">J6181</t>
  </si>
  <si>
    <t xml:space="preserve">Gas line to deck BBQ, Yarraville</t>
  </si>
  <si>
    <t xml:space="preserve">PO-6179</t>
  </si>
  <si>
    <t xml:space="preserve">PO-6180</t>
  </si>
  <si>
    <t xml:space="preserve">PO-6181</t>
  </si>
  <si>
    <t xml:space="preserve">PO-6182</t>
  </si>
  <si>
    <t xml:space="preserve">PO-6183</t>
  </si>
  <si>
    <t xml:space="preserve">PO-6184</t>
  </si>
  <si>
    <t xml:space="preserve">PO-6185</t>
  </si>
  <si>
    <t xml:space="preserve">PO-6186</t>
  </si>
  <si>
    <t xml:space="preserve">PO-6187</t>
  </si>
  <si>
    <t xml:space="preserve">PO-6188</t>
  </si>
  <si>
    <t xml:space="preserve">PO-6189</t>
  </si>
  <si>
    <t xml:space="preserve">PO-6190</t>
  </si>
  <si>
    <t xml:space="preserve">PO-6191</t>
  </si>
  <si>
    <t xml:space="preserve">PO-6192</t>
  </si>
  <si>
    <t xml:space="preserve">PO-6193</t>
  </si>
  <si>
    <t xml:space="preserve">PO-6194</t>
  </si>
  <si>
    <t xml:space="preserve">J6183</t>
  </si>
  <si>
    <t xml:space="preserve">Stormwater drainage, Collingwood</t>
  </si>
  <si>
    <t xml:space="preserve">PO-6195</t>
  </si>
  <si>
    <t xml:space="preserve">PO-6196</t>
  </si>
  <si>
    <t xml:space="preserve">PO-6197</t>
  </si>
  <si>
    <t xml:space="preserve">PO-6198</t>
  </si>
  <si>
    <t xml:space="preserve">PO-6199</t>
  </si>
  <si>
    <t xml:space="preserve">PO-6200</t>
  </si>
  <si>
    <t xml:space="preserve">PO-6201</t>
  </si>
  <si>
    <t xml:space="preserve">PO-6202</t>
  </si>
  <si>
    <t xml:space="preserve">PO-6203</t>
  </si>
  <si>
    <t xml:space="preserve">PO-6204</t>
  </si>
  <si>
    <t xml:space="preserve">PO-6205</t>
  </si>
  <si>
    <t xml:space="preserve">PO-6206</t>
  </si>
  <si>
    <t xml:space="preserve">PO-6207</t>
  </si>
  <si>
    <t xml:space="preserve">PO-6208</t>
  </si>
  <si>
    <t xml:space="preserve">PO-6209</t>
  </si>
  <si>
    <t xml:space="preserve">PO-6210</t>
  </si>
  <si>
    <t xml:space="preserve">PO-6211</t>
  </si>
  <si>
    <t xml:space="preserve">PO-6212</t>
  </si>
  <si>
    <t xml:space="preserve">PO-6213</t>
  </si>
  <si>
    <t xml:space="preserve">PO-6214</t>
  </si>
  <si>
    <t xml:space="preserve">PO-6215</t>
  </si>
  <si>
    <t xml:space="preserve">PO-6216</t>
  </si>
  <si>
    <t xml:space="preserve">PO-6217</t>
  </si>
  <si>
    <t xml:space="preserve">PO-6218</t>
  </si>
  <si>
    <t xml:space="preserve">J6190</t>
  </si>
  <si>
    <t xml:space="preserve">Bathroom rough-in, St Kilda</t>
  </si>
  <si>
    <t xml:space="preserve">PO-6219</t>
  </si>
  <si>
    <t xml:space="preserve">J6192</t>
  </si>
  <si>
    <t xml:space="preserve">Burst pipe repair, Bentleigh</t>
  </si>
  <si>
    <t xml:space="preserve">PO-6220</t>
  </si>
  <si>
    <t xml:space="preserve">J6188</t>
  </si>
  <si>
    <t xml:space="preserve">Gas heater install, Mentone</t>
  </si>
  <si>
    <t xml:space="preserve">PO-6221</t>
  </si>
  <si>
    <t xml:space="preserve">PO-6222</t>
  </si>
  <si>
    <t xml:space="preserve">PO-6223</t>
  </si>
  <si>
    <t xml:space="preserve">PO-6224</t>
  </si>
  <si>
    <t xml:space="preserve">PO-6225</t>
  </si>
  <si>
    <t xml:space="preserve">PO-6226</t>
  </si>
  <si>
    <t xml:space="preserve">PO-6227</t>
  </si>
  <si>
    <t xml:space="preserve">PO-6228</t>
  </si>
  <si>
    <t xml:space="preserve">PO-6229</t>
  </si>
  <si>
    <t xml:space="preserve">PO-6230</t>
  </si>
  <si>
    <t xml:space="preserve">PO-6231</t>
  </si>
  <si>
    <t xml:space="preserve">PO-6232</t>
  </si>
  <si>
    <t xml:space="preserve">J6196</t>
  </si>
  <si>
    <t xml:space="preserve">Gas cooktop connection, Reservoir</t>
  </si>
  <si>
    <t xml:space="preserve">PO-6233</t>
  </si>
  <si>
    <t xml:space="preserve">PO-6234</t>
  </si>
  <si>
    <t xml:space="preserve">PO-6235</t>
  </si>
  <si>
    <t xml:space="preserve">PO-6236</t>
  </si>
  <si>
    <t xml:space="preserve">PO-6237</t>
  </si>
  <si>
    <t xml:space="preserve">PO-6238</t>
  </si>
  <si>
    <t xml:space="preserve">PO-6239</t>
  </si>
  <si>
    <t xml:space="preserve">PO-6240</t>
  </si>
  <si>
    <t xml:space="preserve">J6195</t>
  </si>
  <si>
    <t xml:space="preserve">Stormwater drainage, Preston</t>
  </si>
  <si>
    <t xml:space="preserve">PO-6241</t>
  </si>
  <si>
    <t xml:space="preserve">J6185</t>
  </si>
  <si>
    <t xml:space="preserve">Backflow test and repair, Reservoir</t>
  </si>
  <si>
    <t xml:space="preserve">PO-6242</t>
  </si>
  <si>
    <t xml:space="preserve">PO-6243</t>
  </si>
  <si>
    <t xml:space="preserve">PO-6244</t>
  </si>
  <si>
    <t xml:space="preserve">PO-6245</t>
  </si>
  <si>
    <t xml:space="preserve">PO-6246</t>
  </si>
  <si>
    <t xml:space="preserve">J6197</t>
  </si>
  <si>
    <t xml:space="preserve">Stormwater drainage, Williamstown</t>
  </si>
  <si>
    <t xml:space="preserve">PO-6247</t>
  </si>
  <si>
    <t xml:space="preserve">PO-6248</t>
  </si>
  <si>
    <t xml:space="preserve">PO-6249</t>
  </si>
  <si>
    <t xml:space="preserve">PO-6250</t>
  </si>
  <si>
    <t xml:space="preserve">J6193</t>
  </si>
  <si>
    <t xml:space="preserve">Gas line to deck BBQ, Oakleigh</t>
  </si>
  <si>
    <t xml:space="preserve">PO-6251</t>
  </si>
  <si>
    <t xml:space="preserve">PO-6252</t>
  </si>
  <si>
    <t xml:space="preserve">PO-6253</t>
  </si>
  <si>
    <t xml:space="preserve">PO-6254</t>
  </si>
  <si>
    <t xml:space="preserve">J6199</t>
  </si>
  <si>
    <t xml:space="preserve">Hot water replacement, Clayton</t>
  </si>
  <si>
    <t xml:space="preserve">PO-6255</t>
  </si>
  <si>
    <t xml:space="preserve">J6184</t>
  </si>
  <si>
    <t xml:space="preserve">Bathroom rough-in, Altona</t>
  </si>
  <si>
    <t xml:space="preserve">PO-6256</t>
  </si>
  <si>
    <t xml:space="preserve">PO-6257</t>
  </si>
  <si>
    <t xml:space="preserve">J6187</t>
  </si>
  <si>
    <t xml:space="preserve">Blocked drain, Sunshine</t>
  </si>
  <si>
    <t xml:space="preserve">PO-6258</t>
  </si>
  <si>
    <t xml:space="preserve">PO-6259</t>
  </si>
  <si>
    <t xml:space="preserve">PO-6260</t>
  </si>
  <si>
    <t xml:space="preserve">PO-6261</t>
  </si>
  <si>
    <t xml:space="preserve">PO-6262</t>
  </si>
  <si>
    <t xml:space="preserve">PO-6263</t>
  </si>
  <si>
    <t xml:space="preserve">PO-6264</t>
  </si>
  <si>
    <t xml:space="preserve">PO-6265</t>
  </si>
  <si>
    <t xml:space="preserve">PO-6266</t>
  </si>
  <si>
    <t xml:space="preserve">PO-6267</t>
  </si>
  <si>
    <t xml:space="preserve">PO-6268</t>
  </si>
  <si>
    <t xml:space="preserve">PO-6269</t>
  </si>
  <si>
    <t xml:space="preserve">J6203</t>
  </si>
  <si>
    <t xml:space="preserve">Hot water replacement, Burwood</t>
  </si>
  <si>
    <t xml:space="preserve">PO-6270</t>
  </si>
  <si>
    <t xml:space="preserve">PO-6271</t>
  </si>
  <si>
    <t xml:space="preserve">PO-6272</t>
  </si>
  <si>
    <t xml:space="preserve">PO-6273</t>
  </si>
  <si>
    <t xml:space="preserve">J6191</t>
  </si>
  <si>
    <t xml:space="preserve">Roof plumbing and gutters, Collingwood</t>
  </si>
  <si>
    <t xml:space="preserve">PO-6274</t>
  </si>
  <si>
    <t xml:space="preserve">PO-6275</t>
  </si>
  <si>
    <t xml:space="preserve">PO-6276</t>
  </si>
  <si>
    <t xml:space="preserve">PO-6277</t>
  </si>
  <si>
    <t xml:space="preserve">PO-6278</t>
  </si>
  <si>
    <t xml:space="preserve">J6202</t>
  </si>
  <si>
    <t xml:space="preserve">Hot water replacement, Camberwell</t>
  </si>
  <si>
    <t xml:space="preserve">PO-6279</t>
  </si>
  <si>
    <t xml:space="preserve">PO-6280</t>
  </si>
  <si>
    <t xml:space="preserve">PO-6281</t>
  </si>
  <si>
    <t xml:space="preserve">PO-6282</t>
  </si>
  <si>
    <t xml:space="preserve">PO-6283</t>
  </si>
  <si>
    <t xml:space="preserve">PO-6284</t>
  </si>
  <si>
    <t xml:space="preserve">PO-6285</t>
  </si>
  <si>
    <t xml:space="preserve">PO-6286</t>
  </si>
  <si>
    <t xml:space="preserve">PO-6287</t>
  </si>
  <si>
    <t xml:space="preserve">J6205</t>
  </si>
  <si>
    <t xml:space="preserve">Backflow test and repair, Northcote</t>
  </si>
  <si>
    <t xml:space="preserve">PO-6288</t>
  </si>
  <si>
    <t xml:space="preserve">PO-6289</t>
  </si>
  <si>
    <t xml:space="preserve">PO-6290</t>
  </si>
  <si>
    <t xml:space="preserve">J6198</t>
  </si>
  <si>
    <t xml:space="preserve">Backflow test and repair, Brunswick</t>
  </si>
  <si>
    <t xml:space="preserve">PO-6291</t>
  </si>
  <si>
    <t xml:space="preserve">PO-6292</t>
  </si>
  <si>
    <t xml:space="preserve">PO-6293</t>
  </si>
  <si>
    <t xml:space="preserve">J6206</t>
  </si>
  <si>
    <t xml:space="preserve">Kitchen renovation plumbing, Moonee Ponds</t>
  </si>
  <si>
    <t xml:space="preserve">PO-6294</t>
  </si>
  <si>
    <t xml:space="preserve">PO-6295</t>
  </si>
  <si>
    <t xml:space="preserve">J6189</t>
  </si>
  <si>
    <t xml:space="preserve">Gas cooktop connection, Sunshine</t>
  </si>
  <si>
    <t xml:space="preserve">PO-6296</t>
  </si>
  <si>
    <t xml:space="preserve">PO-6297</t>
  </si>
  <si>
    <t xml:space="preserve">PO-6298</t>
  </si>
  <si>
    <t xml:space="preserve">J6204</t>
  </si>
  <si>
    <t xml:space="preserve">Backflow test and repair, Moonee Ponds</t>
  </si>
  <si>
    <t xml:space="preserve">PO-6299</t>
  </si>
  <si>
    <t xml:space="preserve">PO-6300</t>
  </si>
  <si>
    <t xml:space="preserve">PO-6301</t>
  </si>
  <si>
    <t xml:space="preserve">PO-6302</t>
  </si>
  <si>
    <t xml:space="preserve">J6200</t>
  </si>
  <si>
    <t xml:space="preserve">Gas heater install, Coburg</t>
  </si>
  <si>
    <t xml:space="preserve">PO-6303</t>
  </si>
  <si>
    <t xml:space="preserve">PO-6304</t>
  </si>
  <si>
    <t xml:space="preserve">PO-6305</t>
  </si>
  <si>
    <t xml:space="preserve">PO-6306</t>
  </si>
  <si>
    <t xml:space="preserve">PO-6307</t>
  </si>
  <si>
    <t xml:space="preserve">J6208</t>
  </si>
  <si>
    <t xml:space="preserve">Gas line to deck BBQ, Preston</t>
  </si>
  <si>
    <t xml:space="preserve">PO-6308</t>
  </si>
  <si>
    <t xml:space="preserve">PO-6309</t>
  </si>
  <si>
    <t xml:space="preserve">PO-6310</t>
  </si>
  <si>
    <t xml:space="preserve">PO-6311</t>
  </si>
  <si>
    <t xml:space="preserve">PO-6312</t>
  </si>
  <si>
    <t xml:space="preserve">PO-6313</t>
  </si>
  <si>
    <t xml:space="preserve">PO-6314</t>
  </si>
  <si>
    <t xml:space="preserve">J6209</t>
  </si>
  <si>
    <t xml:space="preserve">Roof plumbing and gutters, Preston</t>
  </si>
  <si>
    <t xml:space="preserve">PO-6315</t>
  </si>
  <si>
    <t xml:space="preserve">PO-6316</t>
  </si>
  <si>
    <t xml:space="preserve">PO-6317</t>
  </si>
  <si>
    <t xml:space="preserve">J6194</t>
  </si>
  <si>
    <t xml:space="preserve">Gas cooktop connection, Moonee Ponds</t>
  </si>
  <si>
    <t xml:space="preserve">PO-6318</t>
  </si>
  <si>
    <t xml:space="preserve">PO-6319</t>
  </si>
  <si>
    <t xml:space="preserve">PO-6320</t>
  </si>
  <si>
    <t xml:space="preserve">PO-6321</t>
  </si>
  <si>
    <t xml:space="preserve">PO-6322</t>
  </si>
  <si>
    <t xml:space="preserve">PO-6323</t>
  </si>
  <si>
    <t xml:space="preserve">PO-6324</t>
  </si>
  <si>
    <t xml:space="preserve">PO-6325</t>
  </si>
  <si>
    <t xml:space="preserve">PO-6326</t>
  </si>
  <si>
    <t xml:space="preserve">PO-6327</t>
  </si>
  <si>
    <t xml:space="preserve">J6210</t>
  </si>
  <si>
    <t xml:space="preserve">Roof plumbing and gutters, Hawthorn</t>
  </si>
  <si>
    <t xml:space="preserve">PO-6328</t>
  </si>
  <si>
    <t xml:space="preserve">PO-6329</t>
  </si>
  <si>
    <t xml:space="preserve">PO-6330</t>
  </si>
  <si>
    <t xml:space="preserve">PO-6331</t>
  </si>
  <si>
    <t xml:space="preserve">PO-6332</t>
  </si>
  <si>
    <t xml:space="preserve">PO-6333</t>
  </si>
  <si>
    <t xml:space="preserve">J6201</t>
  </si>
  <si>
    <t xml:space="preserve">Kitchen renovation plumbing, Kew</t>
  </si>
  <si>
    <t xml:space="preserve">PO-6334</t>
  </si>
  <si>
    <t xml:space="preserve">PO-6335</t>
  </si>
  <si>
    <t xml:space="preserve">PO-6336</t>
  </si>
  <si>
    <t xml:space="preserve">J6186</t>
  </si>
  <si>
    <t xml:space="preserve">Backflow test and repair, Richmond</t>
  </si>
  <si>
    <t xml:space="preserve">PO-6337</t>
  </si>
  <si>
    <t xml:space="preserve">PO-6338</t>
  </si>
  <si>
    <t xml:space="preserve">PO-6339</t>
  </si>
  <si>
    <t xml:space="preserve">PO-6340</t>
  </si>
  <si>
    <t xml:space="preserve">PO-6341</t>
  </si>
  <si>
    <t xml:space="preserve">PO-6342</t>
  </si>
  <si>
    <t xml:space="preserve">PO-6343</t>
  </si>
  <si>
    <t xml:space="preserve">PO-6344</t>
  </si>
  <si>
    <t xml:space="preserve">J6212</t>
  </si>
  <si>
    <t xml:space="preserve">Roof plumbing and gutters, Malvern</t>
  </si>
  <si>
    <t xml:space="preserve">PO-6345</t>
  </si>
  <si>
    <t xml:space="preserve">J6213</t>
  </si>
  <si>
    <t xml:space="preserve">Bathroom rough-in, Heidelberg</t>
  </si>
  <si>
    <t xml:space="preserve">PO-6346</t>
  </si>
  <si>
    <t xml:space="preserve">PO-6347</t>
  </si>
  <si>
    <t xml:space="preserve">PO-6348</t>
  </si>
  <si>
    <t xml:space="preserve">PO-6349</t>
  </si>
  <si>
    <t xml:space="preserve">PO-6350</t>
  </si>
  <si>
    <t xml:space="preserve">J6211</t>
  </si>
  <si>
    <t xml:space="preserve">Gas heater install, Dandenong</t>
  </si>
  <si>
    <t xml:space="preserve">PO-6351</t>
  </si>
  <si>
    <t xml:space="preserve">PO-6352</t>
  </si>
  <si>
    <t xml:space="preserve">PO-6353</t>
  </si>
  <si>
    <t xml:space="preserve">PO-6354</t>
  </si>
  <si>
    <t xml:space="preserve">PO-6355</t>
  </si>
  <si>
    <t xml:space="preserve">PO-6356</t>
  </si>
  <si>
    <t xml:space="preserve">PO-6357</t>
  </si>
  <si>
    <t xml:space="preserve">J6207</t>
  </si>
  <si>
    <t xml:space="preserve">Gas heater install, Clayton</t>
  </si>
  <si>
    <t xml:space="preserve">PO-6358</t>
  </si>
  <si>
    <t xml:space="preserve">PO-6359</t>
  </si>
  <si>
    <t xml:space="preserve">PO-6360</t>
  </si>
  <si>
    <t xml:space="preserve">PO-6361</t>
  </si>
  <si>
    <t xml:space="preserve">PO-6362</t>
  </si>
  <si>
    <t xml:space="preserve">PO-6363</t>
  </si>
  <si>
    <t xml:space="preserve">PO-6364</t>
  </si>
  <si>
    <t xml:space="preserve">PO-6365</t>
  </si>
  <si>
    <t xml:space="preserve">J6216</t>
  </si>
  <si>
    <t xml:space="preserve">Kitchen renovation plumbing, Clayton</t>
  </si>
  <si>
    <t xml:space="preserve">PO-6366</t>
  </si>
  <si>
    <t xml:space="preserve">PO-6367</t>
  </si>
  <si>
    <t xml:space="preserve">PO-6368</t>
  </si>
  <si>
    <t xml:space="preserve">PO-6369</t>
  </si>
  <si>
    <t xml:space="preserve">PO-6370</t>
  </si>
  <si>
    <t xml:space="preserve">PO-6371</t>
  </si>
  <si>
    <t xml:space="preserve">PO-6372</t>
  </si>
  <si>
    <t xml:space="preserve">PO-6373</t>
  </si>
  <si>
    <t xml:space="preserve">PO-6374</t>
  </si>
  <si>
    <t xml:space="preserve">PO-6375</t>
  </si>
  <si>
    <t xml:space="preserve">PO-6376</t>
  </si>
  <si>
    <t xml:space="preserve">PO-6377</t>
  </si>
  <si>
    <t xml:space="preserve">PO-6378</t>
  </si>
  <si>
    <t xml:space="preserve">PO-6379</t>
  </si>
  <si>
    <t xml:space="preserve">PO-6380</t>
  </si>
  <si>
    <t xml:space="preserve">PO-6381</t>
  </si>
  <si>
    <t xml:space="preserve">PO-6382</t>
  </si>
  <si>
    <t xml:space="preserve">PO-6383</t>
  </si>
  <si>
    <t xml:space="preserve">PO-6384</t>
  </si>
  <si>
    <t xml:space="preserve">J6217</t>
  </si>
  <si>
    <t xml:space="preserve">Burst pipe repair, Fitzroy</t>
  </si>
  <si>
    <t xml:space="preserve">PO-6385</t>
  </si>
  <si>
    <t xml:space="preserve">PO-6386</t>
  </si>
  <si>
    <t xml:space="preserve">PO-6387</t>
  </si>
  <si>
    <t xml:space="preserve">PO-6388</t>
  </si>
  <si>
    <t xml:space="preserve">PO-6389</t>
  </si>
  <si>
    <t xml:space="preserve">PO-6390</t>
  </si>
  <si>
    <t xml:space="preserve">PO-6391</t>
  </si>
  <si>
    <t xml:space="preserve">PO-6392</t>
  </si>
  <si>
    <t xml:space="preserve">PO-6393</t>
  </si>
  <si>
    <t xml:space="preserve">PO-6394</t>
  </si>
  <si>
    <t xml:space="preserve">PO-6395</t>
  </si>
  <si>
    <t xml:space="preserve">PO-6396</t>
  </si>
  <si>
    <t xml:space="preserve">PO-6397</t>
  </si>
  <si>
    <t xml:space="preserve">PO-6398</t>
  </si>
  <si>
    <t xml:space="preserve">PO-6399</t>
  </si>
  <si>
    <t xml:space="preserve">PO-6400</t>
  </si>
  <si>
    <t xml:space="preserve">J6219</t>
  </si>
  <si>
    <t xml:space="preserve">Stormwater drainage, Carlton</t>
  </si>
  <si>
    <t xml:space="preserve">PO-6401</t>
  </si>
  <si>
    <t xml:space="preserve">PO-6402</t>
  </si>
  <si>
    <t xml:space="preserve">PO-6403</t>
  </si>
  <si>
    <t xml:space="preserve">PO-6404</t>
  </si>
  <si>
    <t xml:space="preserve">PO-6405</t>
  </si>
  <si>
    <t xml:space="preserve">PO-6406</t>
  </si>
  <si>
    <t xml:space="preserve">PO-6407</t>
  </si>
  <si>
    <t xml:space="preserve">PO-6408</t>
  </si>
  <si>
    <t xml:space="preserve">PO-6409</t>
  </si>
  <si>
    <t xml:space="preserve">PO-6410</t>
  </si>
  <si>
    <t xml:space="preserve">PO-6411</t>
  </si>
  <si>
    <t xml:space="preserve">PO-6412</t>
  </si>
  <si>
    <t xml:space="preserve">PO-6413</t>
  </si>
  <si>
    <t xml:space="preserve">PO-6414</t>
  </si>
  <si>
    <t xml:space="preserve">PO-6415</t>
  </si>
  <si>
    <t xml:space="preserve">PO-6416</t>
  </si>
  <si>
    <t xml:space="preserve">PO-6417</t>
  </si>
  <si>
    <t xml:space="preserve">J6215</t>
  </si>
  <si>
    <t xml:space="preserve">Gas line to deck BBQ, Coburg</t>
  </si>
  <si>
    <t xml:space="preserve">PO-6418</t>
  </si>
  <si>
    <t xml:space="preserve">PO-6419</t>
  </si>
  <si>
    <t xml:space="preserve">PO-6420</t>
  </si>
  <si>
    <t xml:space="preserve">PO-6421</t>
  </si>
  <si>
    <t xml:space="preserve">J6220</t>
  </si>
  <si>
    <t xml:space="preserve">Hot water replacement, Reservoir</t>
  </si>
  <si>
    <t xml:space="preserve">PO-6422</t>
  </si>
  <si>
    <t xml:space="preserve">PO-6423</t>
  </si>
  <si>
    <t xml:space="preserve">PO-6424</t>
  </si>
  <si>
    <t xml:space="preserve">PO-6425</t>
  </si>
  <si>
    <t xml:space="preserve">PO-6426</t>
  </si>
  <si>
    <t xml:space="preserve">PO-6427</t>
  </si>
  <si>
    <t xml:space="preserve">PO-6428</t>
  </si>
  <si>
    <t xml:space="preserve">PO-6429</t>
  </si>
  <si>
    <t xml:space="preserve">J6214</t>
  </si>
  <si>
    <t xml:space="preserve">Backflow test and repair, Abbotsford</t>
  </si>
  <si>
    <t xml:space="preserve">PO-6430</t>
  </si>
  <si>
    <t xml:space="preserve">J6223</t>
  </si>
  <si>
    <t xml:space="preserve">Roof plumbing and gutters, Werribee</t>
  </si>
  <si>
    <t xml:space="preserve">PO-6431</t>
  </si>
  <si>
    <t xml:space="preserve">PO-6432</t>
  </si>
  <si>
    <t xml:space="preserve">PO-6433</t>
  </si>
  <si>
    <t xml:space="preserve">PO-6434</t>
  </si>
  <si>
    <t xml:space="preserve">PO-6435</t>
  </si>
  <si>
    <t xml:space="preserve">J6225</t>
  </si>
  <si>
    <t xml:space="preserve">Stormwater drainage, Moonee Ponds</t>
  </si>
  <si>
    <t xml:space="preserve">PO-6436</t>
  </si>
  <si>
    <t xml:space="preserve">J6222</t>
  </si>
  <si>
    <t xml:space="preserve">Bathroom rough-in, Oakleigh</t>
  </si>
  <si>
    <t xml:space="preserve">PO-6437</t>
  </si>
  <si>
    <t xml:space="preserve">PO-6438</t>
  </si>
  <si>
    <t xml:space="preserve">PO-6439</t>
  </si>
  <si>
    <t xml:space="preserve">PO-6440</t>
  </si>
  <si>
    <t xml:space="preserve">PO-6441</t>
  </si>
  <si>
    <t xml:space="preserve">PO-6442</t>
  </si>
  <si>
    <t xml:space="preserve">PO-6443</t>
  </si>
  <si>
    <t xml:space="preserve">PO-6444</t>
  </si>
  <si>
    <t xml:space="preserve">PO-6445</t>
  </si>
  <si>
    <t xml:space="preserve">PO-6446</t>
  </si>
  <si>
    <t xml:space="preserve">J6226</t>
  </si>
  <si>
    <t xml:space="preserve">Kitchen renovation plumbing, Werribee</t>
  </si>
  <si>
    <t xml:space="preserve">PO-6447</t>
  </si>
  <si>
    <t xml:space="preserve">PO-6448</t>
  </si>
  <si>
    <t xml:space="preserve">PO-6449</t>
  </si>
  <si>
    <t xml:space="preserve">PO-6450</t>
  </si>
  <si>
    <t xml:space="preserve">PO-6451</t>
  </si>
  <si>
    <t xml:space="preserve">PO-6452</t>
  </si>
  <si>
    <t xml:space="preserve">PO-6453</t>
  </si>
  <si>
    <t xml:space="preserve">PO-6454</t>
  </si>
  <si>
    <t xml:space="preserve">PO-6455</t>
  </si>
  <si>
    <t xml:space="preserve">J6218</t>
  </si>
  <si>
    <t xml:space="preserve">Burst pipe repair, Collingwood</t>
  </si>
  <si>
    <t xml:space="preserve">PO-6456</t>
  </si>
  <si>
    <t xml:space="preserve">PO-6457</t>
  </si>
  <si>
    <t xml:space="preserve">PO-6458</t>
  </si>
  <si>
    <t xml:space="preserve">PO-6459</t>
  </si>
  <si>
    <t xml:space="preserve">PO-6460</t>
  </si>
  <si>
    <t xml:space="preserve">PO-6461</t>
  </si>
  <si>
    <t xml:space="preserve">PO-6462</t>
  </si>
  <si>
    <t xml:space="preserve">PO-6463</t>
  </si>
  <si>
    <t xml:space="preserve">PO-6464</t>
  </si>
  <si>
    <t xml:space="preserve">PO-6465</t>
  </si>
  <si>
    <t xml:space="preserve">PO-6466</t>
  </si>
  <si>
    <t xml:space="preserve">PO-6467</t>
  </si>
  <si>
    <t xml:space="preserve">PO-6468</t>
  </si>
  <si>
    <t xml:space="preserve">PO-6469</t>
  </si>
  <si>
    <t xml:space="preserve">J6221</t>
  </si>
  <si>
    <t xml:space="preserve">Gas cooktop connection, Fitzroy</t>
  </si>
  <si>
    <t xml:space="preserve">PO-6470</t>
  </si>
  <si>
    <t xml:space="preserve">PO-6471</t>
  </si>
  <si>
    <t xml:space="preserve">J6227</t>
  </si>
  <si>
    <t xml:space="preserve">Blocked drain, Collingwood</t>
  </si>
  <si>
    <t xml:space="preserve">PO-6472</t>
  </si>
  <si>
    <t xml:space="preserve">PO-6473</t>
  </si>
  <si>
    <t xml:space="preserve">PO-6474</t>
  </si>
  <si>
    <t xml:space="preserve">PO-6475</t>
  </si>
  <si>
    <t xml:space="preserve">PO-6476</t>
  </si>
  <si>
    <t xml:space="preserve">PO-6477</t>
  </si>
  <si>
    <t xml:space="preserve">PO-6478</t>
  </si>
  <si>
    <t xml:space="preserve">PO-6479</t>
  </si>
  <si>
    <t xml:space="preserve">PO-6480</t>
  </si>
  <si>
    <t xml:space="preserve">PO-6481</t>
  </si>
  <si>
    <t xml:space="preserve">PO-6482</t>
  </si>
  <si>
    <t xml:space="preserve">J6224</t>
  </si>
  <si>
    <t xml:space="preserve">Stormwater drainage, Bayswater</t>
  </si>
  <si>
    <t xml:space="preserve">PO-6483</t>
  </si>
  <si>
    <t xml:space="preserve">PO-6484</t>
  </si>
  <si>
    <t xml:space="preserve">PO-6485</t>
  </si>
  <si>
    <t xml:space="preserve">PO-6486</t>
  </si>
  <si>
    <t xml:space="preserve">PO-6487</t>
  </si>
  <si>
    <t xml:space="preserve">PO-6488</t>
  </si>
  <si>
    <t xml:space="preserve">PO-6489</t>
  </si>
  <si>
    <t xml:space="preserve">PO-6490</t>
  </si>
  <si>
    <t xml:space="preserve">PO-6491</t>
  </si>
  <si>
    <t xml:space="preserve">PO-6492</t>
  </si>
  <si>
    <t xml:space="preserve">PO-6493</t>
  </si>
  <si>
    <t xml:space="preserve">PO-6494</t>
  </si>
  <si>
    <t xml:space="preserve">PO-6495</t>
  </si>
  <si>
    <t xml:space="preserve">PO-6496</t>
  </si>
  <si>
    <t xml:space="preserve">PO-6497</t>
  </si>
  <si>
    <t xml:space="preserve">PO-6498</t>
  </si>
  <si>
    <t xml:space="preserve">PO-6499</t>
  </si>
  <si>
    <t xml:space="preserve">J6228</t>
  </si>
  <si>
    <t xml:space="preserve">Gas cooktop connection, Epping</t>
  </si>
  <si>
    <t xml:space="preserve">PO-6500</t>
  </si>
  <si>
    <t xml:space="preserve">PO-6501</t>
  </si>
  <si>
    <t xml:space="preserve">PO-6502</t>
  </si>
  <si>
    <t xml:space="preserve">PO-6503</t>
  </si>
  <si>
    <t xml:space="preserve">PO-6504</t>
  </si>
  <si>
    <t xml:space="preserve">J6229</t>
  </si>
  <si>
    <t xml:space="preserve">Roof plumbing and gutters, Mentone</t>
  </si>
  <si>
    <t xml:space="preserve">PO-6505</t>
  </si>
  <si>
    <t xml:space="preserve">PO-6506</t>
  </si>
  <si>
    <t xml:space="preserve">PO-6507</t>
  </si>
  <si>
    <t xml:space="preserve">PO-6508</t>
  </si>
  <si>
    <t xml:space="preserve">PO-6509</t>
  </si>
  <si>
    <t xml:space="preserve">PO-6510</t>
  </si>
  <si>
    <t xml:space="preserve">PO-6511</t>
  </si>
  <si>
    <t xml:space="preserve">PO-6512</t>
  </si>
  <si>
    <t xml:space="preserve">PO-6513</t>
  </si>
  <si>
    <t xml:space="preserve">PO-6514</t>
  </si>
  <si>
    <t xml:space="preserve">PO-6515</t>
  </si>
  <si>
    <t xml:space="preserve">J6232</t>
  </si>
  <si>
    <t xml:space="preserve">Gas heater install, Collingwood</t>
  </si>
  <si>
    <t xml:space="preserve">PO-6516</t>
  </si>
  <si>
    <t xml:space="preserve">PO-6517</t>
  </si>
  <si>
    <t xml:space="preserve">PO-6518</t>
  </si>
  <si>
    <t xml:space="preserve">PO-6519</t>
  </si>
  <si>
    <t xml:space="preserve">PO-6520</t>
  </si>
  <si>
    <t xml:space="preserve">PO-6521</t>
  </si>
  <si>
    <t xml:space="preserve">PO-6522</t>
  </si>
  <si>
    <t xml:space="preserve">PO-6523</t>
  </si>
  <si>
    <t xml:space="preserve">PO-6524</t>
  </si>
  <si>
    <t xml:space="preserve">J6231</t>
  </si>
  <si>
    <t xml:space="preserve">Backflow test and repair, Brighton</t>
  </si>
  <si>
    <t xml:space="preserve">PO-6525</t>
  </si>
  <si>
    <t xml:space="preserve">J6233</t>
  </si>
  <si>
    <t xml:space="preserve">Roof plumbing and gutters, Footscray</t>
  </si>
  <si>
    <t xml:space="preserve">PO-6526</t>
  </si>
  <si>
    <t xml:space="preserve">J6235</t>
  </si>
  <si>
    <t xml:space="preserve">Burst pipe repair, Burwood</t>
  </si>
  <si>
    <t xml:space="preserve">PO-6527</t>
  </si>
  <si>
    <t xml:space="preserve">PO-6528</t>
  </si>
  <si>
    <t xml:space="preserve">PO-6529</t>
  </si>
  <si>
    <t xml:space="preserve">J6230</t>
  </si>
  <si>
    <t xml:space="preserve">Stormwater drainage, Hawthorn</t>
  </si>
  <si>
    <t xml:space="preserve">PO-6530</t>
  </si>
  <si>
    <t xml:space="preserve">PO-6531</t>
  </si>
  <si>
    <t xml:space="preserve">PO-6532</t>
  </si>
  <si>
    <t xml:space="preserve">PO-6533</t>
  </si>
  <si>
    <t xml:space="preserve">PO-6534</t>
  </si>
  <si>
    <t xml:space="preserve">PO-6535</t>
  </si>
  <si>
    <t xml:space="preserve">PO-6536</t>
  </si>
  <si>
    <t xml:space="preserve">PO-6537</t>
  </si>
  <si>
    <t xml:space="preserve">PO-6538</t>
  </si>
  <si>
    <t xml:space="preserve">PO-6539</t>
  </si>
  <si>
    <t xml:space="preserve">PO-6540</t>
  </si>
  <si>
    <t xml:space="preserve">J6237</t>
  </si>
  <si>
    <t xml:space="preserve">Bathroom rough-in, Coburg</t>
  </si>
  <si>
    <t xml:space="preserve">PO-6541</t>
  </si>
  <si>
    <t xml:space="preserve">PO-6542</t>
  </si>
  <si>
    <t xml:space="preserve">PO-6543</t>
  </si>
  <si>
    <t xml:space="preserve">PO-6544</t>
  </si>
  <si>
    <t xml:space="preserve">PO-6545</t>
  </si>
  <si>
    <t xml:space="preserve">PO-6546</t>
  </si>
  <si>
    <t xml:space="preserve">PO-6547</t>
  </si>
  <si>
    <t xml:space="preserve">PO-6548</t>
  </si>
  <si>
    <t xml:space="preserve">J6234</t>
  </si>
  <si>
    <t xml:space="preserve">Gas line to deck BBQ, Sunshine</t>
  </si>
  <si>
    <t xml:space="preserve">PO-6549</t>
  </si>
  <si>
    <t xml:space="preserve">J6238</t>
  </si>
  <si>
    <t xml:space="preserve">Gas line to deck BBQ, Moonee Ponds</t>
  </si>
  <si>
    <t xml:space="preserve">PO-6550</t>
  </si>
  <si>
    <t xml:space="preserve">J6236</t>
  </si>
  <si>
    <t xml:space="preserve">Backflow test and repair, Heidelberg</t>
  </si>
  <si>
    <t xml:space="preserve">PO-6551</t>
  </si>
  <si>
    <t xml:space="preserve">PO-6552</t>
  </si>
  <si>
    <t xml:space="preserve">PO-6553</t>
  </si>
  <si>
    <t xml:space="preserve">PO-6554</t>
  </si>
  <si>
    <t xml:space="preserve">PO-6555</t>
  </si>
  <si>
    <t xml:space="preserve">PO-6556</t>
  </si>
  <si>
    <t xml:space="preserve">PO-6557</t>
  </si>
  <si>
    <t xml:space="preserve">PO-6558</t>
  </si>
  <si>
    <t xml:space="preserve">J6239</t>
  </si>
  <si>
    <t xml:space="preserve">Hot water replacement, Moonee Ponds</t>
  </si>
  <si>
    <t xml:space="preserve">PO-6559</t>
  </si>
  <si>
    <t xml:space="preserve">PO-6560</t>
  </si>
  <si>
    <t xml:space="preserve">PO-6561</t>
  </si>
  <si>
    <t xml:space="preserve">PO-6562</t>
  </si>
  <si>
    <t xml:space="preserve">PO-6563</t>
  </si>
  <si>
    <t xml:space="preserve">PO-6564</t>
  </si>
  <si>
    <t xml:space="preserve">PO-6565</t>
  </si>
  <si>
    <t xml:space="preserve">PO-6566</t>
  </si>
  <si>
    <t xml:space="preserve">J6242</t>
  </si>
  <si>
    <t xml:space="preserve">Hot water replacement, Cheltenham</t>
  </si>
  <si>
    <t xml:space="preserve">PO-6567</t>
  </si>
  <si>
    <t xml:space="preserve">PO-6568</t>
  </si>
  <si>
    <t xml:space="preserve">J6240</t>
  </si>
  <si>
    <t xml:space="preserve">Kitchen renovation plumbing, Oakleigh</t>
  </si>
  <si>
    <t xml:space="preserve">PO-6569</t>
  </si>
  <si>
    <t xml:space="preserve">PO-6570</t>
  </si>
  <si>
    <t xml:space="preserve">PO-6571</t>
  </si>
  <si>
    <t xml:space="preserve">PO-6572</t>
  </si>
  <si>
    <t xml:space="preserve">PO-6573</t>
  </si>
  <si>
    <t xml:space="preserve">PO-6574</t>
  </si>
  <si>
    <t xml:space="preserve">PO-6575</t>
  </si>
  <si>
    <t xml:space="preserve">PO-6576</t>
  </si>
  <si>
    <t xml:space="preserve">PO-6577</t>
  </si>
  <si>
    <t xml:space="preserve">PO-6578</t>
  </si>
  <si>
    <t xml:space="preserve">PO-6579</t>
  </si>
  <si>
    <t xml:space="preserve">J6243</t>
  </si>
  <si>
    <t xml:space="preserve">Bathroom rough-in, Essendon</t>
  </si>
  <si>
    <t xml:space="preserve">PO-6580</t>
  </si>
  <si>
    <t xml:space="preserve">PO-6581</t>
  </si>
  <si>
    <t xml:space="preserve">PO-6582</t>
  </si>
  <si>
    <t xml:space="preserve">PO-6583</t>
  </si>
  <si>
    <t xml:space="preserve">PO-6584</t>
  </si>
  <si>
    <t xml:space="preserve">PO-6585</t>
  </si>
  <si>
    <t xml:space="preserve">PO-6586</t>
  </si>
  <si>
    <t xml:space="preserve">PO-6587</t>
  </si>
  <si>
    <t xml:space="preserve">PO-6588</t>
  </si>
  <si>
    <t xml:space="preserve">PO-6589</t>
  </si>
  <si>
    <t xml:space="preserve">PO-6590</t>
  </si>
  <si>
    <t xml:space="preserve">J6241</t>
  </si>
  <si>
    <t xml:space="preserve">Blocked drain, Box Hill</t>
  </si>
  <si>
    <t xml:space="preserve">PO-6591</t>
  </si>
  <si>
    <t xml:space="preserve">J6244</t>
  </si>
  <si>
    <t xml:space="preserve">Bathroom rough-in, Moonee Ponds</t>
  </si>
  <si>
    <t xml:space="preserve">PO-6592</t>
  </si>
  <si>
    <t xml:space="preserve">PO-6593</t>
  </si>
  <si>
    <t xml:space="preserve">PO-6594</t>
  </si>
  <si>
    <t xml:space="preserve">PO-6595</t>
  </si>
  <si>
    <t xml:space="preserve">PO-6596</t>
  </si>
  <si>
    <t xml:space="preserve">PO-6597</t>
  </si>
  <si>
    <t xml:space="preserve">PO-6598</t>
  </si>
  <si>
    <t xml:space="preserve">PO-6599</t>
  </si>
  <si>
    <t xml:space="preserve">PO-6600</t>
  </si>
  <si>
    <t xml:space="preserve">PO-6601</t>
  </si>
  <si>
    <t xml:space="preserve">PO-6602</t>
  </si>
  <si>
    <t xml:space="preserve">PO-6603</t>
  </si>
  <si>
    <t xml:space="preserve">PO-6604</t>
  </si>
  <si>
    <t xml:space="preserve">PO-6605</t>
  </si>
  <si>
    <t xml:space="preserve">PO-6606</t>
  </si>
  <si>
    <t xml:space="preserve">PO-6607</t>
  </si>
  <si>
    <t xml:space="preserve">PO-6608</t>
  </si>
  <si>
    <t xml:space="preserve">PO-6609</t>
  </si>
  <si>
    <t xml:space="preserve">PO-6610</t>
  </si>
  <si>
    <t xml:space="preserve">PO-6611</t>
  </si>
  <si>
    <t xml:space="preserve">PO-6612</t>
  </si>
  <si>
    <t xml:space="preserve">PO-6613</t>
  </si>
  <si>
    <t xml:space="preserve">PO-6614</t>
  </si>
  <si>
    <t xml:space="preserve">J6245</t>
  </si>
  <si>
    <t xml:space="preserve">Kitchen renovation plumbing, Malvern</t>
  </si>
  <si>
    <t xml:space="preserve">PO-6615</t>
  </si>
  <si>
    <t xml:space="preserve">PO-6616</t>
  </si>
  <si>
    <t xml:space="preserve">PO-6617</t>
  </si>
  <si>
    <t xml:space="preserve">PO-6618</t>
  </si>
  <si>
    <t xml:space="preserve">PO-6619</t>
  </si>
  <si>
    <t xml:space="preserve">J6248</t>
  </si>
  <si>
    <t xml:space="preserve">Bathroom rough-in, Reservoir</t>
  </si>
  <si>
    <t xml:space="preserve">PO-6620</t>
  </si>
  <si>
    <t xml:space="preserve">J6246</t>
  </si>
  <si>
    <t xml:space="preserve">Gas cooktop connection, Williamstown</t>
  </si>
  <si>
    <t xml:space="preserve">PO-6621</t>
  </si>
  <si>
    <t xml:space="preserve">PO-6622</t>
  </si>
  <si>
    <t xml:space="preserve">PO-6623</t>
  </si>
  <si>
    <t xml:space="preserve">PO-6624</t>
  </si>
  <si>
    <t xml:space="preserve">PO-6625</t>
  </si>
  <si>
    <t xml:space="preserve">PO-6626</t>
  </si>
  <si>
    <t xml:space="preserve">PO-6627</t>
  </si>
  <si>
    <t xml:space="preserve">PO-6628</t>
  </si>
  <si>
    <t xml:space="preserve">PO-6629</t>
  </si>
  <si>
    <t xml:space="preserve">PO-6630</t>
  </si>
  <si>
    <t xml:space="preserve">PO-6631</t>
  </si>
  <si>
    <t xml:space="preserve">PO-6632</t>
  </si>
  <si>
    <t xml:space="preserve">PO-6633</t>
  </si>
  <si>
    <t xml:space="preserve">PO-6634</t>
  </si>
  <si>
    <t xml:space="preserve">PO-6635</t>
  </si>
  <si>
    <t xml:space="preserve">PO-6636</t>
  </si>
  <si>
    <t xml:space="preserve">PO-6637</t>
  </si>
  <si>
    <t xml:space="preserve">PO-6638</t>
  </si>
  <si>
    <t xml:space="preserve">PO-6639</t>
  </si>
  <si>
    <t xml:space="preserve">PO-6640</t>
  </si>
  <si>
    <t xml:space="preserve">PO-6641</t>
  </si>
  <si>
    <t xml:space="preserve">PO-6642</t>
  </si>
  <si>
    <t xml:space="preserve">PO-6643</t>
  </si>
  <si>
    <t xml:space="preserve">PO-6644</t>
  </si>
  <si>
    <t xml:space="preserve">PO-6645</t>
  </si>
  <si>
    <t xml:space="preserve">J6249</t>
  </si>
  <si>
    <t xml:space="preserve">Gas line to deck BBQ, Dandenong</t>
  </si>
  <si>
    <t xml:space="preserve">PO-6646</t>
  </si>
  <si>
    <t xml:space="preserve">PO-6647</t>
  </si>
  <si>
    <t xml:space="preserve">PO-6648</t>
  </si>
  <si>
    <t xml:space="preserve">PO-6649</t>
  </si>
  <si>
    <t xml:space="preserve">PO-6650</t>
  </si>
  <si>
    <t xml:space="preserve">PO-6651</t>
  </si>
  <si>
    <t xml:space="preserve">PO-6652</t>
  </si>
  <si>
    <t xml:space="preserve">PO-6653</t>
  </si>
  <si>
    <t xml:space="preserve">PO-6654</t>
  </si>
  <si>
    <t xml:space="preserve">PO-6655</t>
  </si>
  <si>
    <t xml:space="preserve">PO-6656</t>
  </si>
  <si>
    <t xml:space="preserve">PO-6657</t>
  </si>
  <si>
    <t xml:space="preserve">PO-6658</t>
  </si>
  <si>
    <t xml:space="preserve">PO-6659</t>
  </si>
  <si>
    <t xml:space="preserve">J6247</t>
  </si>
  <si>
    <t xml:space="preserve">Stormwater drainage, Yarraville</t>
  </si>
  <si>
    <t xml:space="preserve">PO-6660</t>
  </si>
  <si>
    <t xml:space="preserve">PO-6661</t>
  </si>
  <si>
    <t xml:space="preserve">PO-6662</t>
  </si>
  <si>
    <t xml:space="preserve">PO-6663</t>
  </si>
  <si>
    <t xml:space="preserve">PO-6664</t>
  </si>
  <si>
    <t xml:space="preserve">PO-6665</t>
  </si>
  <si>
    <t xml:space="preserve">PO-6666</t>
  </si>
  <si>
    <t xml:space="preserve">PO-6667</t>
  </si>
  <si>
    <t xml:space="preserve">PO-6668</t>
  </si>
  <si>
    <t xml:space="preserve">PO-6669</t>
  </si>
  <si>
    <t xml:space="preserve">PO-6670</t>
  </si>
  <si>
    <t xml:space="preserve">PO-6671</t>
  </si>
  <si>
    <t xml:space="preserve">J6251</t>
  </si>
  <si>
    <t xml:space="preserve">Burst pipe repair, Carlton</t>
  </si>
  <si>
    <t xml:space="preserve">PO-6672</t>
  </si>
  <si>
    <t xml:space="preserve">PO-6673</t>
  </si>
  <si>
    <t xml:space="preserve">PO-6674</t>
  </si>
  <si>
    <t xml:space="preserve">PO-6675</t>
  </si>
  <si>
    <t xml:space="preserve">J6253</t>
  </si>
  <si>
    <t xml:space="preserve">Gas heater install, Heidelberg</t>
  </si>
  <si>
    <t xml:space="preserve">PO-6676</t>
  </si>
  <si>
    <t xml:space="preserve">PO-6677</t>
  </si>
  <si>
    <t xml:space="preserve">PO-6678</t>
  </si>
  <si>
    <t xml:space="preserve">J6255</t>
  </si>
  <si>
    <t xml:space="preserve">Gas cooktop connection, Ascot Vale</t>
  </si>
  <si>
    <t xml:space="preserve">PO-6679</t>
  </si>
  <si>
    <t xml:space="preserve">PO-6680</t>
  </si>
  <si>
    <t xml:space="preserve">PO-6681</t>
  </si>
  <si>
    <t xml:space="preserve">PO-6682</t>
  </si>
  <si>
    <t xml:space="preserve">PO-6683</t>
  </si>
  <si>
    <t xml:space="preserve">PO-6684</t>
  </si>
  <si>
    <t xml:space="preserve">J6258</t>
  </si>
  <si>
    <t xml:space="preserve">Gas cooktop connection, Bayswater</t>
  </si>
  <si>
    <t xml:space="preserve">PO-6685</t>
  </si>
  <si>
    <t xml:space="preserve">PO-6686</t>
  </si>
  <si>
    <t xml:space="preserve">PO-6687</t>
  </si>
  <si>
    <t xml:space="preserve">PO-6688</t>
  </si>
  <si>
    <t xml:space="preserve">PO-6689</t>
  </si>
  <si>
    <t xml:space="preserve">J6252</t>
  </si>
  <si>
    <t xml:space="preserve">Blocked drain, Ascot Vale</t>
  </si>
  <si>
    <t xml:space="preserve">PO-6690</t>
  </si>
  <si>
    <t xml:space="preserve">PO-6691</t>
  </si>
  <si>
    <t xml:space="preserve">PO-6692</t>
  </si>
  <si>
    <t xml:space="preserve">PO-6693</t>
  </si>
  <si>
    <t xml:space="preserve">J6250</t>
  </si>
  <si>
    <t xml:space="preserve">Toilet suite replacement, Northcote</t>
  </si>
  <si>
    <t xml:space="preserve">PO-6694</t>
  </si>
  <si>
    <t xml:space="preserve">PO-6695</t>
  </si>
  <si>
    <t xml:space="preserve">J6254</t>
  </si>
  <si>
    <t xml:space="preserve">Backflow test and repair, Coburg</t>
  </si>
  <si>
    <t xml:space="preserve">PO-6696</t>
  </si>
  <si>
    <t xml:space="preserve">PO-6697</t>
  </si>
  <si>
    <t xml:space="preserve">PO-6698</t>
  </si>
  <si>
    <t xml:space="preserve">PO-6699</t>
  </si>
  <si>
    <t xml:space="preserve">PO-6700</t>
  </si>
  <si>
    <t xml:space="preserve">PO-6701</t>
  </si>
  <si>
    <t xml:space="preserve">J6256</t>
  </si>
  <si>
    <t xml:space="preserve">Hot water replacement, Oakleigh</t>
  </si>
  <si>
    <t xml:space="preserve">PO-6702</t>
  </si>
  <si>
    <t xml:space="preserve">J6260</t>
  </si>
  <si>
    <t xml:space="preserve">Bathroom rough-in, Brighton</t>
  </si>
  <si>
    <t xml:space="preserve">PO-6703</t>
  </si>
  <si>
    <t xml:space="preserve">PO-6704</t>
  </si>
  <si>
    <t xml:space="preserve">PO-6705</t>
  </si>
  <si>
    <t xml:space="preserve">PO-6706</t>
  </si>
  <si>
    <t xml:space="preserve">PO-6707</t>
  </si>
  <si>
    <t xml:space="preserve">PO-6708</t>
  </si>
  <si>
    <t xml:space="preserve">PO-6709</t>
  </si>
  <si>
    <t xml:space="preserve">PO-6710</t>
  </si>
  <si>
    <t xml:space="preserve">PO-6711</t>
  </si>
  <si>
    <t xml:space="preserve">PO-6712</t>
  </si>
  <si>
    <t xml:space="preserve">PO-6713</t>
  </si>
  <si>
    <t xml:space="preserve">PO-6714</t>
  </si>
  <si>
    <t xml:space="preserve">PO-6715</t>
  </si>
  <si>
    <t xml:space="preserve">PO-6716</t>
  </si>
  <si>
    <t xml:space="preserve">PO-6717</t>
  </si>
  <si>
    <t xml:space="preserve">PO-6718</t>
  </si>
  <si>
    <t xml:space="preserve">J6259</t>
  </si>
  <si>
    <t xml:space="preserve">Roof plumbing and gutters, Bayswater</t>
  </si>
  <si>
    <t xml:space="preserve">PO-6719</t>
  </si>
  <si>
    <t xml:space="preserve">PO-6720</t>
  </si>
  <si>
    <t xml:space="preserve">PO-6721</t>
  </si>
  <si>
    <t xml:space="preserve">PO-6722</t>
  </si>
  <si>
    <t xml:space="preserve">PO-6723</t>
  </si>
  <si>
    <t xml:space="preserve">PO-6724</t>
  </si>
  <si>
    <t xml:space="preserve">J6257</t>
  </si>
  <si>
    <t xml:space="preserve">Backflow test and repair, Kew</t>
  </si>
  <si>
    <t xml:space="preserve">PO-6725</t>
  </si>
  <si>
    <t xml:space="preserve">PO-6726</t>
  </si>
  <si>
    <t xml:space="preserve">PO-6727</t>
  </si>
  <si>
    <t xml:space="preserve">PO-6728</t>
  </si>
  <si>
    <t xml:space="preserve">PO-6729</t>
  </si>
  <si>
    <t xml:space="preserve">PO-6730</t>
  </si>
  <si>
    <t xml:space="preserve">PO-6731</t>
  </si>
  <si>
    <t xml:space="preserve">PO-6732</t>
  </si>
  <si>
    <t xml:space="preserve">PO-6733</t>
  </si>
  <si>
    <t xml:space="preserve">PO-6734</t>
  </si>
  <si>
    <t xml:space="preserve">PO-6735</t>
  </si>
  <si>
    <t xml:space="preserve">PO-6736</t>
  </si>
  <si>
    <t xml:space="preserve">Open, invoice to come</t>
  </si>
  <si>
    <t xml:space="preserve">PO-6737</t>
  </si>
  <si>
    <t xml:space="preserve">PO-6738</t>
  </si>
  <si>
    <t xml:space="preserve">PO-6739</t>
  </si>
  <si>
    <t xml:space="preserve">PO-6740</t>
  </si>
  <si>
    <t xml:space="preserve">PO-6741</t>
  </si>
  <si>
    <t xml:space="preserve">PO-6742</t>
  </si>
  <si>
    <t xml:space="preserve">PO-6743</t>
  </si>
  <si>
    <t xml:space="preserve">PO-6744</t>
  </si>
  <si>
    <t xml:space="preserve">PO-6745</t>
  </si>
  <si>
    <t xml:space="preserve">PO-6746</t>
  </si>
  <si>
    <t xml:space="preserve">PO-6747</t>
  </si>
  <si>
    <t xml:space="preserve">PO-6748</t>
  </si>
  <si>
    <t xml:space="preserve">PO-6749</t>
  </si>
  <si>
    <t xml:space="preserve">PO-6750</t>
  </si>
  <si>
    <t xml:space="preserve">J6056</t>
  </si>
  <si>
    <t xml:space="preserve">Gas cooktop connection, Burwood</t>
  </si>
  <si>
    <t xml:space="preserve">PO-6751</t>
  </si>
  <si>
    <t xml:space="preserve">PO-6752</t>
  </si>
  <si>
    <t xml:space="preserve">PO-6753</t>
  </si>
  <si>
    <t xml:space="preserve">PO-6754</t>
  </si>
  <si>
    <t xml:space="preserve">PO-6755</t>
  </si>
  <si>
    <t xml:space="preserve">PO-6756</t>
  </si>
  <si>
    <t xml:space="preserve">PO-6757</t>
  </si>
  <si>
    <t xml:space="preserve">PO-6758</t>
  </si>
  <si>
    <t xml:space="preserve">PO-6759</t>
  </si>
  <si>
    <t xml:space="preserve">PO-6760</t>
  </si>
  <si>
    <t xml:space="preserve">PO-6761</t>
  </si>
  <si>
    <t xml:space="preserve">PO-6762</t>
  </si>
  <si>
    <t xml:space="preserve">PO-6763</t>
  </si>
  <si>
    <t xml:space="preserve">PO-6764</t>
  </si>
  <si>
    <t xml:space="preserve">PO-6765</t>
  </si>
  <si>
    <t xml:space="preserve">PO-6766</t>
  </si>
  <si>
    <t xml:space="preserve">PO-6767</t>
  </si>
  <si>
    <t xml:space="preserve">PO-6768</t>
  </si>
  <si>
    <t xml:space="preserve">PO-6769</t>
  </si>
  <si>
    <t xml:space="preserve">PO-6770</t>
  </si>
  <si>
    <t xml:space="preserve">PO-6771</t>
  </si>
  <si>
    <t xml:space="preserve">PO-6772</t>
  </si>
  <si>
    <t xml:space="preserve">PO-6773</t>
  </si>
  <si>
    <t xml:space="preserve">PO-6774</t>
  </si>
  <si>
    <t xml:space="preserve">PO-6775</t>
  </si>
  <si>
    <t xml:space="preserve">PO-6776</t>
  </si>
  <si>
    <t xml:space="preserve">PO-6777</t>
  </si>
  <si>
    <t xml:space="preserve">PO-6778</t>
  </si>
  <si>
    <t xml:space="preserve">PO-6779</t>
  </si>
  <si>
    <t xml:space="preserve">PO-6780</t>
  </si>
  <si>
    <t xml:space="preserve">PO-6781</t>
  </si>
  <si>
    <t xml:space="preserve">PO-6782</t>
  </si>
  <si>
    <t xml:space="preserve">PO-6783</t>
  </si>
  <si>
    <t xml:space="preserve">PO-6784</t>
  </si>
  <si>
    <t xml:space="preserve">PO-6785</t>
  </si>
  <si>
    <t xml:space="preserve">PO-6786</t>
  </si>
  <si>
    <t xml:space="preserve">PO-6787</t>
  </si>
  <si>
    <t xml:space="preserve">PO-6788</t>
  </si>
  <si>
    <t xml:space="preserve">PO-6789</t>
  </si>
  <si>
    <t xml:space="preserve">PO-6790</t>
  </si>
  <si>
    <t xml:space="preserve">PO-6791</t>
  </si>
  <si>
    <t xml:space="preserve">PO-6792</t>
  </si>
  <si>
    <t xml:space="preserve">PO-6793</t>
  </si>
  <si>
    <t xml:space="preserve">PO-6794</t>
  </si>
  <si>
    <t xml:space="preserve">PO-6795</t>
  </si>
  <si>
    <t xml:space="preserve">PO-6796</t>
  </si>
  <si>
    <t xml:space="preserve">PO-6797</t>
  </si>
  <si>
    <t xml:space="preserve">PO-6798</t>
  </si>
  <si>
    <t xml:space="preserve">PO-6799</t>
  </si>
  <si>
    <t xml:space="preserve">PO-6800</t>
  </si>
  <si>
    <t xml:space="preserve">PO-6801</t>
  </si>
  <si>
    <t xml:space="preserve">PO-6802</t>
  </si>
  <si>
    <t xml:space="preserve">PO-6803</t>
  </si>
  <si>
    <t xml:space="preserve">PO-6804</t>
  </si>
  <si>
    <t xml:space="preserve">PO-6805</t>
  </si>
  <si>
    <t xml:space="preserve">PO-6806</t>
  </si>
  <si>
    <t xml:space="preserve">PO-6807</t>
  </si>
  <si>
    <t xml:space="preserve">PO-6808</t>
  </si>
  <si>
    <t xml:space="preserve">PO-6809</t>
  </si>
  <si>
    <t xml:space="preserve">PO-6810</t>
  </si>
  <si>
    <t xml:space="preserve">PO-6811</t>
  </si>
  <si>
    <t xml:space="preserve">PO-6812</t>
  </si>
  <si>
    <t xml:space="preserve">PO-6813</t>
  </si>
  <si>
    <t xml:space="preserve">PO-6814</t>
  </si>
  <si>
    <t xml:space="preserve">PO-6815</t>
  </si>
  <si>
    <t xml:space="preserve">PO-6816</t>
  </si>
  <si>
    <t xml:space="preserve">PO-6817</t>
  </si>
  <si>
    <t xml:space="preserve">PO-6818</t>
  </si>
  <si>
    <t xml:space="preserve">PO-6819</t>
  </si>
  <si>
    <t xml:space="preserve">PO-6820</t>
  </si>
  <si>
    <t xml:space="preserve">PO-6821</t>
  </si>
  <si>
    <t xml:space="preserve">PO-6822</t>
  </si>
  <si>
    <t xml:space="preserve">PO-6823</t>
  </si>
  <si>
    <t xml:space="preserve">PO-6824</t>
  </si>
  <si>
    <t xml:space="preserve">PO-6825</t>
  </si>
  <si>
    <t xml:space="preserve">PO-6826</t>
  </si>
  <si>
    <t xml:space="preserve">PO-6827</t>
  </si>
  <si>
    <t xml:space="preserve">PO-6828</t>
  </si>
  <si>
    <t xml:space="preserve">PO-6829</t>
  </si>
  <si>
    <t xml:space="preserve">PO-6830</t>
  </si>
  <si>
    <t xml:space="preserve">PO-6831</t>
  </si>
  <si>
    <t xml:space="preserve">PO-6832</t>
  </si>
  <si>
    <t xml:space="preserve">PO-6833</t>
  </si>
  <si>
    <t xml:space="preserve">PO-6834</t>
  </si>
  <si>
    <t xml:space="preserve">PO-6835</t>
  </si>
  <si>
    <t xml:space="preserve">PO-6836</t>
  </si>
  <si>
    <t xml:space="preserve">PO-6837</t>
  </si>
  <si>
    <t xml:space="preserve">PO-6838</t>
  </si>
  <si>
    <t xml:space="preserve">PO-6839</t>
  </si>
  <si>
    <t xml:space="preserve">PO-6840</t>
  </si>
  <si>
    <t xml:space="preserve">PO-6841</t>
  </si>
  <si>
    <t xml:space="preserve">PO-6842</t>
  </si>
  <si>
    <t xml:space="preserve">PO-6843</t>
  </si>
  <si>
    <t xml:space="preserve">PO-6844</t>
  </si>
  <si>
    <t xml:space="preserve">PO-6845</t>
  </si>
  <si>
    <t xml:space="preserve">PO-6846</t>
  </si>
  <si>
    <t xml:space="preserve">PO-6847</t>
  </si>
  <si>
    <t xml:space="preserve">PO-6848</t>
  </si>
  <si>
    <t xml:space="preserve">PO-6849</t>
  </si>
  <si>
    <t xml:space="preserve">PO-6850</t>
  </si>
  <si>
    <t xml:space="preserve">Total (follows filters)</t>
  </si>
  <si>
    <t xml:space="preserve">Bill</t>
  </si>
  <si>
    <t xml:space="preserve">Bill date</t>
  </si>
  <si>
    <t xml:space="preserve">Ex GST</t>
  </si>
  <si>
    <t xml:space="preserve">GST 10%</t>
  </si>
  <si>
    <t xml:space="preserve">Total (inc GST)</t>
  </si>
  <si>
    <t xml:space="preserve">Position before the new rules</t>
  </si>
  <si>
    <t xml:space="preserve">Has a PO</t>
  </si>
  <si>
    <t xml:space="preserve">On a job</t>
  </si>
  <si>
    <t xml:space="preserve">B-73683</t>
  </si>
  <si>
    <t xml:space="preserve">No job on bill</t>
  </si>
  <si>
    <t xml:space="preserve">B-73935</t>
  </si>
  <si>
    <t xml:space="preserve">On job after invoice was sent</t>
  </si>
  <si>
    <t xml:space="preserve">A-70021</t>
  </si>
  <si>
    <t xml:space="preserve">On job, matched to PO</t>
  </si>
  <si>
    <t xml:space="preserve">A-70035</t>
  </si>
  <si>
    <t xml:space="preserve">A-75908</t>
  </si>
  <si>
    <t xml:space="preserve">B-70015</t>
  </si>
  <si>
    <t xml:space="preserve">A-70007</t>
  </si>
  <si>
    <t xml:space="preserve">B-70007</t>
  </si>
  <si>
    <t xml:space="preserve">A-70043</t>
  </si>
  <si>
    <t xml:space="preserve">A-76056</t>
  </si>
  <si>
    <t xml:space="preserve">A-76156</t>
  </si>
  <si>
    <t xml:space="preserve">C-70011</t>
  </si>
  <si>
    <t xml:space="preserve">C-72570</t>
  </si>
  <si>
    <t xml:space="preserve">A-70019</t>
  </si>
  <si>
    <t xml:space="preserve">A-70028</t>
  </si>
  <si>
    <t xml:space="preserve">B-70029</t>
  </si>
  <si>
    <t xml:space="preserve">C-70016</t>
  </si>
  <si>
    <t xml:space="preserve">C-72658</t>
  </si>
  <si>
    <t xml:space="preserve">A-70085</t>
  </si>
  <si>
    <t xml:space="preserve">A-70108</t>
  </si>
  <si>
    <t xml:space="preserve">C-70021</t>
  </si>
  <si>
    <t xml:space="preserve">B-70021</t>
  </si>
  <si>
    <t xml:space="preserve">B-70040</t>
  </si>
  <si>
    <t xml:space="preserve">B-70047</t>
  </si>
  <si>
    <t xml:space="preserve">B-70067</t>
  </si>
  <si>
    <t xml:space="preserve">B-70071</t>
  </si>
  <si>
    <t xml:space="preserve">B-70060</t>
  </si>
  <si>
    <t xml:space="preserve">A-70054</t>
  </si>
  <si>
    <t xml:space="preserve">A-70058</t>
  </si>
  <si>
    <t xml:space="preserve">A-70066</t>
  </si>
  <si>
    <t xml:space="preserve">A-70078</t>
  </si>
  <si>
    <t xml:space="preserve">A-70158</t>
  </si>
  <si>
    <t xml:space="preserve">B-70049</t>
  </si>
  <si>
    <t xml:space="preserve">B-70078</t>
  </si>
  <si>
    <t xml:space="preserve">B-73676</t>
  </si>
  <si>
    <t xml:space="preserve">C-70031</t>
  </si>
  <si>
    <t xml:space="preserve">C-70035</t>
  </si>
  <si>
    <t xml:space="preserve">A-70075</t>
  </si>
  <si>
    <t xml:space="preserve">A-70113</t>
  </si>
  <si>
    <t xml:space="preserve">A-70151</t>
  </si>
  <si>
    <t xml:space="preserve">A-70093</t>
  </si>
  <si>
    <t xml:space="preserve">A-70098</t>
  </si>
  <si>
    <t xml:space="preserve">A-70130</t>
  </si>
  <si>
    <t xml:space="preserve">A-70180</t>
  </si>
  <si>
    <t xml:space="preserve">A-75730</t>
  </si>
  <si>
    <t xml:space="preserve">A-76301</t>
  </si>
  <si>
    <t xml:space="preserve">B-70085</t>
  </si>
  <si>
    <t xml:space="preserve">B-70099</t>
  </si>
  <si>
    <t xml:space="preserve">C-70045</t>
  </si>
  <si>
    <t xml:space="preserve">C-70061</t>
  </si>
  <si>
    <t xml:space="preserve">A-70124</t>
  </si>
  <si>
    <t xml:space="preserve">A-70137</t>
  </si>
  <si>
    <t xml:space="preserve">A-70184</t>
  </si>
  <si>
    <t xml:space="preserve">B-73813</t>
  </si>
  <si>
    <t xml:space="preserve">C-70049</t>
  </si>
  <si>
    <t xml:space="preserve">A-70169</t>
  </si>
  <si>
    <t xml:space="preserve">A-70194</t>
  </si>
  <si>
    <t xml:space="preserve">A-76016</t>
  </si>
  <si>
    <t xml:space="preserve">A-76360</t>
  </si>
  <si>
    <t xml:space="preserve">B-73650</t>
  </si>
  <si>
    <t xml:space="preserve">C-70080</t>
  </si>
  <si>
    <t xml:space="preserve">A-70162</t>
  </si>
  <si>
    <t xml:space="preserve">A-70204</t>
  </si>
  <si>
    <t xml:space="preserve">B-70092</t>
  </si>
  <si>
    <t xml:space="preserve">B-73749</t>
  </si>
  <si>
    <t xml:space="preserve">C-70101</t>
  </si>
  <si>
    <t xml:space="preserve">A-70198</t>
  </si>
  <si>
    <t xml:space="preserve">A-70214</t>
  </si>
  <si>
    <t xml:space="preserve">A-70221</t>
  </si>
  <si>
    <t xml:space="preserve">A-70226</t>
  </si>
  <si>
    <t xml:space="preserve">A-70242</t>
  </si>
  <si>
    <t xml:space="preserve">B-73718</t>
  </si>
  <si>
    <t xml:space="preserve">B-70105</t>
  </si>
  <si>
    <t xml:space="preserve">B-70113</t>
  </si>
  <si>
    <t xml:space="preserve">B-70130</t>
  </si>
  <si>
    <t xml:space="preserve">A-70140</t>
  </si>
  <si>
    <t xml:space="preserve">A-70260</t>
  </si>
  <si>
    <t xml:space="preserve">A-75955</t>
  </si>
  <si>
    <t xml:space="preserve">B-70119</t>
  </si>
  <si>
    <t xml:space="preserve">C-70064</t>
  </si>
  <si>
    <t xml:space="preserve">C-70073</t>
  </si>
  <si>
    <t xml:space="preserve">C-70085</t>
  </si>
  <si>
    <t xml:space="preserve">A-70248</t>
  </si>
  <si>
    <t xml:space="preserve">B-70149</t>
  </si>
  <si>
    <t xml:space="preserve">C-70096</t>
  </si>
  <si>
    <t xml:space="preserve">C-72775</t>
  </si>
  <si>
    <t xml:space="preserve">A-70284</t>
  </si>
  <si>
    <t xml:space="preserve">B-70135</t>
  </si>
  <si>
    <t xml:space="preserve">B-73543</t>
  </si>
  <si>
    <t xml:space="preserve">C-70105</t>
  </si>
  <si>
    <t xml:space="preserve">A-70231</t>
  </si>
  <si>
    <t xml:space="preserve">A-70306</t>
  </si>
  <si>
    <t xml:space="preserve">A-70308</t>
  </si>
  <si>
    <t xml:space="preserve">B-73690</t>
  </si>
  <si>
    <t xml:space="preserve">C-70114</t>
  </si>
  <si>
    <t xml:space="preserve">A-70318</t>
  </si>
  <si>
    <t xml:space="preserve">B-70140</t>
  </si>
  <si>
    <t xml:space="preserve">B-70172</t>
  </si>
  <si>
    <t xml:space="preserve">A-70254</t>
  </si>
  <si>
    <t xml:space="preserve">A-70289</t>
  </si>
  <si>
    <t xml:space="preserve">A-70339</t>
  </si>
  <si>
    <t xml:space="preserve">B-70162</t>
  </si>
  <si>
    <t xml:space="preserve">C-70119</t>
  </si>
  <si>
    <t xml:space="preserve">C-70138</t>
  </si>
  <si>
    <t xml:space="preserve">A-70269</t>
  </si>
  <si>
    <t xml:space="preserve">A-70275</t>
  </si>
  <si>
    <t xml:space="preserve">A-70357</t>
  </si>
  <si>
    <t xml:space="preserve">A-70371</t>
  </si>
  <si>
    <t xml:space="preserve">B-70157</t>
  </si>
  <si>
    <t xml:space="preserve">B-70176</t>
  </si>
  <si>
    <t xml:space="preserve">B-70190</t>
  </si>
  <si>
    <t xml:space="preserve">B-70212</t>
  </si>
  <si>
    <t xml:space="preserve">A-70329</t>
  </si>
  <si>
    <t xml:space="preserve">A-70386</t>
  </si>
  <si>
    <t xml:space="preserve">A-75857</t>
  </si>
  <si>
    <t xml:space="preserve">B-70183</t>
  </si>
  <si>
    <t xml:space="preserve">B-70206</t>
  </si>
  <si>
    <t xml:space="preserve">C-70169</t>
  </si>
  <si>
    <t xml:space="preserve">A-70297</t>
  </si>
  <si>
    <t xml:space="preserve">A-70322</t>
  </si>
  <si>
    <t xml:space="preserve">A-70346</t>
  </si>
  <si>
    <t xml:space="preserve">A-70350</t>
  </si>
  <si>
    <t xml:space="preserve">A-70382</t>
  </si>
  <si>
    <t xml:space="preserve">A-70397</t>
  </si>
  <si>
    <t xml:space="preserve">A-70422</t>
  </si>
  <si>
    <t xml:space="preserve">B-70198</t>
  </si>
  <si>
    <t xml:space="preserve">C-70131</t>
  </si>
  <si>
    <t xml:space="preserve">C-70164</t>
  </si>
  <si>
    <t xml:space="preserve">A-70367</t>
  </si>
  <si>
    <t xml:space="preserve">A-70400</t>
  </si>
  <si>
    <t xml:space="preserve">B-70221</t>
  </si>
  <si>
    <t xml:space="preserve">B-70239</t>
  </si>
  <si>
    <t xml:space="preserve">C-70142</t>
  </si>
  <si>
    <t xml:space="preserve">C-70176</t>
  </si>
  <si>
    <t xml:space="preserve">A-70427</t>
  </si>
  <si>
    <t xml:space="preserve">A-70450</t>
  </si>
  <si>
    <t xml:space="preserve">A-70481</t>
  </si>
  <si>
    <t xml:space="preserve">B-70276</t>
  </si>
  <si>
    <t xml:space="preserve">C-70151</t>
  </si>
  <si>
    <t xml:space="preserve">C-70203</t>
  </si>
  <si>
    <t xml:space="preserve">A-70407</t>
  </si>
  <si>
    <t xml:space="preserve">A-70435</t>
  </si>
  <si>
    <t xml:space="preserve">A-70498</t>
  </si>
  <si>
    <t xml:space="preserve">B-70232</t>
  </si>
  <si>
    <t xml:space="preserve">B-70253</t>
  </si>
  <si>
    <t xml:space="preserve">B-73619</t>
  </si>
  <si>
    <t xml:space="preserve">A-70456</t>
  </si>
  <si>
    <t xml:space="preserve">A-70462</t>
  </si>
  <si>
    <t xml:space="preserve">A-70471</t>
  </si>
  <si>
    <t xml:space="preserve">A-70485</t>
  </si>
  <si>
    <t xml:space="preserve">A-70507</t>
  </si>
  <si>
    <t xml:space="preserve">A-76003</t>
  </si>
  <si>
    <t xml:space="preserve">B-70225</t>
  </si>
  <si>
    <t xml:space="preserve">B-70250</t>
  </si>
  <si>
    <t xml:space="preserve">B-70282</t>
  </si>
  <si>
    <t xml:space="preserve">C-70158</t>
  </si>
  <si>
    <t xml:space="preserve">C-70183</t>
  </si>
  <si>
    <t xml:space="preserve">C-70194</t>
  </si>
  <si>
    <t xml:space="preserve">A-70417</t>
  </si>
  <si>
    <t xml:space="preserve">A-70444</t>
  </si>
  <si>
    <t xml:space="preserve">A-70491</t>
  </si>
  <si>
    <t xml:space="preserve">A-70512</t>
  </si>
  <si>
    <t xml:space="preserve">A-70525</t>
  </si>
  <si>
    <t xml:space="preserve">A-70543</t>
  </si>
  <si>
    <t xml:space="preserve">B-70268</t>
  </si>
  <si>
    <t xml:space="preserve">B-70309</t>
  </si>
  <si>
    <t xml:space="preserve">B-73903</t>
  </si>
  <si>
    <t xml:space="preserve">C-70200</t>
  </si>
  <si>
    <t xml:space="preserve">C-70227</t>
  </si>
  <si>
    <t xml:space="preserve">C-70233</t>
  </si>
  <si>
    <t xml:space="preserve">C-70240</t>
  </si>
  <si>
    <t xml:space="preserve">A-70575</t>
  </si>
  <si>
    <t xml:space="preserve">A-75609</t>
  </si>
  <si>
    <t xml:space="preserve">A-75898</t>
  </si>
  <si>
    <t xml:space="preserve">A-76102</t>
  </si>
  <si>
    <t xml:space="preserve">B-70262</t>
  </si>
  <si>
    <t xml:space="preserve">B-70296</t>
  </si>
  <si>
    <t xml:space="preserve">B-70305</t>
  </si>
  <si>
    <t xml:space="preserve">C-70213</t>
  </si>
  <si>
    <t xml:space="preserve">C-70264</t>
  </si>
  <si>
    <t xml:space="preserve">A-70535</t>
  </si>
  <si>
    <t xml:space="preserve">A-75838</t>
  </si>
  <si>
    <t xml:space="preserve">A-75927</t>
  </si>
  <si>
    <t xml:space="preserve">A-76280</t>
  </si>
  <si>
    <t xml:space="preserve">B-70289</t>
  </si>
  <si>
    <t xml:space="preserve">B-70324</t>
  </si>
  <si>
    <t xml:space="preserve">C-70276</t>
  </si>
  <si>
    <t xml:space="preserve">C-70303</t>
  </si>
  <si>
    <t xml:space="preserve">C-72857</t>
  </si>
  <si>
    <t xml:space="preserve">A-70560</t>
  </si>
  <si>
    <t xml:space="preserve">A-70593</t>
  </si>
  <si>
    <t xml:space="preserve">B-70330</t>
  </si>
  <si>
    <t xml:space="preserve">B-73585</t>
  </si>
  <si>
    <t xml:space="preserve">C-70249</t>
  </si>
  <si>
    <t xml:space="preserve">C-70269</t>
  </si>
  <si>
    <t xml:space="preserve">C-70280</t>
  </si>
  <si>
    <t xml:space="preserve">C-70287</t>
  </si>
  <si>
    <t xml:space="preserve">A-70613</t>
  </si>
  <si>
    <t xml:space="preserve">A-70627</t>
  </si>
  <si>
    <t xml:space="preserve">A-70637</t>
  </si>
  <si>
    <t xml:space="preserve">A-70646</t>
  </si>
  <si>
    <t xml:space="preserve">A-76148</t>
  </si>
  <si>
    <t xml:space="preserve">B-73550</t>
  </si>
  <si>
    <t xml:space="preserve">B-74055</t>
  </si>
  <si>
    <t xml:space="preserve">C-70254</t>
  </si>
  <si>
    <t xml:space="preserve">C-70310</t>
  </si>
  <si>
    <t xml:space="preserve">A-70549</t>
  </si>
  <si>
    <t xml:space="preserve">A-70556</t>
  </si>
  <si>
    <t xml:space="preserve">A-70595</t>
  </si>
  <si>
    <t xml:space="preserve">A-70633</t>
  </si>
  <si>
    <t xml:space="preserve">A-70680</t>
  </si>
  <si>
    <t xml:space="preserve">A-76072</t>
  </si>
  <si>
    <t xml:space="preserve">B-70320</t>
  </si>
  <si>
    <t xml:space="preserve">B-70359</t>
  </si>
  <si>
    <t xml:space="preserve">C-70315</t>
  </si>
  <si>
    <t xml:space="preserve">A-70568</t>
  </si>
  <si>
    <t xml:space="preserve">A-70583</t>
  </si>
  <si>
    <t xml:space="preserve">A-70621</t>
  </si>
  <si>
    <t xml:space="preserve">A-70675</t>
  </si>
  <si>
    <t xml:space="preserve">A-70695</t>
  </si>
  <si>
    <t xml:space="preserve">A-70718</t>
  </si>
  <si>
    <t xml:space="preserve">A-70728</t>
  </si>
  <si>
    <t xml:space="preserve">A-76246</t>
  </si>
  <si>
    <t xml:space="preserve">B-70351</t>
  </si>
  <si>
    <t xml:space="preserve">C-70220</t>
  </si>
  <si>
    <t xml:space="preserve">C-70295</t>
  </si>
  <si>
    <t xml:space="preserve">C-70325</t>
  </si>
  <si>
    <t xml:space="preserve">A-70606</t>
  </si>
  <si>
    <t xml:space="preserve">A-70655</t>
  </si>
  <si>
    <t xml:space="preserve">A-70670</t>
  </si>
  <si>
    <t xml:space="preserve">A-70766</t>
  </si>
  <si>
    <t xml:space="preserve">B-70336</t>
  </si>
  <si>
    <t xml:space="preserve">B-70371</t>
  </si>
  <si>
    <t xml:space="preserve">B-70381</t>
  </si>
  <si>
    <t xml:space="preserve">C-72886</t>
  </si>
  <si>
    <t xml:space="preserve">A-70518</t>
  </si>
  <si>
    <t xml:space="preserve">A-70659</t>
  </si>
  <si>
    <t xml:space="preserve">A-70701</t>
  </si>
  <si>
    <t xml:space="preserve">A-70758</t>
  </si>
  <si>
    <t xml:space="preserve">B-70345</t>
  </si>
  <si>
    <t xml:space="preserve">B-70399</t>
  </si>
  <si>
    <t xml:space="preserve">C-70332</t>
  </si>
  <si>
    <t xml:space="preserve">C-70348</t>
  </si>
  <si>
    <t xml:space="preserve">C-70369</t>
  </si>
  <si>
    <t xml:space="preserve">C-72765</t>
  </si>
  <si>
    <t xml:space="preserve">C-72786</t>
  </si>
  <si>
    <t xml:space="preserve">A-70691</t>
  </si>
  <si>
    <t xml:space="preserve">A-70777</t>
  </si>
  <si>
    <t xml:space="preserve">B-70368</t>
  </si>
  <si>
    <t xml:space="preserve">B-70390</t>
  </si>
  <si>
    <t xml:space="preserve">C-70358</t>
  </si>
  <si>
    <t xml:space="preserve">A-70710</t>
  </si>
  <si>
    <t xml:space="preserve">A-70725</t>
  </si>
  <si>
    <t xml:space="preserve">A-70802</t>
  </si>
  <si>
    <t xml:space="preserve">A-70826</t>
  </si>
  <si>
    <t xml:space="preserve">A-75713</t>
  </si>
  <si>
    <t xml:space="preserve">C-70350</t>
  </si>
  <si>
    <t xml:space="preserve">C-70379</t>
  </si>
  <si>
    <t xml:space="preserve">C-72586</t>
  </si>
  <si>
    <t xml:space="preserve">A-70737</t>
  </si>
  <si>
    <t xml:space="preserve">A-70746</t>
  </si>
  <si>
    <t xml:space="preserve">A-70754</t>
  </si>
  <si>
    <t xml:space="preserve">A-70775</t>
  </si>
  <si>
    <t xml:space="preserve">A-70785</t>
  </si>
  <si>
    <t xml:space="preserve">B-70394</t>
  </si>
  <si>
    <t xml:space="preserve">B-70415</t>
  </si>
  <si>
    <t xml:space="preserve">C-70393</t>
  </si>
  <si>
    <t xml:space="preserve">C-70415</t>
  </si>
  <si>
    <t xml:space="preserve">C-70430</t>
  </si>
  <si>
    <t xml:space="preserve">C-70439</t>
  </si>
  <si>
    <t xml:space="preserve">A-70817</t>
  </si>
  <si>
    <t xml:space="preserve">B-70421</t>
  </si>
  <si>
    <t xml:space="preserve">C-70373</t>
  </si>
  <si>
    <t xml:space="preserve">C-70385</t>
  </si>
  <si>
    <t xml:space="preserve">C-70399</t>
  </si>
  <si>
    <t xml:space="preserve">C-70422</t>
  </si>
  <si>
    <t xml:space="preserve">A-70791</t>
  </si>
  <si>
    <t xml:space="preserve">A-70807</t>
  </si>
  <si>
    <t xml:space="preserve">A-70822</t>
  </si>
  <si>
    <t xml:space="preserve">A-70836</t>
  </si>
  <si>
    <t xml:space="preserve">A-70869</t>
  </si>
  <si>
    <t xml:space="preserve">A-75887</t>
  </si>
  <si>
    <t xml:space="preserve">B-70407</t>
  </si>
  <si>
    <t xml:space="preserve">B-70435</t>
  </si>
  <si>
    <t xml:space="preserve">B-74091</t>
  </si>
  <si>
    <t xml:space="preserve">A-70863</t>
  </si>
  <si>
    <t xml:space="preserve">C-70337</t>
  </si>
  <si>
    <t xml:space="preserve">C-70411</t>
  </si>
  <si>
    <t xml:space="preserve">C-72906</t>
  </si>
  <si>
    <t xml:space="preserve">A-70928</t>
  </si>
  <si>
    <t xml:space="preserve">A-75737</t>
  </si>
  <si>
    <t xml:space="preserve">B-70441</t>
  </si>
  <si>
    <t xml:space="preserve">B-74098</t>
  </si>
  <si>
    <t xml:space="preserve">C-70467</t>
  </si>
  <si>
    <t xml:space="preserve">C-72635</t>
  </si>
  <si>
    <t xml:space="preserve">A-70852</t>
  </si>
  <si>
    <t xml:space="preserve">A-70885</t>
  </si>
  <si>
    <t xml:space="preserve">A-75633</t>
  </si>
  <si>
    <t xml:space="preserve">A-76391</t>
  </si>
  <si>
    <t xml:space="preserve">B-70428</t>
  </si>
  <si>
    <t xml:space="preserve">B-73778</t>
  </si>
  <si>
    <t xml:space="preserve">C-70456</t>
  </si>
  <si>
    <t xml:space="preserve">C-70471</t>
  </si>
  <si>
    <t xml:space="preserve">C-70494</t>
  </si>
  <si>
    <t xml:space="preserve">C-72870</t>
  </si>
  <si>
    <t xml:space="preserve">A-70841</t>
  </si>
  <si>
    <t xml:space="preserve">A-70856</t>
  </si>
  <si>
    <t xml:space="preserve">A-70876</t>
  </si>
  <si>
    <t xml:space="preserve">A-70935</t>
  </si>
  <si>
    <t xml:space="preserve">A-70939</t>
  </si>
  <si>
    <t xml:space="preserve">A-70946</t>
  </si>
  <si>
    <t xml:space="preserve">A-70960</t>
  </si>
  <si>
    <t xml:space="preserve">A-75834</t>
  </si>
  <si>
    <t xml:space="preserve">B-70483</t>
  </si>
  <si>
    <t xml:space="preserve">C-70445</t>
  </si>
  <si>
    <t xml:space="preserve">C-70452</t>
  </si>
  <si>
    <t xml:space="preserve">A-70891</t>
  </si>
  <si>
    <t xml:space="preserve">A-70910</t>
  </si>
  <si>
    <t xml:space="preserve">A-70921</t>
  </si>
  <si>
    <t xml:space="preserve">A-70969</t>
  </si>
  <si>
    <t xml:space="preserve">A-76020</t>
  </si>
  <si>
    <t xml:space="preserve">B-70452</t>
  </si>
  <si>
    <t xml:space="preserve">B-73696</t>
  </si>
  <si>
    <t xml:space="preserve">B-73948</t>
  </si>
  <si>
    <t xml:space="preserve">A-70901</t>
  </si>
  <si>
    <t xml:space="preserve">A-70904</t>
  </si>
  <si>
    <t xml:space="preserve">A-70952</t>
  </si>
  <si>
    <t xml:space="preserve">A-76127</t>
  </si>
  <si>
    <t xml:space="preserve">B-70456</t>
  </si>
  <si>
    <t xml:space="preserve">B-70505</t>
  </si>
  <si>
    <t xml:space="preserve">B-73768</t>
  </si>
  <si>
    <t xml:space="preserve">C-70488</t>
  </si>
  <si>
    <t xml:space="preserve">C-70507</t>
  </si>
  <si>
    <t xml:space="preserve">A-70977</t>
  </si>
  <si>
    <t xml:space="preserve">A-70989</t>
  </si>
  <si>
    <t xml:space="preserve">A-71031</t>
  </si>
  <si>
    <t xml:space="preserve">A-71048</t>
  </si>
  <si>
    <t xml:space="preserve">A-71059</t>
  </si>
  <si>
    <t xml:space="preserve">B-70464</t>
  </si>
  <si>
    <t xml:space="preserve">B-70472</t>
  </si>
  <si>
    <t xml:space="preserve">B-70490</t>
  </si>
  <si>
    <t xml:space="preserve">B-70498</t>
  </si>
  <si>
    <t xml:space="preserve">B-70541</t>
  </si>
  <si>
    <t xml:space="preserve">B-73908</t>
  </si>
  <si>
    <t xml:space="preserve">C-70479</t>
  </si>
  <si>
    <t xml:space="preserve">C-70500</t>
  </si>
  <si>
    <t xml:space="preserve">C-70520</t>
  </si>
  <si>
    <t xml:space="preserve">A-70981</t>
  </si>
  <si>
    <t xml:space="preserve">A-71004</t>
  </si>
  <si>
    <t xml:space="preserve">A-71071</t>
  </si>
  <si>
    <t xml:space="preserve">A-75783</t>
  </si>
  <si>
    <t xml:space="preserve">A-75800</t>
  </si>
  <si>
    <t xml:space="preserve">B-70548</t>
  </si>
  <si>
    <t xml:space="preserve">B-70565</t>
  </si>
  <si>
    <t xml:space="preserve">C-72591</t>
  </si>
  <si>
    <t xml:space="preserve">A-71012</t>
  </si>
  <si>
    <t xml:space="preserve">A-71037</t>
  </si>
  <si>
    <t xml:space="preserve">A-71068</t>
  </si>
  <si>
    <t xml:space="preserve">A-71088</t>
  </si>
  <si>
    <t xml:space="preserve">A-71097</t>
  </si>
  <si>
    <t xml:space="preserve">B-70476</t>
  </si>
  <si>
    <t xml:space="preserve">B-70513</t>
  </si>
  <si>
    <t xml:space="preserve">B-70522</t>
  </si>
  <si>
    <t xml:space="preserve">B-73724</t>
  </si>
  <si>
    <t xml:space="preserve">C-70528</t>
  </si>
  <si>
    <t xml:space="preserve">C-72892</t>
  </si>
  <si>
    <t xml:space="preserve">A-71015</t>
  </si>
  <si>
    <t xml:space="preserve">A-71108</t>
  </si>
  <si>
    <t xml:space="preserve">A-71158</t>
  </si>
  <si>
    <t xml:space="preserve">A-75989</t>
  </si>
  <si>
    <t xml:space="preserve">B-70535</t>
  </si>
  <si>
    <t xml:space="preserve">B-70567</t>
  </si>
  <si>
    <t xml:space="preserve">B-70602</t>
  </si>
  <si>
    <t xml:space="preserve">C-70514</t>
  </si>
  <si>
    <t xml:space="preserve">A-70999</t>
  </si>
  <si>
    <t xml:space="preserve">A-71023</t>
  </si>
  <si>
    <t xml:space="preserve">A-71050</t>
  </si>
  <si>
    <t xml:space="preserve">A-71078</t>
  </si>
  <si>
    <t xml:space="preserve">A-71164</t>
  </si>
  <si>
    <t xml:space="preserve">A-76363</t>
  </si>
  <si>
    <t xml:space="preserve">B-70623</t>
  </si>
  <si>
    <t xml:space="preserve">C-70533</t>
  </si>
  <si>
    <t xml:space="preserve">C-70555</t>
  </si>
  <si>
    <t xml:space="preserve">C-70569</t>
  </si>
  <si>
    <t xml:space="preserve">C-72704</t>
  </si>
  <si>
    <t xml:space="preserve">C-72802</t>
  </si>
  <si>
    <t xml:space="preserve">A-71103</t>
  </si>
  <si>
    <t xml:space="preserve">A-71201</t>
  </si>
  <si>
    <t xml:space="preserve">B-70554</t>
  </si>
  <si>
    <t xml:space="preserve">B-70620</t>
  </si>
  <si>
    <t xml:space="preserve">B-70648</t>
  </si>
  <si>
    <t xml:space="preserve">B-70670</t>
  </si>
  <si>
    <t xml:space="preserve">C-70562</t>
  </si>
  <si>
    <t xml:space="preserve">C-70574</t>
  </si>
  <si>
    <t xml:space="preserve">C-70603</t>
  </si>
  <si>
    <t xml:space="preserve">C-72604</t>
  </si>
  <si>
    <t xml:space="preserve">A-71114</t>
  </si>
  <si>
    <t xml:space="preserve">A-71152</t>
  </si>
  <si>
    <t xml:space="preserve">A-71190</t>
  </si>
  <si>
    <t xml:space="preserve">A-75967</t>
  </si>
  <si>
    <t xml:space="preserve">B-70530</t>
  </si>
  <si>
    <t xml:space="preserve">B-70579</t>
  </si>
  <si>
    <t xml:space="preserve">B-70591</t>
  </si>
  <si>
    <t xml:space="preserve">B-70597</t>
  </si>
  <si>
    <t xml:space="preserve">B-74078</t>
  </si>
  <si>
    <t xml:space="preserve">C-70539</t>
  </si>
  <si>
    <t xml:space="preserve">C-70584</t>
  </si>
  <si>
    <t xml:space="preserve">C-72725</t>
  </si>
  <si>
    <t xml:space="preserve">A-71122</t>
  </si>
  <si>
    <t xml:space="preserve">A-71138</t>
  </si>
  <si>
    <t xml:space="preserve">A-71186</t>
  </si>
  <si>
    <t xml:space="preserve">A-71239</t>
  </si>
  <si>
    <t xml:space="preserve">A-71246</t>
  </si>
  <si>
    <t xml:space="preserve">A-71257</t>
  </si>
  <si>
    <t xml:space="preserve">B-70586</t>
  </si>
  <si>
    <t xml:space="preserve">C-70551</t>
  </si>
  <si>
    <t xml:space="preserve">C-70599</t>
  </si>
  <si>
    <t xml:space="preserve">A-71132</t>
  </si>
  <si>
    <t xml:space="preserve">A-71170</t>
  </si>
  <si>
    <t xml:space="preserve">A-71180</t>
  </si>
  <si>
    <t xml:space="preserve">A-71205</t>
  </si>
  <si>
    <t xml:space="preserve">A-71269</t>
  </si>
  <si>
    <t xml:space="preserve">A-76092</t>
  </si>
  <si>
    <t xml:space="preserve">B-70705</t>
  </si>
  <si>
    <t xml:space="preserve">C-70588</t>
  </si>
  <si>
    <t xml:space="preserve">C-70613</t>
  </si>
  <si>
    <t xml:space="preserve">A-71215</t>
  </si>
  <si>
    <t xml:space="preserve">A-71233</t>
  </si>
  <si>
    <t xml:space="preserve">A-71261</t>
  </si>
  <si>
    <t xml:space="preserve">A-71277</t>
  </si>
  <si>
    <t xml:space="preserve">A-71282</t>
  </si>
  <si>
    <t xml:space="preserve">A-71290</t>
  </si>
  <si>
    <t xml:space="preserve">A-71296</t>
  </si>
  <si>
    <t xml:space="preserve">A-71307</t>
  </si>
  <si>
    <t xml:space="preserve">A-71319</t>
  </si>
  <si>
    <t xml:space="preserve">B-70631</t>
  </si>
  <si>
    <t xml:space="preserve">B-70653</t>
  </si>
  <si>
    <t xml:space="preserve">B-70722</t>
  </si>
  <si>
    <t xml:space="preserve">B-70761</t>
  </si>
  <si>
    <t xml:space="preserve">B-70777</t>
  </si>
  <si>
    <t xml:space="preserve">C-70619</t>
  </si>
  <si>
    <t xml:space="preserve">C-70631</t>
  </si>
  <si>
    <t xml:space="preserve">C-70645</t>
  </si>
  <si>
    <t xml:space="preserve">C-70656</t>
  </si>
  <si>
    <t xml:space="preserve">A-71222</t>
  </si>
  <si>
    <t xml:space="preserve">A-71228</t>
  </si>
  <si>
    <t xml:space="preserve">A-71327</t>
  </si>
  <si>
    <t xml:space="preserve">A-71333</t>
  </si>
  <si>
    <t xml:space="preserve">A-71356</t>
  </si>
  <si>
    <t xml:space="preserve">A-76379</t>
  </si>
  <si>
    <t xml:space="preserve">B-70609</t>
  </si>
  <si>
    <t xml:space="preserve">B-70663</t>
  </si>
  <si>
    <t xml:space="preserve">B-70683</t>
  </si>
  <si>
    <t xml:space="preserve">B-70696</t>
  </si>
  <si>
    <t xml:space="preserve">B-70712</t>
  </si>
  <si>
    <t xml:space="preserve">B-70730</t>
  </si>
  <si>
    <t xml:space="preserve">C-70666</t>
  </si>
  <si>
    <t xml:space="preserve">A-71349</t>
  </si>
  <si>
    <t xml:space="preserve">B-70674</t>
  </si>
  <si>
    <t xml:space="preserve">B-70717</t>
  </si>
  <si>
    <t xml:space="preserve">B-70798</t>
  </si>
  <si>
    <t xml:space="preserve">B-70805</t>
  </si>
  <si>
    <t xml:space="preserve">C-70625</t>
  </si>
  <si>
    <t xml:space="preserve">A-71386</t>
  </si>
  <si>
    <t xml:space="preserve">B-70687</t>
  </si>
  <si>
    <t xml:space="preserve">B-70742</t>
  </si>
  <si>
    <t xml:space="preserve">B-70750</t>
  </si>
  <si>
    <t xml:space="preserve">B-70768</t>
  </si>
  <si>
    <t xml:space="preserve">B-70838</t>
  </si>
  <si>
    <t xml:space="preserve">B-70840</t>
  </si>
  <si>
    <t xml:space="preserve">C-70640</t>
  </si>
  <si>
    <t xml:space="preserve">C-70682</t>
  </si>
  <si>
    <t xml:space="preserve">C-70690</t>
  </si>
  <si>
    <t xml:space="preserve">A-71146</t>
  </si>
  <si>
    <t xml:space="preserve">A-71313</t>
  </si>
  <si>
    <t xml:space="preserve">A-71412</t>
  </si>
  <si>
    <t xml:space="preserve">B-70740</t>
  </si>
  <si>
    <t xml:space="preserve">B-70772</t>
  </si>
  <si>
    <t xml:space="preserve">B-70792</t>
  </si>
  <si>
    <t xml:space="preserve">B-70819</t>
  </si>
  <si>
    <t xml:space="preserve">B-70827</t>
  </si>
  <si>
    <t xml:space="preserve">B-70876</t>
  </si>
  <si>
    <t xml:space="preserve">B-73913</t>
  </si>
  <si>
    <t xml:space="preserve">C-70658</t>
  </si>
  <si>
    <t xml:space="preserve">A-71360</t>
  </si>
  <si>
    <t xml:space="preserve">A-71425</t>
  </si>
  <si>
    <t xml:space="preserve">B-70785</t>
  </si>
  <si>
    <t xml:space="preserve">B-70868</t>
  </si>
  <si>
    <t xml:space="preserve">C-70696</t>
  </si>
  <si>
    <t xml:space="preserve">A-71340</t>
  </si>
  <si>
    <t xml:space="preserve">A-71401</t>
  </si>
  <si>
    <t xml:space="preserve">A-75595</t>
  </si>
  <si>
    <t xml:space="preserve">A-75818</t>
  </si>
  <si>
    <t xml:space="preserve">B-70815</t>
  </si>
  <si>
    <t xml:space="preserve">B-70858</t>
  </si>
  <si>
    <t xml:space="preserve">B-70890</t>
  </si>
  <si>
    <t xml:space="preserve">B-70908</t>
  </si>
  <si>
    <t xml:space="preserve">B-70922</t>
  </si>
  <si>
    <t xml:space="preserve">B-74000</t>
  </si>
  <si>
    <t xml:space="preserve">C-70673</t>
  </si>
  <si>
    <t xml:space="preserve">C-70709</t>
  </si>
  <si>
    <t xml:space="preserve">C-70726</t>
  </si>
  <si>
    <t xml:space="preserve">A-71368</t>
  </si>
  <si>
    <t xml:space="preserve">A-76077</t>
  </si>
  <si>
    <t xml:space="preserve">B-70637</t>
  </si>
  <si>
    <t xml:space="preserve">B-70848</t>
  </si>
  <si>
    <t xml:space="preserve">B-70882</t>
  </si>
  <si>
    <t xml:space="preserve">B-70901</t>
  </si>
  <si>
    <t xml:space="preserve">B-70911</t>
  </si>
  <si>
    <t xml:space="preserve">B-70927</t>
  </si>
  <si>
    <t xml:space="preserve">B-70931</t>
  </si>
  <si>
    <t xml:space="preserve">B-70949</t>
  </si>
  <si>
    <t xml:space="preserve">C-70716</t>
  </si>
  <si>
    <t xml:space="preserve">C-72580</t>
  </si>
  <si>
    <t xml:space="preserve">A-71374</t>
  </si>
  <si>
    <t xml:space="preserve">A-71394</t>
  </si>
  <si>
    <t xml:space="preserve">A-71473</t>
  </si>
  <si>
    <t xml:space="preserve">B-70863</t>
  </si>
  <si>
    <t xml:space="preserve">B-70974</t>
  </si>
  <si>
    <t xml:space="preserve">B-74086</t>
  </si>
  <si>
    <t xml:space="preserve">C-70700</t>
  </si>
  <si>
    <t xml:space="preserve">C-70732</t>
  </si>
  <si>
    <t xml:space="preserve">A-71417</t>
  </si>
  <si>
    <t xml:space="preserve">A-71447</t>
  </si>
  <si>
    <t xml:space="preserve">A-71456</t>
  </si>
  <si>
    <t xml:space="preserve">A-75584</t>
  </si>
  <si>
    <t xml:space="preserve">A-76038</t>
  </si>
  <si>
    <t xml:space="preserve">B-70953</t>
  </si>
  <si>
    <t xml:space="preserve">B-70971</t>
  </si>
  <si>
    <t xml:space="preserve">A-71438</t>
  </si>
  <si>
    <t xml:space="preserve">A-71453</t>
  </si>
  <si>
    <t xml:space="preserve">A-71507</t>
  </si>
  <si>
    <t xml:space="preserve">A-76134</t>
  </si>
  <si>
    <t xml:space="preserve">C-70739</t>
  </si>
  <si>
    <t xml:space="preserve">C-70767</t>
  </si>
  <si>
    <t xml:space="preserve">C-72846</t>
  </si>
  <si>
    <t xml:space="preserve">A-71433</t>
  </si>
  <si>
    <t xml:space="preserve">A-71526</t>
  </si>
  <si>
    <t xml:space="preserve">A-71537</t>
  </si>
  <si>
    <t xml:space="preserve">A-71565</t>
  </si>
  <si>
    <t xml:space="preserve">B-70942</t>
  </si>
  <si>
    <t xml:space="preserve">B-70962</t>
  </si>
  <si>
    <t xml:space="preserve">B-73794</t>
  </si>
  <si>
    <t xml:space="preserve">C-70749</t>
  </si>
  <si>
    <t xml:space="preserve">A-71465</t>
  </si>
  <si>
    <t xml:space="preserve">A-71478</t>
  </si>
  <si>
    <t xml:space="preserve">A-71489</t>
  </si>
  <si>
    <t xml:space="preserve">A-71541</t>
  </si>
  <si>
    <t xml:space="preserve">B-71020</t>
  </si>
  <si>
    <t xml:space="preserve">C-70745</t>
  </si>
  <si>
    <t xml:space="preserve">C-70770</t>
  </si>
  <si>
    <t xml:space="preserve">C-72899</t>
  </si>
  <si>
    <t xml:space="preserve">A-71491</t>
  </si>
  <si>
    <t xml:space="preserve">A-71512</t>
  </si>
  <si>
    <t xml:space="preserve">A-71554</t>
  </si>
  <si>
    <t xml:space="preserve">A-71593</t>
  </si>
  <si>
    <t xml:space="preserve">A-71612</t>
  </si>
  <si>
    <t xml:space="preserve">B-70990</t>
  </si>
  <si>
    <t xml:space="preserve">B-71033</t>
  </si>
  <si>
    <t xml:space="preserve">B-73971</t>
  </si>
  <si>
    <t xml:space="preserve">C-70761</t>
  </si>
  <si>
    <t xml:space="preserve">C-70812</t>
  </si>
  <si>
    <t xml:space="preserve">A-71499</t>
  </si>
  <si>
    <t xml:space="preserve">A-71524</t>
  </si>
  <si>
    <t xml:space="preserve">A-71572</t>
  </si>
  <si>
    <t xml:space="preserve">A-71597</t>
  </si>
  <si>
    <t xml:space="preserve">A-71622</t>
  </si>
  <si>
    <t xml:space="preserve">A-71629</t>
  </si>
  <si>
    <t xml:space="preserve">A-76338</t>
  </si>
  <si>
    <t xml:space="preserve">A-76401</t>
  </si>
  <si>
    <t xml:space="preserve">B-70985</t>
  </si>
  <si>
    <t xml:space="preserve">B-70998</t>
  </si>
  <si>
    <t xml:space="preserve">B-71025</t>
  </si>
  <si>
    <t xml:space="preserve">B-71067</t>
  </si>
  <si>
    <t xml:space="preserve">C-70784</t>
  </si>
  <si>
    <t xml:space="preserve">C-70823</t>
  </si>
  <si>
    <t xml:space="preserve">A-71381</t>
  </si>
  <si>
    <t xml:space="preserve">A-71548</t>
  </si>
  <si>
    <t xml:space="preserve">A-71583</t>
  </si>
  <si>
    <t xml:space="preserve">A-71604</t>
  </si>
  <si>
    <t xml:space="preserve">A-71633</t>
  </si>
  <si>
    <t xml:space="preserve">A-71659</t>
  </si>
  <si>
    <t xml:space="preserve">B-71059</t>
  </si>
  <si>
    <t xml:space="preserve">C-70780</t>
  </si>
  <si>
    <t xml:space="preserve">C-70791</t>
  </si>
  <si>
    <t xml:space="preserve">C-70801</t>
  </si>
  <si>
    <t xml:space="preserve">C-72849</t>
  </si>
  <si>
    <t xml:space="preserve">A-71578</t>
  </si>
  <si>
    <t xml:space="preserve">A-71648</t>
  </si>
  <si>
    <t xml:space="preserve">A-71656</t>
  </si>
  <si>
    <t xml:space="preserve">A-71682</t>
  </si>
  <si>
    <t xml:space="preserve">B-71050</t>
  </si>
  <si>
    <t xml:space="preserve">B-71086</t>
  </si>
  <si>
    <t xml:space="preserve">C-70808</t>
  </si>
  <si>
    <t xml:space="preserve">A-71638</t>
  </si>
  <si>
    <t xml:space="preserve">A-71676</t>
  </si>
  <si>
    <t xml:space="preserve">A-71734</t>
  </si>
  <si>
    <t xml:space="preserve">A-71757</t>
  </si>
  <si>
    <t xml:space="preserve">A-71782</t>
  </si>
  <si>
    <t xml:space="preserve">B-71003</t>
  </si>
  <si>
    <t xml:space="preserve">B-71011</t>
  </si>
  <si>
    <t xml:space="preserve">B-71080</t>
  </si>
  <si>
    <t xml:space="preserve">B-71107</t>
  </si>
  <si>
    <t xml:space="preserve">A-71666</t>
  </si>
  <si>
    <t xml:space="preserve">A-71713</t>
  </si>
  <si>
    <t xml:space="preserve">A-71716</t>
  </si>
  <si>
    <t xml:space="preserve">A-71725</t>
  </si>
  <si>
    <t xml:space="preserve">A-71755</t>
  </si>
  <si>
    <t xml:space="preserve">B-71040</t>
  </si>
  <si>
    <t xml:space="preserve">B-71128</t>
  </si>
  <si>
    <t xml:space="preserve">B-73570</t>
  </si>
  <si>
    <t xml:space="preserve">C-70834</t>
  </si>
  <si>
    <t xml:space="preserve">C-70849</t>
  </si>
  <si>
    <t xml:space="preserve">A-71743</t>
  </si>
  <si>
    <t xml:space="preserve">A-71789</t>
  </si>
  <si>
    <t xml:space="preserve">A-71814</t>
  </si>
  <si>
    <t xml:space="preserve">B-71072</t>
  </si>
  <si>
    <t xml:space="preserve">B-71093</t>
  </si>
  <si>
    <t xml:space="preserve">B-71149</t>
  </si>
  <si>
    <t xml:space="preserve">B-73791</t>
  </si>
  <si>
    <t xml:space="preserve">C-70831</t>
  </si>
  <si>
    <t xml:space="preserve">C-70845</t>
  </si>
  <si>
    <t xml:space="preserve">C-70857</t>
  </si>
  <si>
    <t xml:space="preserve">A-71692</t>
  </si>
  <si>
    <t xml:space="preserve">A-71698</t>
  </si>
  <si>
    <t xml:space="preserve">A-71705</t>
  </si>
  <si>
    <t xml:space="preserve">A-71832</t>
  </si>
  <si>
    <t xml:space="preserve">A-76062</t>
  </si>
  <si>
    <t xml:space="preserve">B-71104</t>
  </si>
  <si>
    <t xml:space="preserve">B-71125</t>
  </si>
  <si>
    <t xml:space="preserve">B-71135</t>
  </si>
  <si>
    <t xml:space="preserve">B-71164</t>
  </si>
  <si>
    <t xml:space="preserve">C-70868</t>
  </si>
  <si>
    <t xml:space="preserve">A-71740</t>
  </si>
  <si>
    <t xml:space="preserve">A-71768</t>
  </si>
  <si>
    <t xml:space="preserve">A-71800</t>
  </si>
  <si>
    <t xml:space="preserve">A-71822</t>
  </si>
  <si>
    <t xml:space="preserve">A-71838</t>
  </si>
  <si>
    <t xml:space="preserve">A-76106</t>
  </si>
  <si>
    <t xml:space="preserve">B-71141</t>
  </si>
  <si>
    <t xml:space="preserve">B-71181</t>
  </si>
  <si>
    <t xml:space="preserve">C-70882</t>
  </si>
  <si>
    <t xml:space="preserve">C-72668</t>
  </si>
  <si>
    <t xml:space="preserve">A-71773</t>
  </si>
  <si>
    <t xml:space="preserve">A-71792</t>
  </si>
  <si>
    <t xml:space="preserve">A-71881</t>
  </si>
  <si>
    <t xml:space="preserve">A-71893</t>
  </si>
  <si>
    <t xml:space="preserve">A-76118</t>
  </si>
  <si>
    <t xml:space="preserve">B-71117</t>
  </si>
  <si>
    <t xml:space="preserve">C-70864</t>
  </si>
  <si>
    <t xml:space="preserve">C-70899</t>
  </si>
  <si>
    <t xml:space="preserve">A-71842</t>
  </si>
  <si>
    <t xml:space="preserve">A-71871</t>
  </si>
  <si>
    <t xml:space="preserve">A-71900</t>
  </si>
  <si>
    <t xml:space="preserve">A-75741</t>
  </si>
  <si>
    <t xml:space="preserve">A-76116</t>
  </si>
  <si>
    <t xml:space="preserve">B-71198</t>
  </si>
  <si>
    <t xml:space="preserve">B-71220</t>
  </si>
  <si>
    <t xml:space="preserve">B-71227</t>
  </si>
  <si>
    <t xml:space="preserve">C-70880</t>
  </si>
  <si>
    <t xml:space="preserve">C-70911</t>
  </si>
  <si>
    <t xml:space="preserve">C-70927</t>
  </si>
  <si>
    <t xml:space="preserve">A-71865</t>
  </si>
  <si>
    <t xml:space="preserve">A-71906</t>
  </si>
  <si>
    <t xml:space="preserve">A-71914</t>
  </si>
  <si>
    <t xml:space="preserve">A-71954</t>
  </si>
  <si>
    <t xml:space="preserve">A-72005</t>
  </si>
  <si>
    <t xml:space="preserve">B-71048</t>
  </si>
  <si>
    <t xml:space="preserve">B-71155</t>
  </si>
  <si>
    <t xml:space="preserve">B-71213</t>
  </si>
  <si>
    <t xml:space="preserve">B-71257</t>
  </si>
  <si>
    <t xml:space="preserve">C-70893</t>
  </si>
  <si>
    <t xml:space="preserve">C-70933</t>
  </si>
  <si>
    <t xml:space="preserve">A-71887</t>
  </si>
  <si>
    <t xml:space="preserve">A-71943</t>
  </si>
  <si>
    <t xml:space="preserve">A-71949</t>
  </si>
  <si>
    <t xml:space="preserve">A-71999</t>
  </si>
  <si>
    <t xml:space="preserve">A-72038</t>
  </si>
  <si>
    <t xml:space="preserve">A-75615</t>
  </si>
  <si>
    <t xml:space="preserve">B-71232</t>
  </si>
  <si>
    <t xml:space="preserve">B-71247</t>
  </si>
  <si>
    <t xml:space="preserve">B-71268</t>
  </si>
  <si>
    <t xml:space="preserve">B-71286</t>
  </si>
  <si>
    <t xml:space="preserve">B-71311</t>
  </si>
  <si>
    <t xml:space="preserve">B-74006</t>
  </si>
  <si>
    <t xml:space="preserve">C-70904</t>
  </si>
  <si>
    <t xml:space="preserve">C-70919</t>
  </si>
  <si>
    <t xml:space="preserve">C-70948</t>
  </si>
  <si>
    <t xml:space="preserve">C-70955</t>
  </si>
  <si>
    <t xml:space="preserve">C-70966</t>
  </si>
  <si>
    <t xml:space="preserve">C-70978</t>
  </si>
  <si>
    <t xml:space="preserve">A-71850</t>
  </si>
  <si>
    <t xml:space="preserve">A-71919</t>
  </si>
  <si>
    <t xml:space="preserve">A-71968</t>
  </si>
  <si>
    <t xml:space="preserve">A-71978</t>
  </si>
  <si>
    <t xml:space="preserve">A-71984</t>
  </si>
  <si>
    <t xml:space="preserve">A-72024</t>
  </si>
  <si>
    <t xml:space="preserve">A-72072</t>
  </si>
  <si>
    <t xml:space="preserve">B-71172</t>
  </si>
  <si>
    <t xml:space="preserve">B-71188</t>
  </si>
  <si>
    <t xml:space="preserve">B-71195</t>
  </si>
  <si>
    <t xml:space="preserve">B-71241</t>
  </si>
  <si>
    <t xml:space="preserve">B-71348</t>
  </si>
  <si>
    <t xml:space="preserve">A-71929</t>
  </si>
  <si>
    <t xml:space="preserve">A-71992</t>
  </si>
  <si>
    <t xml:space="preserve">A-72017</t>
  </si>
  <si>
    <t xml:space="preserve">A-72033</t>
  </si>
  <si>
    <t xml:space="preserve">B-71204</t>
  </si>
  <si>
    <t xml:space="preserve">B-71326</t>
  </si>
  <si>
    <t xml:space="preserve">C-70940</t>
  </si>
  <si>
    <t xml:space="preserve">A-71932</t>
  </si>
  <si>
    <t xml:space="preserve">A-72131</t>
  </si>
  <si>
    <t xml:space="preserve">A-75868</t>
  </si>
  <si>
    <t xml:space="preserve">B-71341</t>
  </si>
  <si>
    <t xml:space="preserve">B-71387</t>
  </si>
  <si>
    <t xml:space="preserve">B-73664</t>
  </si>
  <si>
    <t xml:space="preserve">C-70994</t>
  </si>
  <si>
    <t xml:space="preserve">C-72821</t>
  </si>
  <si>
    <t xml:space="preserve">A-72056</t>
  </si>
  <si>
    <t xml:space="preserve">A-72087</t>
  </si>
  <si>
    <t xml:space="preserve">A-72095</t>
  </si>
  <si>
    <t xml:space="preserve">A-72112</t>
  </si>
  <si>
    <t xml:space="preserve">A-72135</t>
  </si>
  <si>
    <t xml:space="preserve">A-72142</t>
  </si>
  <si>
    <t xml:space="preserve">A-72149</t>
  </si>
  <si>
    <t xml:space="preserve">A-72158</t>
  </si>
  <si>
    <t xml:space="preserve">A-72192</t>
  </si>
  <si>
    <t xml:space="preserve">B-71298</t>
  </si>
  <si>
    <t xml:space="preserve">B-71306</t>
  </si>
  <si>
    <t xml:space="preserve">B-71319</t>
  </si>
  <si>
    <t xml:space="preserve">B-71356</t>
  </si>
  <si>
    <t xml:space="preserve">B-71418</t>
  </si>
  <si>
    <t xml:space="preserve">B-71452</t>
  </si>
  <si>
    <t xml:space="preserve">C-70959</t>
  </si>
  <si>
    <t xml:space="preserve">C-70990</t>
  </si>
  <si>
    <t xml:space="preserve">A-71806</t>
  </si>
  <si>
    <t xml:space="preserve">A-71858</t>
  </si>
  <si>
    <t xml:space="preserve">A-72047</t>
  </si>
  <si>
    <t xml:space="preserve">A-72063</t>
  </si>
  <si>
    <t xml:space="preserve">A-72084</t>
  </si>
  <si>
    <t xml:space="preserve">A-72117</t>
  </si>
  <si>
    <t xml:space="preserve">A-72201</t>
  </si>
  <si>
    <t xml:space="preserve">A-72206</t>
  </si>
  <si>
    <t xml:space="preserve">A-75940</t>
  </si>
  <si>
    <t xml:space="preserve">B-71358</t>
  </si>
  <si>
    <t xml:space="preserve">B-71366</t>
  </si>
  <si>
    <t xml:space="preserve">B-71394</t>
  </si>
  <si>
    <t xml:space="preserve">B-71407</t>
  </si>
  <si>
    <t xml:space="preserve">B-71421</t>
  </si>
  <si>
    <t xml:space="preserve">B-71442</t>
  </si>
  <si>
    <t xml:space="preserve">C-70984</t>
  </si>
  <si>
    <t xml:space="preserve">C-71003</t>
  </si>
  <si>
    <t xml:space="preserve">A-71961</t>
  </si>
  <si>
    <t xml:space="preserve">A-72014</t>
  </si>
  <si>
    <t xml:space="preserve">A-72105</t>
  </si>
  <si>
    <t xml:space="preserve">A-72186</t>
  </si>
  <si>
    <t xml:space="preserve">A-72238</t>
  </si>
  <si>
    <t xml:space="preserve">A-72254</t>
  </si>
  <si>
    <t xml:space="preserve">A-72261</t>
  </si>
  <si>
    <t xml:space="preserve">A-75651</t>
  </si>
  <si>
    <t xml:space="preserve">B-71261</t>
  </si>
  <si>
    <t xml:space="preserve">B-71335</t>
  </si>
  <si>
    <t xml:space="preserve">B-71376</t>
  </si>
  <si>
    <t xml:space="preserve">B-71380</t>
  </si>
  <si>
    <t xml:space="preserve">C-71009</t>
  </si>
  <si>
    <t xml:space="preserve">C-71016</t>
  </si>
  <si>
    <t xml:space="preserve">C-71026</t>
  </si>
  <si>
    <t xml:space="preserve">A-72121</t>
  </si>
  <si>
    <t xml:space="preserve">A-72165</t>
  </si>
  <si>
    <t xml:space="preserve">A-72301</t>
  </si>
  <si>
    <t xml:space="preserve">A-75701</t>
  </si>
  <si>
    <t xml:space="preserve">B-71275</t>
  </si>
  <si>
    <t xml:space="preserve">B-71471</t>
  </si>
  <si>
    <t xml:space="preserve">B-71487</t>
  </si>
  <si>
    <t xml:space="preserve">A-72065</t>
  </si>
  <si>
    <t xml:space="preserve">A-72170</t>
  </si>
  <si>
    <t xml:space="preserve">A-72179</t>
  </si>
  <si>
    <t xml:space="preserve">A-72221</t>
  </si>
  <si>
    <t xml:space="preserve">A-72252</t>
  </si>
  <si>
    <t xml:space="preserve">B-71404</t>
  </si>
  <si>
    <t xml:space="preserve">B-71429</t>
  </si>
  <si>
    <t xml:space="preserve">B-73837</t>
  </si>
  <si>
    <t xml:space="preserve">A-72361</t>
  </si>
  <si>
    <t xml:space="preserve">A-75558</t>
  </si>
  <si>
    <t xml:space="preserve">A-76042</t>
  </si>
  <si>
    <t xml:space="preserve">B-71291</t>
  </si>
  <si>
    <t xml:space="preserve">B-71459</t>
  </si>
  <si>
    <t xml:space="preserve">B-71464</t>
  </si>
  <si>
    <t xml:space="preserve">B-71519</t>
  </si>
  <si>
    <t xml:space="preserve">B-71529</t>
  </si>
  <si>
    <t xml:space="preserve">B-71536</t>
  </si>
  <si>
    <t xml:space="preserve">C-71036</t>
  </si>
  <si>
    <t xml:space="preserve">C-72619</t>
  </si>
  <si>
    <t xml:space="preserve">C-72877</t>
  </si>
  <si>
    <t xml:space="preserve">A-72214</t>
  </si>
  <si>
    <t xml:space="preserve">A-72268</t>
  </si>
  <si>
    <t xml:space="preserve">A-72280</t>
  </si>
  <si>
    <t xml:space="preserve">A-72282</t>
  </si>
  <si>
    <t xml:space="preserve">A-72290</t>
  </si>
  <si>
    <t xml:space="preserve">A-72321</t>
  </si>
  <si>
    <t xml:space="preserve">A-72325</t>
  </si>
  <si>
    <t xml:space="preserve">A-72406</t>
  </si>
  <si>
    <t xml:space="preserve">A-75763</t>
  </si>
  <si>
    <t xml:space="preserve">B-71577</t>
  </si>
  <si>
    <t xml:space="preserve">B-73643</t>
  </si>
  <si>
    <t xml:space="preserve">C-71054</t>
  </si>
  <si>
    <t xml:space="preserve">C-71061</t>
  </si>
  <si>
    <t xml:space="preserve">A-72305</t>
  </si>
  <si>
    <t xml:space="preserve">A-72333</t>
  </si>
  <si>
    <t xml:space="preserve">A-72356</t>
  </si>
  <si>
    <t xml:space="preserve">A-72382</t>
  </si>
  <si>
    <t xml:space="preserve">A-72396</t>
  </si>
  <si>
    <t xml:space="preserve">B-71480</t>
  </si>
  <si>
    <t xml:space="preserve">B-71499</t>
  </si>
  <si>
    <t xml:space="preserve">B-71548</t>
  </si>
  <si>
    <t xml:space="preserve">B-71566</t>
  </si>
  <si>
    <t xml:space="preserve">C-71030</t>
  </si>
  <si>
    <t xml:space="preserve">C-71046</t>
  </si>
  <si>
    <t xml:space="preserve">C-72810</t>
  </si>
  <si>
    <t xml:space="preserve">A-72313</t>
  </si>
  <si>
    <t xml:space="preserve">A-72427</t>
  </si>
  <si>
    <t xml:space="preserve">A-75916</t>
  </si>
  <si>
    <t xml:space="preserve">B-71435</t>
  </si>
  <si>
    <t xml:space="preserve">B-71496</t>
  </si>
  <si>
    <t xml:space="preserve">B-71507</t>
  </si>
  <si>
    <t xml:space="preserve">B-73715</t>
  </si>
  <si>
    <t xml:space="preserve">A-72377</t>
  </si>
  <si>
    <t xml:space="preserve">A-72387</t>
  </si>
  <si>
    <t xml:space="preserve">A-72447</t>
  </si>
  <si>
    <t xml:space="preserve">A-72450</t>
  </si>
  <si>
    <t xml:space="preserve">A-72467</t>
  </si>
  <si>
    <t xml:space="preserve">B-71515</t>
  </si>
  <si>
    <t xml:space="preserve">B-71554</t>
  </si>
  <si>
    <t xml:space="preserve">B-71625</t>
  </si>
  <si>
    <t xml:space="preserve">C-71073</t>
  </si>
  <si>
    <t xml:space="preserve">A-72345</t>
  </si>
  <si>
    <t xml:space="preserve">A-72371</t>
  </si>
  <si>
    <t xml:space="preserve">A-72439</t>
  </si>
  <si>
    <t xml:space="preserve">A-72474</t>
  </si>
  <si>
    <t xml:space="preserve">A-72503</t>
  </si>
  <si>
    <t xml:space="preserve">A-72531</t>
  </si>
  <si>
    <t xml:space="preserve">A-75813</t>
  </si>
  <si>
    <t xml:space="preserve">A-75845</t>
  </si>
  <si>
    <t xml:space="preserve">A-75982</t>
  </si>
  <si>
    <t xml:space="preserve">A-76051</t>
  </si>
  <si>
    <t xml:space="preserve">B-71543</t>
  </si>
  <si>
    <t xml:space="preserve">B-71570</t>
  </si>
  <si>
    <t xml:space="preserve">C-71064</t>
  </si>
  <si>
    <t xml:space="preserve">A-72230</t>
  </si>
  <si>
    <t xml:space="preserve">A-72241</t>
  </si>
  <si>
    <t xml:space="preserve">A-72339</t>
  </si>
  <si>
    <t xml:space="preserve">A-72409</t>
  </si>
  <si>
    <t xml:space="preserve">A-72485</t>
  </si>
  <si>
    <t xml:space="preserve">A-72560</t>
  </si>
  <si>
    <t xml:space="preserve">A-72581</t>
  </si>
  <si>
    <t xml:space="preserve">A-72584</t>
  </si>
  <si>
    <t xml:space="preserve">A-72601</t>
  </si>
  <si>
    <t xml:space="preserve">A-72606</t>
  </si>
  <si>
    <t xml:space="preserve">B-71619</t>
  </si>
  <si>
    <t xml:space="preserve">B-71650</t>
  </si>
  <si>
    <t xml:space="preserve">C-71078</t>
  </si>
  <si>
    <t xml:space="preserve">C-71085</t>
  </si>
  <si>
    <t xml:space="preserve">A-72415</t>
  </si>
  <si>
    <t xml:space="preserve">A-72430</t>
  </si>
  <si>
    <t xml:space="preserve">A-72492</t>
  </si>
  <si>
    <t xml:space="preserve">A-72517</t>
  </si>
  <si>
    <t xml:space="preserve">A-72629</t>
  </si>
  <si>
    <t xml:space="preserve">A-75677</t>
  </si>
  <si>
    <t xml:space="preserve">B-71585</t>
  </si>
  <si>
    <t xml:space="preserve">B-71589</t>
  </si>
  <si>
    <t xml:space="preserve">B-71600</t>
  </si>
  <si>
    <t xml:space="preserve">B-73581</t>
  </si>
  <si>
    <t xml:space="preserve">B-73894</t>
  </si>
  <si>
    <t xml:space="preserve">C-71094</t>
  </si>
  <si>
    <t xml:space="preserve">C-71100</t>
  </si>
  <si>
    <t xml:space="preserve">A-72458</t>
  </si>
  <si>
    <t xml:space="preserve">A-72480</t>
  </si>
  <si>
    <t xml:space="preserve">A-72506</t>
  </si>
  <si>
    <t xml:space="preserve">A-72522</t>
  </si>
  <si>
    <t xml:space="preserve">A-72592</t>
  </si>
  <si>
    <t xml:space="preserve">A-72614</t>
  </si>
  <si>
    <t xml:space="preserve">A-72634</t>
  </si>
  <si>
    <t xml:space="preserve">A-72653</t>
  </si>
  <si>
    <t xml:space="preserve">B-71608</t>
  </si>
  <si>
    <t xml:space="preserve">B-71611</t>
  </si>
  <si>
    <t xml:space="preserve">B-71632</t>
  </si>
  <si>
    <t xml:space="preserve">B-71642</t>
  </si>
  <si>
    <t xml:space="preserve">C-72762</t>
  </si>
  <si>
    <t xml:space="preserve">A-72536</t>
  </si>
  <si>
    <t xml:space="preserve">A-72620</t>
  </si>
  <si>
    <t xml:space="preserve">A-72682</t>
  </si>
  <si>
    <t xml:space="preserve">A-72690</t>
  </si>
  <si>
    <t xml:space="preserve">A-72697</t>
  </si>
  <si>
    <t xml:space="preserve">B-71652</t>
  </si>
  <si>
    <t xml:space="preserve">B-71659</t>
  </si>
  <si>
    <t xml:space="preserve">B-71685</t>
  </si>
  <si>
    <t xml:space="preserve">B-71725</t>
  </si>
  <si>
    <t xml:space="preserve">B-73876</t>
  </si>
  <si>
    <t xml:space="preserve">C-71109</t>
  </si>
  <si>
    <t xml:space="preserve">C-71116</t>
  </si>
  <si>
    <t xml:space="preserve">C-72819</t>
  </si>
  <si>
    <t xml:space="preserve">A-72543</t>
  </si>
  <si>
    <t xml:space="preserve">A-72742</t>
  </si>
  <si>
    <t xml:space="preserve">A-72745</t>
  </si>
  <si>
    <t xml:space="preserve">B-71673</t>
  </si>
  <si>
    <t xml:space="preserve">B-71688</t>
  </si>
  <si>
    <t xml:space="preserve">B-71697</t>
  </si>
  <si>
    <t xml:space="preserve">B-71715</t>
  </si>
  <si>
    <t xml:space="preserve">B-73852</t>
  </si>
  <si>
    <t xml:space="preserve">C-71146</t>
  </si>
  <si>
    <t xml:space="preserve">C-71152</t>
  </si>
  <si>
    <t xml:space="preserve">C-71172</t>
  </si>
  <si>
    <t xml:space="preserve">A-72565</t>
  </si>
  <si>
    <t xml:space="preserve">A-72642</t>
  </si>
  <si>
    <t xml:space="preserve">A-72650</t>
  </si>
  <si>
    <t xml:space="preserve">A-72660</t>
  </si>
  <si>
    <t xml:space="preserve">A-75957</t>
  </si>
  <si>
    <t xml:space="preserve">A-76198</t>
  </si>
  <si>
    <t xml:space="preserve">B-71740</t>
  </si>
  <si>
    <t xml:space="preserve">B-71745</t>
  </si>
  <si>
    <t xml:space="preserve">B-73638</t>
  </si>
  <si>
    <t xml:space="preserve">B-74064</t>
  </si>
  <si>
    <t xml:space="preserve">C-71167</t>
  </si>
  <si>
    <t xml:space="preserve">A-72669</t>
  </si>
  <si>
    <t xml:space="preserve">A-72703</t>
  </si>
  <si>
    <t xml:space="preserve">A-72711</t>
  </si>
  <si>
    <t xml:space="preserve">A-72721</t>
  </si>
  <si>
    <t xml:space="preserve">A-72735</t>
  </si>
  <si>
    <t xml:space="preserve">A-72769</t>
  </si>
  <si>
    <t xml:space="preserve">B-71706</t>
  </si>
  <si>
    <t xml:space="preserve">B-71713</t>
  </si>
  <si>
    <t xml:space="preserve">C-71121</t>
  </si>
  <si>
    <t xml:space="preserve">A-72550</t>
  </si>
  <si>
    <t xml:space="preserve">A-72727</t>
  </si>
  <si>
    <t xml:space="preserve">A-72761</t>
  </si>
  <si>
    <t xml:space="preserve">B-71666</t>
  </si>
  <si>
    <t xml:space="preserve">B-71753</t>
  </si>
  <si>
    <t xml:space="preserve">C-71128</t>
  </si>
  <si>
    <t xml:space="preserve">C-71156</t>
  </si>
  <si>
    <t xml:space="preserve">A-72777</t>
  </si>
  <si>
    <t xml:space="preserve">A-72803</t>
  </si>
  <si>
    <t xml:space="preserve">A-75877</t>
  </si>
  <si>
    <t xml:space="preserve">B-71732</t>
  </si>
  <si>
    <t xml:space="preserve">B-73592</t>
  </si>
  <si>
    <t xml:space="preserve">C-71137</t>
  </si>
  <si>
    <t xml:space="preserve">C-71180</t>
  </si>
  <si>
    <t xml:space="preserve">C-71195</t>
  </si>
  <si>
    <t xml:space="preserve">C-71206</t>
  </si>
  <si>
    <t xml:space="preserve">C-71222</t>
  </si>
  <si>
    <t xml:space="preserve">A-72756</t>
  </si>
  <si>
    <t xml:space="preserve">A-72780</t>
  </si>
  <si>
    <t xml:space="preserve">A-72797</t>
  </si>
  <si>
    <t xml:space="preserve">B-71804</t>
  </si>
  <si>
    <t xml:space="preserve">A-72847</t>
  </si>
  <si>
    <t xml:space="preserve">A-72856</t>
  </si>
  <si>
    <t xml:space="preserve">A-76253</t>
  </si>
  <si>
    <t xml:space="preserve">B-71765</t>
  </si>
  <si>
    <t xml:space="preserve">B-71772</t>
  </si>
  <si>
    <t xml:space="preserve">B-71789</t>
  </si>
  <si>
    <t xml:space="preserve">B-73861</t>
  </si>
  <si>
    <t xml:space="preserve">C-71186</t>
  </si>
  <si>
    <t xml:space="preserve">C-71201</t>
  </si>
  <si>
    <t xml:space="preserve">C-71211</t>
  </si>
  <si>
    <t xml:space="preserve">C-71230</t>
  </si>
  <si>
    <t xml:space="preserve">C-71236</t>
  </si>
  <si>
    <t xml:space="preserve">A-72674</t>
  </si>
  <si>
    <t xml:space="preserve">A-72817</t>
  </si>
  <si>
    <t xml:space="preserve">A-72831</t>
  </si>
  <si>
    <t xml:space="preserve">A-72872</t>
  </si>
  <si>
    <t xml:space="preserve">B-71794</t>
  </si>
  <si>
    <t xml:space="preserve">B-71806</t>
  </si>
  <si>
    <t xml:space="preserve">B-71824</t>
  </si>
  <si>
    <t xml:space="preserve">A-72569</t>
  </si>
  <si>
    <t xml:space="preserve">A-72810</t>
  </si>
  <si>
    <t xml:space="preserve">A-72852</t>
  </si>
  <si>
    <t xml:space="preserve">A-72902</t>
  </si>
  <si>
    <t xml:space="preserve">A-72910</t>
  </si>
  <si>
    <t xml:space="preserve">A-75793</t>
  </si>
  <si>
    <t xml:space="preserve">A-75931</t>
  </si>
  <si>
    <t xml:space="preserve">B-71783</t>
  </si>
  <si>
    <t xml:space="preserve">B-71835</t>
  </si>
  <si>
    <t xml:space="preserve">B-71850</t>
  </si>
  <si>
    <t xml:space="preserve">C-72721</t>
  </si>
  <si>
    <t xml:space="preserve">A-72789</t>
  </si>
  <si>
    <t xml:space="preserve">A-72885</t>
  </si>
  <si>
    <t xml:space="preserve">A-72927</t>
  </si>
  <si>
    <t xml:space="preserve">A-75624</t>
  </si>
  <si>
    <t xml:space="preserve">B-71867</t>
  </si>
  <si>
    <t xml:space="preserve">B-71901</t>
  </si>
  <si>
    <t xml:space="preserve">C-71258</t>
  </si>
  <si>
    <t xml:space="preserve">C-71267</t>
  </si>
  <si>
    <t xml:space="preserve">A-72825</t>
  </si>
  <si>
    <t xml:space="preserve">A-72919</t>
  </si>
  <si>
    <t xml:space="preserve">A-72936</t>
  </si>
  <si>
    <t xml:space="preserve">A-72980</t>
  </si>
  <si>
    <t xml:space="preserve">B-71846</t>
  </si>
  <si>
    <t xml:space="preserve">B-71872</t>
  </si>
  <si>
    <t xml:space="preserve">B-71906</t>
  </si>
  <si>
    <t xml:space="preserve">B-71915</t>
  </si>
  <si>
    <t xml:space="preserve">B-73742</t>
  </si>
  <si>
    <t xml:space="preserve">C-71241</t>
  </si>
  <si>
    <t xml:space="preserve">C-71246</t>
  </si>
  <si>
    <t xml:space="preserve">C-72709</t>
  </si>
  <si>
    <t xml:space="preserve">A-72865</t>
  </si>
  <si>
    <t xml:space="preserve">A-72942</t>
  </si>
  <si>
    <t xml:space="preserve">A-72966</t>
  </si>
  <si>
    <t xml:space="preserve">A-76347</t>
  </si>
  <si>
    <t xml:space="preserve">B-71890</t>
  </si>
  <si>
    <t xml:space="preserve">C-71313</t>
  </si>
  <si>
    <t xml:space="preserve">A-72880</t>
  </si>
  <si>
    <t xml:space="preserve">A-72952</t>
  </si>
  <si>
    <t xml:space="preserve">A-73005</t>
  </si>
  <si>
    <t xml:space="preserve">B-71761</t>
  </si>
  <si>
    <t xml:space="preserve">B-71828</t>
  </si>
  <si>
    <t xml:space="preserve">B-71860</t>
  </si>
  <si>
    <t xml:space="preserve">C-71284</t>
  </si>
  <si>
    <t xml:space="preserve">C-71302</t>
  </si>
  <si>
    <t xml:space="preserve">C-71316</t>
  </si>
  <si>
    <t xml:space="preserve">A-72893</t>
  </si>
  <si>
    <t xml:space="preserve">A-72983</t>
  </si>
  <si>
    <t xml:space="preserve">A-73024</t>
  </si>
  <si>
    <t xml:space="preserve">A-73040</t>
  </si>
  <si>
    <t xml:space="preserve">A-73070</t>
  </si>
  <si>
    <t xml:space="preserve">A-73077</t>
  </si>
  <si>
    <t xml:space="preserve">B-71815</t>
  </si>
  <si>
    <t xml:space="preserve">B-71950</t>
  </si>
  <si>
    <t xml:space="preserve">B-71983</t>
  </si>
  <si>
    <t xml:space="preserve">C-71261</t>
  </si>
  <si>
    <t xml:space="preserve">C-71300</t>
  </si>
  <si>
    <t xml:space="preserve">A-72989</t>
  </si>
  <si>
    <t xml:space="preserve">A-72999</t>
  </si>
  <si>
    <t xml:space="preserve">A-73056</t>
  </si>
  <si>
    <t xml:space="preserve">A-73083</t>
  </si>
  <si>
    <t xml:space="preserve">A-73091</t>
  </si>
  <si>
    <t xml:space="preserve">A-75567</t>
  </si>
  <si>
    <t xml:space="preserve">B-71883</t>
  </si>
  <si>
    <t xml:space="preserve">B-71944</t>
  </si>
  <si>
    <t xml:space="preserve">B-71964</t>
  </si>
  <si>
    <t xml:space="preserve">B-71972</t>
  </si>
  <si>
    <t xml:space="preserve">C-71275</t>
  </si>
  <si>
    <t xml:space="preserve">C-71362</t>
  </si>
  <si>
    <t xml:space="preserve">A-72839</t>
  </si>
  <si>
    <t xml:space="preserve">A-72971</t>
  </si>
  <si>
    <t xml:space="preserve">A-73010</t>
  </si>
  <si>
    <t xml:space="preserve">A-73017</t>
  </si>
  <si>
    <t xml:space="preserve">A-73108</t>
  </si>
  <si>
    <t xml:space="preserve">B-71881</t>
  </si>
  <si>
    <t xml:space="preserve">B-71927</t>
  </si>
  <si>
    <t xml:space="preserve">C-71291</t>
  </si>
  <si>
    <t xml:space="preserve">C-71356</t>
  </si>
  <si>
    <t xml:space="preserve">C-71380</t>
  </si>
  <si>
    <t xml:space="preserve">C-72676</t>
  </si>
  <si>
    <t xml:space="preserve">A-72913</t>
  </si>
  <si>
    <t xml:space="preserve">A-73034</t>
  </si>
  <si>
    <t xml:space="preserve">A-73151</t>
  </si>
  <si>
    <t xml:space="preserve">B-71920</t>
  </si>
  <si>
    <t xml:space="preserve">B-71932</t>
  </si>
  <si>
    <t xml:space="preserve">B-71990</t>
  </si>
  <si>
    <t xml:space="preserve">B-72000</t>
  </si>
  <si>
    <t xml:space="preserve">B-72014</t>
  </si>
  <si>
    <t xml:space="preserve">B-72028</t>
  </si>
  <si>
    <t xml:space="preserve">B-72033</t>
  </si>
  <si>
    <t xml:space="preserve">B-72049</t>
  </si>
  <si>
    <t xml:space="preserve">B-73921</t>
  </si>
  <si>
    <t xml:space="preserve">B-73959</t>
  </si>
  <si>
    <t xml:space="preserve">C-71328</t>
  </si>
  <si>
    <t xml:space="preserve">C-71377</t>
  </si>
  <si>
    <t xml:space="preserve">A-73061</t>
  </si>
  <si>
    <t xml:space="preserve">A-73141</t>
  </si>
  <si>
    <t xml:space="preserve">A-75577</t>
  </si>
  <si>
    <t xml:space="preserve">B-71953</t>
  </si>
  <si>
    <t xml:space="preserve">B-72065</t>
  </si>
  <si>
    <t xml:space="preserve">B-72076</t>
  </si>
  <si>
    <t xml:space="preserve">B-73941</t>
  </si>
  <si>
    <t xml:space="preserve">C-71346</t>
  </si>
  <si>
    <t xml:space="preserve">C-71394</t>
  </si>
  <si>
    <t xml:space="preserve">C-72695</t>
  </si>
  <si>
    <t xml:space="preserve">A-72955</t>
  </si>
  <si>
    <t xml:space="preserve">A-73095</t>
  </si>
  <si>
    <t xml:space="preserve">A-73105</t>
  </si>
  <si>
    <t xml:space="preserve">A-73183</t>
  </si>
  <si>
    <t xml:space="preserve">A-73193</t>
  </si>
  <si>
    <t xml:space="preserve">A-73257</t>
  </si>
  <si>
    <t xml:space="preserve">A-76307</t>
  </si>
  <si>
    <t xml:space="preserve">B-71975</t>
  </si>
  <si>
    <t xml:space="preserve">B-72042</t>
  </si>
  <si>
    <t xml:space="preserve">B-72082</t>
  </si>
  <si>
    <t xml:space="preserve">B-72087</t>
  </si>
  <si>
    <t xml:space="preserve">C-71332</t>
  </si>
  <si>
    <t xml:space="preserve">C-71341</t>
  </si>
  <si>
    <t xml:space="preserve">C-71368</t>
  </si>
  <si>
    <t xml:space="preserve">C-71387</t>
  </si>
  <si>
    <t xml:space="preserve">C-71410</t>
  </si>
  <si>
    <t xml:space="preserve">C-71424</t>
  </si>
  <si>
    <t xml:space="preserve">C-71430</t>
  </si>
  <si>
    <t xml:space="preserve">C-71443</t>
  </si>
  <si>
    <t xml:space="preserve">A-73131</t>
  </si>
  <si>
    <t xml:space="preserve">A-73158</t>
  </si>
  <si>
    <t xml:space="preserve">A-73164</t>
  </si>
  <si>
    <t xml:space="preserve">A-73202</t>
  </si>
  <si>
    <t xml:space="preserve">A-73273</t>
  </si>
  <si>
    <t xml:space="preserve">A-73283</t>
  </si>
  <si>
    <t xml:space="preserve">A-73293</t>
  </si>
  <si>
    <t xml:space="preserve">A-76325</t>
  </si>
  <si>
    <t xml:space="preserve">B-72006</t>
  </si>
  <si>
    <t xml:space="preserve">B-72020</t>
  </si>
  <si>
    <t xml:space="preserve">C-71457</t>
  </si>
  <si>
    <t xml:space="preserve">A-73116</t>
  </si>
  <si>
    <t xml:space="preserve">A-73125</t>
  </si>
  <si>
    <t xml:space="preserve">A-73147</t>
  </si>
  <si>
    <t xml:space="preserve">A-73186</t>
  </si>
  <si>
    <t xml:space="preserve">A-73207</t>
  </si>
  <si>
    <t xml:space="preserve">A-73214</t>
  </si>
  <si>
    <t xml:space="preserve">A-73301</t>
  </si>
  <si>
    <t xml:space="preserve">A-73333</t>
  </si>
  <si>
    <t xml:space="preserve">B-72056</t>
  </si>
  <si>
    <t xml:space="preserve">B-72101</t>
  </si>
  <si>
    <t xml:space="preserve">B-72117</t>
  </si>
  <si>
    <t xml:space="preserve">B-72136</t>
  </si>
  <si>
    <t xml:space="preserve">B-72149</t>
  </si>
  <si>
    <t xml:space="preserve">C-71472</t>
  </si>
  <si>
    <t xml:space="preserve">C-72567</t>
  </si>
  <si>
    <t xml:space="preserve">A-73171</t>
  </si>
  <si>
    <t xml:space="preserve">A-73246</t>
  </si>
  <si>
    <t xml:space="preserve">A-73253</t>
  </si>
  <si>
    <t xml:space="preserve">A-73279</t>
  </si>
  <si>
    <t xml:space="preserve">A-73382</t>
  </si>
  <si>
    <t xml:space="preserve">A-76353</t>
  </si>
  <si>
    <t xml:space="preserve">B-72063</t>
  </si>
  <si>
    <t xml:space="preserve">B-72108</t>
  </si>
  <si>
    <t xml:space="preserve">B-72177</t>
  </si>
  <si>
    <t xml:space="preserve">B-72210</t>
  </si>
  <si>
    <t xml:space="preserve">C-71450</t>
  </si>
  <si>
    <t xml:space="preserve">A-73049</t>
  </si>
  <si>
    <t xml:space="preserve">A-73222</t>
  </si>
  <si>
    <t xml:space="preserve">A-73230</t>
  </si>
  <si>
    <t xml:space="preserve">A-73267</t>
  </si>
  <si>
    <t xml:space="preserve">A-73305</t>
  </si>
  <si>
    <t xml:space="preserve">A-75639</t>
  </si>
  <si>
    <t xml:space="preserve">A-75696</t>
  </si>
  <si>
    <t xml:space="preserve">A-75758</t>
  </si>
  <si>
    <t xml:space="preserve">A-76219</t>
  </si>
  <si>
    <t xml:space="preserve">A-76228</t>
  </si>
  <si>
    <t xml:space="preserve">A-76286</t>
  </si>
  <si>
    <t xml:space="preserve">B-72094</t>
  </si>
  <si>
    <t xml:space="preserve">B-72124</t>
  </si>
  <si>
    <t xml:space="preserve">B-72143</t>
  </si>
  <si>
    <t xml:space="preserve">B-72201</t>
  </si>
  <si>
    <t xml:space="preserve">B-73627</t>
  </si>
  <si>
    <t xml:space="preserve">B-73847</t>
  </si>
  <si>
    <t xml:space="preserve">C-71403</t>
  </si>
  <si>
    <t xml:space="preserve">C-71416</t>
  </si>
  <si>
    <t xml:space="preserve">C-71480</t>
  </si>
  <si>
    <t xml:space="preserve">C-71502</t>
  </si>
  <si>
    <t xml:space="preserve">C-72692</t>
  </si>
  <si>
    <t xml:space="preserve">A-73357</t>
  </si>
  <si>
    <t xml:space="preserve">A-73360</t>
  </si>
  <si>
    <t xml:space="preserve">A-73474</t>
  </si>
  <si>
    <t xml:space="preserve">A-75706</t>
  </si>
  <si>
    <t xml:space="preserve">B-72130</t>
  </si>
  <si>
    <t xml:space="preserve">B-72164</t>
  </si>
  <si>
    <t xml:space="preserve">B-72228</t>
  </si>
  <si>
    <t xml:space="preserve">B-73757</t>
  </si>
  <si>
    <t xml:space="preserve">B-73805</t>
  </si>
  <si>
    <t xml:space="preserve">C-71440</t>
  </si>
  <si>
    <t xml:space="preserve">C-71514</t>
  </si>
  <si>
    <t xml:space="preserve">C-72661</t>
  </si>
  <si>
    <t xml:space="preserve">A-73342</t>
  </si>
  <si>
    <t xml:space="preserve">A-73348</t>
  </si>
  <si>
    <t xml:space="preserve">A-73434</t>
  </si>
  <si>
    <t xml:space="preserve">A-75604</t>
  </si>
  <si>
    <t xml:space="preserve">B-72161</t>
  </si>
  <si>
    <t xml:space="preserve">B-72172</t>
  </si>
  <si>
    <t xml:space="preserve">B-72193</t>
  </si>
  <si>
    <t xml:space="preserve">B-72221</t>
  </si>
  <si>
    <t xml:space="preserve">B-72234</t>
  </si>
  <si>
    <t xml:space="preserve">B-72255</t>
  </si>
  <si>
    <t xml:space="preserve">C-71465</t>
  </si>
  <si>
    <t xml:space="preserve">C-71494</t>
  </si>
  <si>
    <t xml:space="preserve">C-71533</t>
  </si>
  <si>
    <t xml:space="preserve">A-73238</t>
  </si>
  <si>
    <t xml:space="preserve">A-73315</t>
  </si>
  <si>
    <t xml:space="preserve">A-73322</t>
  </si>
  <si>
    <t xml:space="preserve">A-73369</t>
  </si>
  <si>
    <t xml:space="preserve">A-73378</t>
  </si>
  <si>
    <t xml:space="preserve">A-73393</t>
  </si>
  <si>
    <t xml:space="preserve">A-73396</t>
  </si>
  <si>
    <t xml:space="preserve">A-73519</t>
  </si>
  <si>
    <t xml:space="preserve">A-73539</t>
  </si>
  <si>
    <t xml:space="preserve">A-73542</t>
  </si>
  <si>
    <t xml:space="preserve">A-75777</t>
  </si>
  <si>
    <t xml:space="preserve">A-76371</t>
  </si>
  <si>
    <t xml:space="preserve">B-72189</t>
  </si>
  <si>
    <t xml:space="preserve">C-71528</t>
  </si>
  <si>
    <t xml:space="preserve">C-71543</t>
  </si>
  <si>
    <t xml:space="preserve">A-73412</t>
  </si>
  <si>
    <t xml:space="preserve">A-73421</t>
  </si>
  <si>
    <t xml:space="preserve">A-73424</t>
  </si>
  <si>
    <t xml:space="preserve">A-73439</t>
  </si>
  <si>
    <t xml:space="preserve">A-73453</t>
  </si>
  <si>
    <t xml:space="preserve">A-73468</t>
  </si>
  <si>
    <t xml:space="preserve">A-73524</t>
  </si>
  <si>
    <t xml:space="preserve">A-73553</t>
  </si>
  <si>
    <t xml:space="preserve">A-75647</t>
  </si>
  <si>
    <t xml:space="preserve">B-72213</t>
  </si>
  <si>
    <t xml:space="preserve">B-72283</t>
  </si>
  <si>
    <t xml:space="preserve">C-71484</t>
  </si>
  <si>
    <t xml:space="preserve">C-71506</t>
  </si>
  <si>
    <t xml:space="preserve">C-71564</t>
  </si>
  <si>
    <t xml:space="preserve">C-71619</t>
  </si>
  <si>
    <t xml:space="preserve">C-72782</t>
  </si>
  <si>
    <t xml:space="preserve">A-73407</t>
  </si>
  <si>
    <t xml:space="preserve">A-73444</t>
  </si>
  <si>
    <t xml:space="preserve">A-73458</t>
  </si>
  <si>
    <t xml:space="preserve">A-73489</t>
  </si>
  <si>
    <t xml:space="preserve">A-73494</t>
  </si>
  <si>
    <t xml:space="preserve">A-73503</t>
  </si>
  <si>
    <t xml:space="preserve">A-73556</t>
  </si>
  <si>
    <t xml:space="preserve">A-73588</t>
  </si>
  <si>
    <t xml:space="preserve">A-73627</t>
  </si>
  <si>
    <t xml:space="preserve">A-75666</t>
  </si>
  <si>
    <t xml:space="preserve">A-75770</t>
  </si>
  <si>
    <t xml:space="preserve">A-76316</t>
  </si>
  <si>
    <t xml:space="preserve">B-72265</t>
  </si>
  <si>
    <t xml:space="preserve">B-72272</t>
  </si>
  <si>
    <t xml:space="preserve">B-72297</t>
  </si>
  <si>
    <t xml:space="preserve">B-72314</t>
  </si>
  <si>
    <t xml:space="preserve">B-73932</t>
  </si>
  <si>
    <t xml:space="preserve">B-73967</t>
  </si>
  <si>
    <t xml:space="preserve">C-71522</t>
  </si>
  <si>
    <t xml:space="preserve">C-71552</t>
  </si>
  <si>
    <t xml:space="preserve">C-71585</t>
  </si>
  <si>
    <t xml:space="preserve">C-71614</t>
  </si>
  <si>
    <t xml:space="preserve">C-72599</t>
  </si>
  <si>
    <t xml:space="preserve">A-73482</t>
  </si>
  <si>
    <t xml:space="preserve">A-73511</t>
  </si>
  <si>
    <t xml:space="preserve">A-73567</t>
  </si>
  <si>
    <t xml:space="preserve">A-73574</t>
  </si>
  <si>
    <t xml:space="preserve">A-73579</t>
  </si>
  <si>
    <t xml:space="preserve">A-73593</t>
  </si>
  <si>
    <t xml:space="preserve">A-73606</t>
  </si>
  <si>
    <t xml:space="preserve">A-73616</t>
  </si>
  <si>
    <t xml:space="preserve">A-73673</t>
  </si>
  <si>
    <t xml:space="preserve">B-72241</t>
  </si>
  <si>
    <t xml:space="preserve">B-72277</t>
  </si>
  <si>
    <t xml:space="preserve">B-72304</t>
  </si>
  <si>
    <t xml:space="preserve">B-72320</t>
  </si>
  <si>
    <t xml:space="preserve">C-71578</t>
  </si>
  <si>
    <t xml:space="preserve">A-73528</t>
  </si>
  <si>
    <t xml:space="preserve">A-73634</t>
  </si>
  <si>
    <t xml:space="preserve">A-73714</t>
  </si>
  <si>
    <t xml:space="preserve">B-72252</t>
  </si>
  <si>
    <t xml:space="preserve">B-72336</t>
  </si>
  <si>
    <t xml:space="preserve">B-72345</t>
  </si>
  <si>
    <t xml:space="preserve">B-74102</t>
  </si>
  <si>
    <t xml:space="preserve">C-71569</t>
  </si>
  <si>
    <t xml:space="preserve">C-72747</t>
  </si>
  <si>
    <t xml:space="preserve">A-73620</t>
  </si>
  <si>
    <t xml:space="preserve">A-73644</t>
  </si>
  <si>
    <t xml:space="preserve">A-73647</t>
  </si>
  <si>
    <t xml:space="preserve">A-73663</t>
  </si>
  <si>
    <t xml:space="preserve">A-73686</t>
  </si>
  <si>
    <t xml:space="preserve">A-73693</t>
  </si>
  <si>
    <t xml:space="preserve">A-73697</t>
  </si>
  <si>
    <t xml:space="preserve">A-73757</t>
  </si>
  <si>
    <t xml:space="preserve">A-75824</t>
  </si>
  <si>
    <t xml:space="preserve">A-76232</t>
  </si>
  <si>
    <t xml:space="preserve">B-72290</t>
  </si>
  <si>
    <t xml:space="preserve">B-72325</t>
  </si>
  <si>
    <t xml:space="preserve">B-74014</t>
  </si>
  <si>
    <t xml:space="preserve">C-71596</t>
  </si>
  <si>
    <t xml:space="preserve">C-71608</t>
  </si>
  <si>
    <t xml:space="preserve">C-71624</t>
  </si>
  <si>
    <t xml:space="preserve">C-71640</t>
  </si>
  <si>
    <t xml:space="preserve">A-73327</t>
  </si>
  <si>
    <t xml:space="preserve">A-73603</t>
  </si>
  <si>
    <t xml:space="preserve">A-73745</t>
  </si>
  <si>
    <t xml:space="preserve">A-73813</t>
  </si>
  <si>
    <t xml:space="preserve">A-73847</t>
  </si>
  <si>
    <t xml:space="preserve">A-73853</t>
  </si>
  <si>
    <t xml:space="preserve">A-73865</t>
  </si>
  <si>
    <t xml:space="preserve">A-73886</t>
  </si>
  <si>
    <t xml:space="preserve">A-76083</t>
  </si>
  <si>
    <t xml:space="preserve">B-73825</t>
  </si>
  <si>
    <t xml:space="preserve">C-71589</t>
  </si>
  <si>
    <t xml:space="preserve">C-71631</t>
  </si>
  <si>
    <t xml:space="preserve">C-71654</t>
  </si>
  <si>
    <t xml:space="preserve">C-72833</t>
  </si>
  <si>
    <t xml:space="preserve">A-73658</t>
  </si>
  <si>
    <t xml:space="preserve">A-73680</t>
  </si>
  <si>
    <t xml:space="preserve">A-73705</t>
  </si>
  <si>
    <t xml:space="preserve">A-73719</t>
  </si>
  <si>
    <t xml:space="preserve">A-73762</t>
  </si>
  <si>
    <t xml:space="preserve">A-73787</t>
  </si>
  <si>
    <t xml:space="preserve">A-73859</t>
  </si>
  <si>
    <t xml:space="preserve">A-73873</t>
  </si>
  <si>
    <t xml:space="preserve">A-73882</t>
  </si>
  <si>
    <t xml:space="preserve">A-73923</t>
  </si>
  <si>
    <t xml:space="preserve">A-75689</t>
  </si>
  <si>
    <t xml:space="preserve">B-72341</t>
  </si>
  <si>
    <t xml:space="preserve">B-72369</t>
  </si>
  <si>
    <t xml:space="preserve">B-72417</t>
  </si>
  <si>
    <t xml:space="preserve">B-73762</t>
  </si>
  <si>
    <t xml:space="preserve">B-74123</t>
  </si>
  <si>
    <t xml:space="preserve">C-71558</t>
  </si>
  <si>
    <t xml:space="preserve">C-71649</t>
  </si>
  <si>
    <t xml:space="preserve">C-71664</t>
  </si>
  <si>
    <t xml:space="preserve">C-71682</t>
  </si>
  <si>
    <t xml:space="preserve">C-71706</t>
  </si>
  <si>
    <t xml:space="preserve">A-73734</t>
  </si>
  <si>
    <t xml:space="preserve">A-73935</t>
  </si>
  <si>
    <t xml:space="preserve">A-73973</t>
  </si>
  <si>
    <t xml:space="preserve">A-75807</t>
  </si>
  <si>
    <t xml:space="preserve">A-76192</t>
  </si>
  <si>
    <t xml:space="preserve">B-72364</t>
  </si>
  <si>
    <t xml:space="preserve">B-74047</t>
  </si>
  <si>
    <t xml:space="preserve">C-71669</t>
  </si>
  <si>
    <t xml:space="preserve">C-71675</t>
  </si>
  <si>
    <t xml:space="preserve">C-71696</t>
  </si>
  <si>
    <t xml:space="preserve">C-72731</t>
  </si>
  <si>
    <t xml:space="preserve">A-73726</t>
  </si>
  <si>
    <t xml:space="preserve">A-73766</t>
  </si>
  <si>
    <t xml:space="preserve">A-73780</t>
  </si>
  <si>
    <t xml:space="preserve">A-73796</t>
  </si>
  <si>
    <t xml:space="preserve">A-73820</t>
  </si>
  <si>
    <t xml:space="preserve">A-73910</t>
  </si>
  <si>
    <t xml:space="preserve">B-72357</t>
  </si>
  <si>
    <t xml:space="preserve">B-72376</t>
  </si>
  <si>
    <t xml:space="preserve">B-72438</t>
  </si>
  <si>
    <t xml:space="preserve">B-72444</t>
  </si>
  <si>
    <t xml:space="preserve">B-72452</t>
  </si>
  <si>
    <t xml:space="preserve">B-73985</t>
  </si>
  <si>
    <t xml:space="preserve">C-71690</t>
  </si>
  <si>
    <t xml:space="preserve">C-71711</t>
  </si>
  <si>
    <t xml:space="preserve">A-73774</t>
  </si>
  <si>
    <t xml:space="preserve">A-73804</t>
  </si>
  <si>
    <t xml:space="preserve">A-73893</t>
  </si>
  <si>
    <t xml:space="preserve">A-73903</t>
  </si>
  <si>
    <t xml:space="preserve">A-74016</t>
  </si>
  <si>
    <t xml:space="preserve">A-75992</t>
  </si>
  <si>
    <t xml:space="preserve">A-76139</t>
  </si>
  <si>
    <t xml:space="preserve">B-72388</t>
  </si>
  <si>
    <t xml:space="preserve">B-72430</t>
  </si>
  <si>
    <t xml:space="preserve">B-72480</t>
  </si>
  <si>
    <t xml:space="preserve">B-72488</t>
  </si>
  <si>
    <t xml:space="preserve">B-73990</t>
  </si>
  <si>
    <t xml:space="preserve">A-73822</t>
  </si>
  <si>
    <t xml:space="preserve">A-73841</t>
  </si>
  <si>
    <t xml:space="preserve">A-73929</t>
  </si>
  <si>
    <t xml:space="preserve">A-73953</t>
  </si>
  <si>
    <t xml:space="preserve">A-73966</t>
  </si>
  <si>
    <t xml:space="preserve">A-75661</t>
  </si>
  <si>
    <t xml:space="preserve">B-72508</t>
  </si>
  <si>
    <t xml:space="preserve">B-72546</t>
  </si>
  <si>
    <t xml:space="preserve">B-74135</t>
  </si>
  <si>
    <t xml:space="preserve">C-71730</t>
  </si>
  <si>
    <t xml:space="preserve">C-71743</t>
  </si>
  <si>
    <t xml:space="preserve">C-71761</t>
  </si>
  <si>
    <t xml:space="preserve">A-73741</t>
  </si>
  <si>
    <t xml:space="preserve">A-73915</t>
  </si>
  <si>
    <t xml:space="preserve">A-73944</t>
  </si>
  <si>
    <t xml:space="preserve">A-73976</t>
  </si>
  <si>
    <t xml:space="preserve">A-74018</t>
  </si>
  <si>
    <t xml:space="preserve">A-74032</t>
  </si>
  <si>
    <t xml:space="preserve">A-74065</t>
  </si>
  <si>
    <t xml:space="preserve">A-74091</t>
  </si>
  <si>
    <t xml:space="preserve">B-72385</t>
  </si>
  <si>
    <t xml:space="preserve">B-72401</t>
  </si>
  <si>
    <t xml:space="preserve">B-72413</t>
  </si>
  <si>
    <t xml:space="preserve">B-72426</t>
  </si>
  <si>
    <t xml:space="preserve">B-72461</t>
  </si>
  <si>
    <t xml:space="preserve">B-72565</t>
  </si>
  <si>
    <t xml:space="preserve">B-72573</t>
  </si>
  <si>
    <t xml:space="preserve">B-72583</t>
  </si>
  <si>
    <t xml:space="preserve">B-73521</t>
  </si>
  <si>
    <t xml:space="preserve">B-73671</t>
  </si>
  <si>
    <t xml:space="preserve">C-71725</t>
  </si>
  <si>
    <t xml:space="preserve">C-71737</t>
  </si>
  <si>
    <t xml:space="preserve">C-71751</t>
  </si>
  <si>
    <t xml:space="preserve">C-71783</t>
  </si>
  <si>
    <t xml:space="preserve">C-71796</t>
  </si>
  <si>
    <t xml:space="preserve">C-71818</t>
  </si>
  <si>
    <t xml:space="preserve">C-72628</t>
  </si>
  <si>
    <t xml:space="preserve">A-73956</t>
  </si>
  <si>
    <t xml:space="preserve">A-73990</t>
  </si>
  <si>
    <t xml:space="preserve">A-73999</t>
  </si>
  <si>
    <t xml:space="preserve">A-74042</t>
  </si>
  <si>
    <t xml:space="preserve">A-74174</t>
  </si>
  <si>
    <t xml:space="preserve">A-76329</t>
  </si>
  <si>
    <t xml:space="preserve">B-72465</t>
  </si>
  <si>
    <t xml:space="preserve">B-72472</t>
  </si>
  <si>
    <t xml:space="preserve">B-72529</t>
  </si>
  <si>
    <t xml:space="preserve">B-72598</t>
  </si>
  <si>
    <t xml:space="preserve">C-71715</t>
  </si>
  <si>
    <t xml:space="preserve">C-71807</t>
  </si>
  <si>
    <t xml:space="preserve">C-71823</t>
  </si>
  <si>
    <t xml:space="preserve">C-71863</t>
  </si>
  <si>
    <t xml:space="preserve">C-72837</t>
  </si>
  <si>
    <t xml:space="preserve">A-73988</t>
  </si>
  <si>
    <t xml:space="preserve">A-74006</t>
  </si>
  <si>
    <t xml:space="preserve">A-74046</t>
  </si>
  <si>
    <t xml:space="preserve">A-74055</t>
  </si>
  <si>
    <t xml:space="preserve">A-74103</t>
  </si>
  <si>
    <t xml:space="preserve">A-74148</t>
  </si>
  <si>
    <t xml:space="preserve">A-74189</t>
  </si>
  <si>
    <t xml:space="preserve">A-74196</t>
  </si>
  <si>
    <t xml:space="preserve">A-76010</t>
  </si>
  <si>
    <t xml:space="preserve">A-76294</t>
  </si>
  <si>
    <t xml:space="preserve">B-72397</t>
  </si>
  <si>
    <t xml:space="preserve">B-72493</t>
  </si>
  <si>
    <t xml:space="preserve">B-72534</t>
  </si>
  <si>
    <t xml:space="preserve">B-72639</t>
  </si>
  <si>
    <t xml:space="preserve">B-74027</t>
  </si>
  <si>
    <t xml:space="preserve">B-74071</t>
  </si>
  <si>
    <t xml:space="preserve">C-71769</t>
  </si>
  <si>
    <t xml:space="preserve">C-72797</t>
  </si>
  <si>
    <t xml:space="preserve">A-74026</t>
  </si>
  <si>
    <t xml:space="preserve">A-74067</t>
  </si>
  <si>
    <t xml:space="preserve">A-74083</t>
  </si>
  <si>
    <t xml:space="preserve">A-74099</t>
  </si>
  <si>
    <t xml:space="preserve">A-74151</t>
  </si>
  <si>
    <t xml:space="preserve">A-74167</t>
  </si>
  <si>
    <t xml:space="preserve">A-74205</t>
  </si>
  <si>
    <t xml:space="preserve">A-74226</t>
  </si>
  <si>
    <t xml:space="preserve">A-74244</t>
  </si>
  <si>
    <t xml:space="preserve">A-74250</t>
  </si>
  <si>
    <t xml:space="preserve">A-75943</t>
  </si>
  <si>
    <t xml:space="preserve">A-76238</t>
  </si>
  <si>
    <t xml:space="preserve">B-72518</t>
  </si>
  <si>
    <t xml:space="preserve">B-72523</t>
  </si>
  <si>
    <t xml:space="preserve">B-72551</t>
  </si>
  <si>
    <t xml:space="preserve">B-72559</t>
  </si>
  <si>
    <t xml:space="preserve">B-72591</t>
  </si>
  <si>
    <t xml:space="preserve">B-73656</t>
  </si>
  <si>
    <t xml:space="preserve">A-74141</t>
  </si>
  <si>
    <t xml:space="preserve">A-74219</t>
  </si>
  <si>
    <t xml:space="preserve">A-74291</t>
  </si>
  <si>
    <t xml:space="preserve">A-74317</t>
  </si>
  <si>
    <t xml:space="preserve">A-74343</t>
  </si>
  <si>
    <t xml:space="preserve">A-76211</t>
  </si>
  <si>
    <t xml:space="preserve">B-72608</t>
  </si>
  <si>
    <t xml:space="preserve">B-72660</t>
  </si>
  <si>
    <t xml:space="preserve">C-71775</t>
  </si>
  <si>
    <t xml:space="preserve">C-71787</t>
  </si>
  <si>
    <t xml:space="preserve">C-71804</t>
  </si>
  <si>
    <t xml:space="preserve">C-71834</t>
  </si>
  <si>
    <t xml:space="preserve">C-71841</t>
  </si>
  <si>
    <t xml:space="preserve">C-71852</t>
  </si>
  <si>
    <t xml:space="preserve">C-71883</t>
  </si>
  <si>
    <t xml:space="preserve">A-74077</t>
  </si>
  <si>
    <t xml:space="preserve">A-74117</t>
  </si>
  <si>
    <t xml:space="preserve">A-74123</t>
  </si>
  <si>
    <t xml:space="preserve">A-74281</t>
  </si>
  <si>
    <t xml:space="preserve">A-74329</t>
  </si>
  <si>
    <t xml:space="preserve">A-74333</t>
  </si>
  <si>
    <t xml:space="preserve">A-74358</t>
  </si>
  <si>
    <t xml:space="preserve">A-74362</t>
  </si>
  <si>
    <t xml:space="preserve">A-74385</t>
  </si>
  <si>
    <t xml:space="preserve">B-72580</t>
  </si>
  <si>
    <t xml:space="preserve">B-72635</t>
  </si>
  <si>
    <t xml:space="preserve">B-72658</t>
  </si>
  <si>
    <t xml:space="preserve">B-72699</t>
  </si>
  <si>
    <t xml:space="preserve">B-72707</t>
  </si>
  <si>
    <t xml:space="preserve">C-71879</t>
  </si>
  <si>
    <t xml:space="preserve">C-71921</t>
  </si>
  <si>
    <t xml:space="preserve">C-71930</t>
  </si>
  <si>
    <t xml:space="preserve">C-72639</t>
  </si>
  <si>
    <t xml:space="preserve">A-74134</t>
  </si>
  <si>
    <t xml:space="preserve">A-74158</t>
  </si>
  <si>
    <t xml:space="preserve">A-74180</t>
  </si>
  <si>
    <t xml:space="preserve">A-74210</t>
  </si>
  <si>
    <t xml:space="preserve">A-74235</t>
  </si>
  <si>
    <t xml:space="preserve">A-74257</t>
  </si>
  <si>
    <t xml:space="preserve">A-74270</t>
  </si>
  <si>
    <t xml:space="preserve">A-74309</t>
  </si>
  <si>
    <t xml:space="preserve">A-74369</t>
  </si>
  <si>
    <t xml:space="preserve">A-76269</t>
  </si>
  <si>
    <t xml:space="preserve">B-72621</t>
  </si>
  <si>
    <t xml:space="preserve">B-72671</t>
  </si>
  <si>
    <t xml:space="preserve">B-72674</t>
  </si>
  <si>
    <t xml:space="preserve">B-72720</t>
  </si>
  <si>
    <t xml:space="preserve">B-72724</t>
  </si>
  <si>
    <t xml:space="preserve">C-71899</t>
  </si>
  <si>
    <t xml:space="preserve">C-71908</t>
  </si>
  <si>
    <t xml:space="preserve">C-71916</t>
  </si>
  <si>
    <t xml:space="preserve">C-71944</t>
  </si>
  <si>
    <t xml:space="preserve">A-74231</t>
  </si>
  <si>
    <t xml:space="preserve">A-74286</t>
  </si>
  <si>
    <t xml:space="preserve">A-74321</t>
  </si>
  <si>
    <t xml:space="preserve">A-74376</t>
  </si>
  <si>
    <t xml:space="preserve">A-74419</t>
  </si>
  <si>
    <t xml:space="preserve">A-74457</t>
  </si>
  <si>
    <t xml:space="preserve">A-74513</t>
  </si>
  <si>
    <t xml:space="preserve">A-74544</t>
  </si>
  <si>
    <t xml:space="preserve">B-72504</t>
  </si>
  <si>
    <t xml:space="preserve">B-72615</t>
  </si>
  <si>
    <t xml:space="preserve">B-72628</t>
  </si>
  <si>
    <t xml:space="preserve">B-72686</t>
  </si>
  <si>
    <t xml:space="preserve">B-72744</t>
  </si>
  <si>
    <t xml:space="preserve">B-73530</t>
  </si>
  <si>
    <t xml:space="preserve">B-73733</t>
  </si>
  <si>
    <t xml:space="preserve">C-71829</t>
  </si>
  <si>
    <t xml:space="preserve">C-71874</t>
  </si>
  <si>
    <t xml:space="preserve">C-71956</t>
  </si>
  <si>
    <t xml:space="preserve">C-71971</t>
  </si>
  <si>
    <t xml:space="preserve">C-71974</t>
  </si>
  <si>
    <t xml:space="preserve">C-71997</t>
  </si>
  <si>
    <t xml:space="preserve">A-73832</t>
  </si>
  <si>
    <t xml:space="preserve">A-74264</t>
  </si>
  <si>
    <t xml:space="preserve">A-74302</t>
  </si>
  <si>
    <t xml:space="preserve">A-74410</t>
  </si>
  <si>
    <t xml:space="preserve">A-74448</t>
  </si>
  <si>
    <t xml:space="preserve">A-74462</t>
  </si>
  <si>
    <t xml:space="preserve">A-74471</t>
  </si>
  <si>
    <t xml:space="preserve">A-74550</t>
  </si>
  <si>
    <t xml:space="preserve">A-75906</t>
  </si>
  <si>
    <t xml:space="preserve">B-72649</t>
  </si>
  <si>
    <t xml:space="preserve">B-72689</t>
  </si>
  <si>
    <t xml:space="preserve">B-72734</t>
  </si>
  <si>
    <t xml:space="preserve">B-73819</t>
  </si>
  <si>
    <t xml:space="preserve">B-74043</t>
  </si>
  <si>
    <t xml:space="preserve">C-71946</t>
  </si>
  <si>
    <t xml:space="preserve">C-71960</t>
  </si>
  <si>
    <t xml:space="preserve">C-72010</t>
  </si>
  <si>
    <t xml:space="preserve">C-72021</t>
  </si>
  <si>
    <t xml:space="preserve">C-72738</t>
  </si>
  <si>
    <t xml:space="preserve">A-74109</t>
  </si>
  <si>
    <t xml:space="preserve">A-74352</t>
  </si>
  <si>
    <t xml:space="preserve">A-74391</t>
  </si>
  <si>
    <t xml:space="preserve">A-74429</t>
  </si>
  <si>
    <t xml:space="preserve">A-74501</t>
  </si>
  <si>
    <t xml:space="preserve">A-74539</t>
  </si>
  <si>
    <t xml:space="preserve">A-74596</t>
  </si>
  <si>
    <t xml:space="preserve">B-72709</t>
  </si>
  <si>
    <t xml:space="preserve">B-72738</t>
  </si>
  <si>
    <t xml:space="preserve">B-72763</t>
  </si>
  <si>
    <t xml:space="preserve">B-72768</t>
  </si>
  <si>
    <t xml:space="preserve">C-71894</t>
  </si>
  <si>
    <t xml:space="preserve">C-72005</t>
  </si>
  <si>
    <t xml:space="preserve">C-72027</t>
  </si>
  <si>
    <t xml:space="preserve">C-72041</t>
  </si>
  <si>
    <t xml:space="preserve">A-74400</t>
  </si>
  <si>
    <t xml:space="preserve">A-74406</t>
  </si>
  <si>
    <t xml:space="preserve">A-74442</t>
  </si>
  <si>
    <t xml:space="preserve">A-74525</t>
  </si>
  <si>
    <t xml:space="preserve">A-74534</t>
  </si>
  <si>
    <t xml:space="preserve">A-74625</t>
  </si>
  <si>
    <t xml:space="preserve">A-74680</t>
  </si>
  <si>
    <t xml:space="preserve">A-74701</t>
  </si>
  <si>
    <t xml:space="preserve">B-72753</t>
  </si>
  <si>
    <t xml:space="preserve">B-72781</t>
  </si>
  <si>
    <t xml:space="preserve">B-72787</t>
  </si>
  <si>
    <t xml:space="preserve">B-72819</t>
  </si>
  <si>
    <t xml:space="preserve">C-71860</t>
  </si>
  <si>
    <t xml:space="preserve">C-71937</t>
  </si>
  <si>
    <t xml:space="preserve">C-72045</t>
  </si>
  <si>
    <t xml:space="preserve">C-72073</t>
  </si>
  <si>
    <t xml:space="preserve">A-74431</t>
  </si>
  <si>
    <t xml:space="preserve">A-74478</t>
  </si>
  <si>
    <t xml:space="preserve">A-74483</t>
  </si>
  <si>
    <t xml:space="preserve">A-74499</t>
  </si>
  <si>
    <t xml:space="preserve">A-74559</t>
  </si>
  <si>
    <t xml:space="preserve">A-74564</t>
  </si>
  <si>
    <t xml:space="preserve">A-74574</t>
  </si>
  <si>
    <t xml:space="preserve">A-74589</t>
  </si>
  <si>
    <t xml:space="preserve">A-74632</t>
  </si>
  <si>
    <t xml:space="preserve">A-74636</t>
  </si>
  <si>
    <t xml:space="preserve">A-74720</t>
  </si>
  <si>
    <t xml:space="preserve">A-74763</t>
  </si>
  <si>
    <t xml:space="preserve">B-72797</t>
  </si>
  <si>
    <t xml:space="preserve">C-72035</t>
  </si>
  <si>
    <t xml:space="preserve">C-72081</t>
  </si>
  <si>
    <t xml:space="preserve">C-72102</t>
  </si>
  <si>
    <t xml:space="preserve">C-72116</t>
  </si>
  <si>
    <t xml:space="preserve">C-72756</t>
  </si>
  <si>
    <t xml:space="preserve">A-74490</t>
  </si>
  <si>
    <t xml:space="preserve">A-74517</t>
  </si>
  <si>
    <t xml:space="preserve">A-74581</t>
  </si>
  <si>
    <t xml:space="preserve">A-74688</t>
  </si>
  <si>
    <t xml:space="preserve">A-74728</t>
  </si>
  <si>
    <t xml:space="preserve">A-74732</t>
  </si>
  <si>
    <t xml:space="preserve">A-74777</t>
  </si>
  <si>
    <t xml:space="preserve">A-76406</t>
  </si>
  <si>
    <t xml:space="preserve">B-72773</t>
  </si>
  <si>
    <t xml:space="preserve">B-72873</t>
  </si>
  <si>
    <t xml:space="preserve">B-72900</t>
  </si>
  <si>
    <t xml:space="preserve">B-72915</t>
  </si>
  <si>
    <t xml:space="preserve">B-73616</t>
  </si>
  <si>
    <t xml:space="preserve">C-71986</t>
  </si>
  <si>
    <t xml:space="preserve">C-71990</t>
  </si>
  <si>
    <t xml:space="preserve">A-74600</t>
  </si>
  <si>
    <t xml:space="preserve">A-74669</t>
  </si>
  <si>
    <t xml:space="preserve">A-74749</t>
  </si>
  <si>
    <t xml:space="preserve">A-74807</t>
  </si>
  <si>
    <t xml:space="preserve">A-74844</t>
  </si>
  <si>
    <t xml:space="preserve">A-76032</t>
  </si>
  <si>
    <t xml:space="preserve">A-76168</t>
  </si>
  <si>
    <t xml:space="preserve">B-72810</t>
  </si>
  <si>
    <t xml:space="preserve">B-72824</t>
  </si>
  <si>
    <t xml:space="preserve">B-72839</t>
  </si>
  <si>
    <t xml:space="preserve">B-72951</t>
  </si>
  <si>
    <t xml:space="preserve">B-73602</t>
  </si>
  <si>
    <t xml:space="preserve">B-73883</t>
  </si>
  <si>
    <t xml:space="preserve">A-74607</t>
  </si>
  <si>
    <t xml:space="preserve">A-74614</t>
  </si>
  <si>
    <t xml:space="preserve">A-74650</t>
  </si>
  <si>
    <t xml:space="preserve">A-74660</t>
  </si>
  <si>
    <t xml:space="preserve">A-74664</t>
  </si>
  <si>
    <t xml:space="preserve">A-74693</t>
  </si>
  <si>
    <t xml:space="preserve">A-74707</t>
  </si>
  <si>
    <t xml:space="preserve">A-74770</t>
  </si>
  <si>
    <t xml:space="preserve">A-74798</t>
  </si>
  <si>
    <t xml:space="preserve">A-74818</t>
  </si>
  <si>
    <t xml:space="preserve">A-74866</t>
  </si>
  <si>
    <t xml:space="preserve">A-76184</t>
  </si>
  <si>
    <t xml:space="preserve">B-72833</t>
  </si>
  <si>
    <t xml:space="preserve">B-72849</t>
  </si>
  <si>
    <t xml:space="preserve">B-72879</t>
  </si>
  <si>
    <t xml:space="preserve">B-72889</t>
  </si>
  <si>
    <t xml:space="preserve">B-72907</t>
  </si>
  <si>
    <t xml:space="preserve">B-72924</t>
  </si>
  <si>
    <t xml:space="preserve">B-72927</t>
  </si>
  <si>
    <t xml:space="preserve">B-72958</t>
  </si>
  <si>
    <t xml:space="preserve">B-72971</t>
  </si>
  <si>
    <t xml:space="preserve">B-73606</t>
  </si>
  <si>
    <t xml:space="preserve">C-72054</t>
  </si>
  <si>
    <t xml:space="preserve">C-72061</t>
  </si>
  <si>
    <t xml:space="preserve">C-72069</t>
  </si>
  <si>
    <t xml:space="preserve">C-72090</t>
  </si>
  <si>
    <t xml:space="preserve">C-72111</t>
  </si>
  <si>
    <t xml:space="preserve">C-72144</t>
  </si>
  <si>
    <t xml:space="preserve">C-72159</t>
  </si>
  <si>
    <t xml:space="preserve">A-74744</t>
  </si>
  <si>
    <t xml:space="preserve">A-74785</t>
  </si>
  <si>
    <t xml:space="preserve">A-74841</t>
  </si>
  <si>
    <t xml:space="preserve">A-74853</t>
  </si>
  <si>
    <t xml:space="preserve">B-72843</t>
  </si>
  <si>
    <t xml:space="preserve">B-72857</t>
  </si>
  <si>
    <t xml:space="preserve">B-72964</t>
  </si>
  <si>
    <t xml:space="preserve">B-72977</t>
  </si>
  <si>
    <t xml:space="preserve">C-72094</t>
  </si>
  <si>
    <t xml:space="preserve">C-72166</t>
  </si>
  <si>
    <t xml:space="preserve">A-74716</t>
  </si>
  <si>
    <t xml:space="preserve">A-74793</t>
  </si>
  <si>
    <t xml:space="preserve">A-74810</t>
  </si>
  <si>
    <t xml:space="preserve">A-74834</t>
  </si>
  <si>
    <t xml:space="preserve">A-74858</t>
  </si>
  <si>
    <t xml:space="preserve">A-74932</t>
  </si>
  <si>
    <t xml:space="preserve">A-75749</t>
  </si>
  <si>
    <t xml:space="preserve">A-76272</t>
  </si>
  <si>
    <t xml:space="preserve">B-72866</t>
  </si>
  <si>
    <t xml:space="preserve">B-72934</t>
  </si>
  <si>
    <t xml:space="preserve">B-72945</t>
  </si>
  <si>
    <t xml:space="preserve">B-73014</t>
  </si>
  <si>
    <t xml:space="preserve">C-72129</t>
  </si>
  <si>
    <t xml:space="preserve">C-72180</t>
  </si>
  <si>
    <t xml:space="preserve">A-74826</t>
  </si>
  <si>
    <t xml:space="preserve">A-74887</t>
  </si>
  <si>
    <t xml:space="preserve">A-74918</t>
  </si>
  <si>
    <t xml:space="preserve">B-72802</t>
  </si>
  <si>
    <t xml:space="preserve">B-72896</t>
  </si>
  <si>
    <t xml:space="preserve">B-72998</t>
  </si>
  <si>
    <t xml:space="preserve">B-73048</t>
  </si>
  <si>
    <t xml:space="preserve">B-73885</t>
  </si>
  <si>
    <t xml:space="preserve">C-72137</t>
  </si>
  <si>
    <t xml:space="preserve">C-72153</t>
  </si>
  <si>
    <t xml:space="preserve">A-74754</t>
  </si>
  <si>
    <t xml:space="preserve">A-75671</t>
  </si>
  <si>
    <t xml:space="preserve">B-72989</t>
  </si>
  <si>
    <t xml:space="preserve">B-73041</t>
  </si>
  <si>
    <t xml:space="preserve">B-73076</t>
  </si>
  <si>
    <t xml:space="preserve">C-72226</t>
  </si>
  <si>
    <t xml:space="preserve">C-72236</t>
  </si>
  <si>
    <t xml:space="preserve">A-74645</t>
  </si>
  <si>
    <t xml:space="preserve">A-74883</t>
  </si>
  <si>
    <t xml:space="preserve">A-74908</t>
  </si>
  <si>
    <t xml:space="preserve">A-75002</t>
  </si>
  <si>
    <t xml:space="preserve">A-76389</t>
  </si>
  <si>
    <t xml:space="preserve">B-73029</t>
  </si>
  <si>
    <t xml:space="preserve">B-73031</t>
  </si>
  <si>
    <t xml:space="preserve">B-73054</t>
  </si>
  <si>
    <t xml:space="preserve">B-73094</t>
  </si>
  <si>
    <t xml:space="preserve">C-72122</t>
  </si>
  <si>
    <t xml:space="preserve">C-72171</t>
  </si>
  <si>
    <t xml:space="preserve">C-72196</t>
  </si>
  <si>
    <t xml:space="preserve">C-72247</t>
  </si>
  <si>
    <t xml:space="preserve">C-72613</t>
  </si>
  <si>
    <t xml:space="preserve">A-74876</t>
  </si>
  <si>
    <t xml:space="preserve">A-74903</t>
  </si>
  <si>
    <t xml:space="preserve">A-74924</t>
  </si>
  <si>
    <t xml:space="preserve">A-74943</t>
  </si>
  <si>
    <t xml:space="preserve">A-74958</t>
  </si>
  <si>
    <t xml:space="preserve">A-74967</t>
  </si>
  <si>
    <t xml:space="preserve">A-74971</t>
  </si>
  <si>
    <t xml:space="preserve">A-76263</t>
  </si>
  <si>
    <t xml:space="preserve">B-72986</t>
  </si>
  <si>
    <t xml:space="preserve">B-73068</t>
  </si>
  <si>
    <t xml:space="preserve">B-73084</t>
  </si>
  <si>
    <t xml:space="preserve">B-73103</t>
  </si>
  <si>
    <t xml:space="preserve">C-72186</t>
  </si>
  <si>
    <t xml:space="preserve">C-72216</t>
  </si>
  <si>
    <t xml:space="preserve">C-72220</t>
  </si>
  <si>
    <t xml:space="preserve">C-72258</t>
  </si>
  <si>
    <t xml:space="preserve">A-74893</t>
  </si>
  <si>
    <t xml:space="preserve">A-74940</t>
  </si>
  <si>
    <t xml:space="preserve">A-75021</t>
  </si>
  <si>
    <t xml:space="preserve">B-73019</t>
  </si>
  <si>
    <t xml:space="preserve">B-73092</t>
  </si>
  <si>
    <t xml:space="preserve">B-74020</t>
  </si>
  <si>
    <t xml:space="preserve">C-72244</t>
  </si>
  <si>
    <t xml:space="preserve">A-74949</t>
  </si>
  <si>
    <t xml:space="preserve">A-75017</t>
  </si>
  <si>
    <t xml:space="preserve">B-73120</t>
  </si>
  <si>
    <t xml:space="preserve">B-73125</t>
  </si>
  <si>
    <t xml:space="preserve">B-73144</t>
  </si>
  <si>
    <t xml:space="preserve">B-73162</t>
  </si>
  <si>
    <t xml:space="preserve">B-73780</t>
  </si>
  <si>
    <t xml:space="preserve">C-72205</t>
  </si>
  <si>
    <t xml:space="preserve">C-72261</t>
  </si>
  <si>
    <t xml:space="preserve">C-72269</t>
  </si>
  <si>
    <t xml:space="preserve">C-72284</t>
  </si>
  <si>
    <t xml:space="preserve">A-74978</t>
  </si>
  <si>
    <t xml:space="preserve">A-75031</t>
  </si>
  <si>
    <t xml:space="preserve">A-75036</t>
  </si>
  <si>
    <t xml:space="preserve">A-75090</t>
  </si>
  <si>
    <t xml:space="preserve">A-75973</t>
  </si>
  <si>
    <t xml:space="preserve">B-73108</t>
  </si>
  <si>
    <t xml:space="preserve">B-73132</t>
  </si>
  <si>
    <t xml:space="preserve">B-73151</t>
  </si>
  <si>
    <t xml:space="preserve">B-73167</t>
  </si>
  <si>
    <t xml:space="preserve">B-73176</t>
  </si>
  <si>
    <t xml:space="preserve">B-74120</t>
  </si>
  <si>
    <t xml:space="preserve">C-72279</t>
  </si>
  <si>
    <t xml:space="preserve">C-72336</t>
  </si>
  <si>
    <t xml:space="preserve">C-72340</t>
  </si>
  <si>
    <t xml:space="preserve">C-72356</t>
  </si>
  <si>
    <t xml:space="preserve">C-72650</t>
  </si>
  <si>
    <t xml:space="preserve">A-74987</t>
  </si>
  <si>
    <t xml:space="preserve">A-74995</t>
  </si>
  <si>
    <t xml:space="preserve">A-75078</t>
  </si>
  <si>
    <t xml:space="preserve">A-75115</t>
  </si>
  <si>
    <t xml:space="preserve">B-73008</t>
  </si>
  <si>
    <t xml:space="preserve">B-73213</t>
  </si>
  <si>
    <t xml:space="preserve">B-74032</t>
  </si>
  <si>
    <t xml:space="preserve">B-74114</t>
  </si>
  <si>
    <t xml:space="preserve">C-72292</t>
  </si>
  <si>
    <t xml:space="preserve">C-72378</t>
  </si>
  <si>
    <t xml:space="preserve">A-75008</t>
  </si>
  <si>
    <t xml:space="preserve">A-75040</t>
  </si>
  <si>
    <t xml:space="preserve">A-75049</t>
  </si>
  <si>
    <t xml:space="preserve">A-75098</t>
  </si>
  <si>
    <t xml:space="preserve">A-75129</t>
  </si>
  <si>
    <t xml:space="preserve">A-75156</t>
  </si>
  <si>
    <t xml:space="preserve">A-75861</t>
  </si>
  <si>
    <t xml:space="preserve">B-73139</t>
  </si>
  <si>
    <t xml:space="preserve">B-73199</t>
  </si>
  <si>
    <t xml:space="preserve">B-73255</t>
  </si>
  <si>
    <t xml:space="preserve">B-73269</t>
  </si>
  <si>
    <t xml:space="preserve">C-72326</t>
  </si>
  <si>
    <t xml:space="preserve">C-72345</t>
  </si>
  <si>
    <t xml:space="preserve">C-72682</t>
  </si>
  <si>
    <t xml:space="preserve">C-72866</t>
  </si>
  <si>
    <t xml:space="preserve">A-75059</t>
  </si>
  <si>
    <t xml:space="preserve">A-75119</t>
  </si>
  <si>
    <t xml:space="preserve">A-75139</t>
  </si>
  <si>
    <t xml:space="preserve">B-73178</t>
  </si>
  <si>
    <t xml:space="preserve">B-73208</t>
  </si>
  <si>
    <t xml:space="preserve">B-73242</t>
  </si>
  <si>
    <t xml:space="preserve">B-73281</t>
  </si>
  <si>
    <t xml:space="preserve">B-73706</t>
  </si>
  <si>
    <t xml:space="preserve">C-72368</t>
  </si>
  <si>
    <t xml:space="preserve">C-72382</t>
  </si>
  <si>
    <t xml:space="preserve">A-75062</t>
  </si>
  <si>
    <t xml:space="preserve">A-75072</t>
  </si>
  <si>
    <t xml:space="preserve">A-75084</t>
  </si>
  <si>
    <t xml:space="preserve">A-75150</t>
  </si>
  <si>
    <t xml:space="preserve">A-75169</t>
  </si>
  <si>
    <t xml:space="preserve">A-75177</t>
  </si>
  <si>
    <t xml:space="preserve">A-75227</t>
  </si>
  <si>
    <t xml:space="preserve">B-73187</t>
  </si>
  <si>
    <t xml:space="preserve">B-73192</t>
  </si>
  <si>
    <t xml:space="preserve">B-73294</t>
  </si>
  <si>
    <t xml:space="preserve">B-73307</t>
  </si>
  <si>
    <t xml:space="preserve">B-73330</t>
  </si>
  <si>
    <t xml:space="preserve">B-73830</t>
  </si>
  <si>
    <t xml:space="preserve">C-72300</t>
  </si>
  <si>
    <t xml:space="preserve">C-72303</t>
  </si>
  <si>
    <t xml:space="preserve">C-72321</t>
  </si>
  <si>
    <t xml:space="preserve">C-72360</t>
  </si>
  <si>
    <t xml:space="preserve">A-75134</t>
  </si>
  <si>
    <t xml:space="preserve">A-75206</t>
  </si>
  <si>
    <t xml:space="preserve">B-73061</t>
  </si>
  <si>
    <t xml:space="preserve">B-73223</t>
  </si>
  <si>
    <t xml:space="preserve">B-73229</t>
  </si>
  <si>
    <t xml:space="preserve">B-73237</t>
  </si>
  <si>
    <t xml:space="preserve">B-73284</t>
  </si>
  <si>
    <t xml:space="preserve">B-73566</t>
  </si>
  <si>
    <t xml:space="preserve">B-73864</t>
  </si>
  <si>
    <t xml:space="preserve">C-72200</t>
  </si>
  <si>
    <t xml:space="preserve">C-72391</t>
  </si>
  <si>
    <t xml:space="preserve">C-72396</t>
  </si>
  <si>
    <t xml:space="preserve">A-75210</t>
  </si>
  <si>
    <t xml:space="preserve">A-75219</t>
  </si>
  <si>
    <t xml:space="preserve">A-75311</t>
  </si>
  <si>
    <t xml:space="preserve">A-76163</t>
  </si>
  <si>
    <t xml:space="preserve">A-76207</t>
  </si>
  <si>
    <t xml:space="preserve">B-73252</t>
  </si>
  <si>
    <t xml:space="preserve">B-73265</t>
  </si>
  <si>
    <t xml:space="preserve">B-73341</t>
  </si>
  <si>
    <t xml:space="preserve">B-73367</t>
  </si>
  <si>
    <t xml:space="preserve">B-73536</t>
  </si>
  <si>
    <t xml:space="preserve">A-75185</t>
  </si>
  <si>
    <t xml:space="preserve">A-75199</t>
  </si>
  <si>
    <t xml:space="preserve">A-75231</t>
  </si>
  <si>
    <t xml:space="preserve">A-75315</t>
  </si>
  <si>
    <t xml:space="preserve">A-75324</t>
  </si>
  <si>
    <t xml:space="preserve">A-76179</t>
  </si>
  <si>
    <t xml:space="preserve">B-73299</t>
  </si>
  <si>
    <t xml:space="preserve">B-73347</t>
  </si>
  <si>
    <t xml:space="preserve">B-73560</t>
  </si>
  <si>
    <t xml:space="preserve">C-72409</t>
  </si>
  <si>
    <t xml:space="preserve">A-75160</t>
  </si>
  <si>
    <t xml:space="preserve">A-75192</t>
  </si>
  <si>
    <t xml:space="preserve">A-75237</t>
  </si>
  <si>
    <t xml:space="preserve">A-75243</t>
  </si>
  <si>
    <t xml:space="preserve">A-75261</t>
  </si>
  <si>
    <t xml:space="preserve">A-75279</t>
  </si>
  <si>
    <t xml:space="preserve">A-75289</t>
  </si>
  <si>
    <t xml:space="preserve">A-75297</t>
  </si>
  <si>
    <t xml:space="preserve">A-75587</t>
  </si>
  <si>
    <t xml:space="preserve">B-73322</t>
  </si>
  <si>
    <t xml:space="preserve">B-73333</t>
  </si>
  <si>
    <t xml:space="preserve">B-73355</t>
  </si>
  <si>
    <t xml:space="preserve">C-72420</t>
  </si>
  <si>
    <t xml:space="preserve">C-72431</t>
  </si>
  <si>
    <t xml:space="preserve">A-75271</t>
  </si>
  <si>
    <t xml:space="preserve">A-75303</t>
  </si>
  <si>
    <t xml:space="preserve">A-75332</t>
  </si>
  <si>
    <t xml:space="preserve">A-75390</t>
  </si>
  <si>
    <t xml:space="preserve">A-75721</t>
  </si>
  <si>
    <t xml:space="preserve">B-73312</t>
  </si>
  <si>
    <t xml:space="preserve">B-73400</t>
  </si>
  <si>
    <t xml:space="preserve">B-73976</t>
  </si>
  <si>
    <t xml:space="preserve">C-72404</t>
  </si>
  <si>
    <t xml:space="preserve">C-72453</t>
  </si>
  <si>
    <t xml:space="preserve">C-72458</t>
  </si>
  <si>
    <t xml:space="preserve">A-75253</t>
  </si>
  <si>
    <t xml:space="preserve">A-75267</t>
  </si>
  <si>
    <t xml:space="preserve">A-75350</t>
  </si>
  <si>
    <t xml:space="preserve">A-75882</t>
  </si>
  <si>
    <t xml:space="preserve">B-73365</t>
  </si>
  <si>
    <t xml:space="preserve">B-73379</t>
  </si>
  <si>
    <t xml:space="preserve">B-73388</t>
  </si>
  <si>
    <t xml:space="preserve">B-73404</t>
  </si>
  <si>
    <t xml:space="preserve">B-73409</t>
  </si>
  <si>
    <t xml:space="preserve">C-72315</t>
  </si>
  <si>
    <t xml:space="preserve">C-72469</t>
  </si>
  <si>
    <t xml:space="preserve">A-75107</t>
  </si>
  <si>
    <t xml:space="preserve">A-75400</t>
  </si>
  <si>
    <t xml:space="preserve">A-75419</t>
  </si>
  <si>
    <t xml:space="preserve">B-73381</t>
  </si>
  <si>
    <t xml:space="preserve">C-72423</t>
  </si>
  <si>
    <t xml:space="preserve">A-75335</t>
  </si>
  <si>
    <t xml:space="preserve">A-75360</t>
  </si>
  <si>
    <t xml:space="preserve">A-75387</t>
  </si>
  <si>
    <t xml:space="preserve">B-73418</t>
  </si>
  <si>
    <t xml:space="preserve">C-72475</t>
  </si>
  <si>
    <t xml:space="preserve">A-75365</t>
  </si>
  <si>
    <t xml:space="preserve">A-75457</t>
  </si>
  <si>
    <t xml:space="preserve">A-75491</t>
  </si>
  <si>
    <t xml:space="preserve">A-75530</t>
  </si>
  <si>
    <t xml:space="preserve">B-73444</t>
  </si>
  <si>
    <t xml:space="preserve">B-73515</t>
  </si>
  <si>
    <t xml:space="preserve">C-72437</t>
  </si>
  <si>
    <t xml:space="preserve">C-72444</t>
  </si>
  <si>
    <t xml:space="preserve">A-75379</t>
  </si>
  <si>
    <t xml:space="preserve">A-75406</t>
  </si>
  <si>
    <t xml:space="preserve">A-75433</t>
  </si>
  <si>
    <t xml:space="preserve">A-75485</t>
  </si>
  <si>
    <t xml:space="preserve">A-75541</t>
  </si>
  <si>
    <t xml:space="preserve">B-73440</t>
  </si>
  <si>
    <t xml:space="preserve">B-73454</t>
  </si>
  <si>
    <t xml:space="preserve">B-73503</t>
  </si>
  <si>
    <t xml:space="preserve">C-72537</t>
  </si>
  <si>
    <t xml:space="preserve">A-75414</t>
  </si>
  <si>
    <t xml:space="preserve">A-75428</t>
  </si>
  <si>
    <t xml:space="preserve">A-75439</t>
  </si>
  <si>
    <t xml:space="preserve">A-75451</t>
  </si>
  <si>
    <t xml:space="preserve">A-75471</t>
  </si>
  <si>
    <t xml:space="preserve">A-75523</t>
  </si>
  <si>
    <t xml:space="preserve">B-73428</t>
  </si>
  <si>
    <t xml:space="preserve">B-73432</t>
  </si>
  <si>
    <t xml:space="preserve">B-73469</t>
  </si>
  <si>
    <t xml:space="preserve">B-73490</t>
  </si>
  <si>
    <t xml:space="preserve">C-72481</t>
  </si>
  <si>
    <t xml:space="preserve">A-75346</t>
  </si>
  <si>
    <t xml:space="preserve">A-75370</t>
  </si>
  <si>
    <t xml:space="preserve">A-75462</t>
  </si>
  <si>
    <t xml:space="preserve">A-75520</t>
  </si>
  <si>
    <t xml:space="preserve">A-75548</t>
  </si>
  <si>
    <t xml:space="preserve">B-73462</t>
  </si>
  <si>
    <t xml:space="preserve">C-72493</t>
  </si>
  <si>
    <t xml:space="preserve">A-75474</t>
  </si>
  <si>
    <t xml:space="preserve">A-75498</t>
  </si>
  <si>
    <t xml:space="preserve">A-75502</t>
  </si>
  <si>
    <t xml:space="preserve">A-75510</t>
  </si>
  <si>
    <t xml:space="preserve">B-73476</t>
  </si>
  <si>
    <t xml:space="preserve">C-72518</t>
  </si>
  <si>
    <t xml:space="preserve">C-72522</t>
  </si>
  <si>
    <t xml:space="preserve">C-72530</t>
  </si>
  <si>
    <t xml:space="preserve">C-72544</t>
  </si>
  <si>
    <t xml:space="preserve">A-75553</t>
  </si>
  <si>
    <t xml:space="preserve">B-73479</t>
  </si>
  <si>
    <t xml:space="preserve">B-73493</t>
  </si>
  <si>
    <t xml:space="preserve">B-73510</t>
  </si>
  <si>
    <t xml:space="preserve">C-72502</t>
  </si>
  <si>
    <t xml:space="preserve">C-72508</t>
  </si>
  <si>
    <t xml:space="preserve">C-72553</t>
  </si>
  <si>
    <t xml:space="preserve">C-72555</t>
  </si>
  <si>
    <t xml:space="preserve">C-72489</t>
  </si>
  <si>
    <t xml:space="preserve">Bill ex GST</t>
  </si>
  <si>
    <t xml:space="preserve">Variance</t>
  </si>
  <si>
    <t xml:space="preserve">Exception reason</t>
  </si>
  <si>
    <t xml:space="preserve">Review note</t>
  </si>
  <si>
    <t xml:space="preserve">Xero reference</t>
  </si>
  <si>
    <t xml:space="preserve">B-90000</t>
  </si>
  <si>
    <t xml:space="preserve">J6277</t>
  </si>
  <si>
    <t xml:space="preserve">PO-7120</t>
  </si>
  <si>
    <t xml:space="preserve">B-90005</t>
  </si>
  <si>
    <t xml:space="preserve">PO-7265</t>
  </si>
  <si>
    <t xml:space="preserve">A-90010</t>
  </si>
  <si>
    <t xml:space="preserve">J6266</t>
  </si>
  <si>
    <t xml:space="preserve">PO-7012</t>
  </si>
  <si>
    <t xml:space="preserve">B-90015</t>
  </si>
  <si>
    <t xml:space="preserve">J6301</t>
  </si>
  <si>
    <t xml:space="preserve">PO-7302</t>
  </si>
  <si>
    <t xml:space="preserve">A-90020</t>
  </si>
  <si>
    <t xml:space="preserve">J6303</t>
  </si>
  <si>
    <t xml:space="preserve">PO-7155</t>
  </si>
  <si>
    <t xml:space="preserve">A-90025</t>
  </si>
  <si>
    <t xml:space="preserve">J6306</t>
  </si>
  <si>
    <t xml:space="preserve">PO-7197</t>
  </si>
  <si>
    <t xml:space="preserve">C-90030</t>
  </si>
  <si>
    <t xml:space="preserve">J6274</t>
  </si>
  <si>
    <t xml:space="preserve">PO-7206</t>
  </si>
  <si>
    <t xml:space="preserve">A-90035</t>
  </si>
  <si>
    <t xml:space="preserve">J6304</t>
  </si>
  <si>
    <t xml:space="preserve">PO-7224</t>
  </si>
  <si>
    <t xml:space="preserve">B-90040</t>
  </si>
  <si>
    <t xml:space="preserve">J6287</t>
  </si>
  <si>
    <t xml:space="preserve">PO-7227</t>
  </si>
  <si>
    <t xml:space="preserve">A-90045</t>
  </si>
  <si>
    <t xml:space="preserve">PO-7023</t>
  </si>
  <si>
    <t xml:space="preserve">C-90050</t>
  </si>
  <si>
    <t xml:space="preserve">PO-7026</t>
  </si>
  <si>
    <t xml:space="preserve">B-90055</t>
  </si>
  <si>
    <t xml:space="preserve">PO-7062</t>
  </si>
  <si>
    <t xml:space="preserve">A-90060</t>
  </si>
  <si>
    <t xml:space="preserve">PO-7136</t>
  </si>
  <si>
    <t xml:space="preserve">C-90065</t>
  </si>
  <si>
    <t xml:space="preserve">PO-7157</t>
  </si>
  <si>
    <t xml:space="preserve">A-90070</t>
  </si>
  <si>
    <t xml:space="preserve">PO-7204</t>
  </si>
  <si>
    <t xml:space="preserve">B-90075</t>
  </si>
  <si>
    <t xml:space="preserve">J6288</t>
  </si>
  <si>
    <t xml:space="preserve">PO-7233</t>
  </si>
  <si>
    <t xml:space="preserve">A-90080</t>
  </si>
  <si>
    <t xml:space="preserve">PO-7282</t>
  </si>
  <si>
    <t xml:space="preserve">Counter purchase, PO raised after the sale and linked the same day</t>
  </si>
  <si>
    <t xml:space="preserve">C-90085</t>
  </si>
  <si>
    <t xml:space="preserve">J6272</t>
  </si>
  <si>
    <t xml:space="preserve">PO-7021</t>
  </si>
  <si>
    <t xml:space="preserve">C-90090</t>
  </si>
  <si>
    <t xml:space="preserve">PO-7051</t>
  </si>
  <si>
    <t xml:space="preserve">C-90095</t>
  </si>
  <si>
    <t xml:space="preserve">PO-7097</t>
  </si>
  <si>
    <t xml:space="preserve">A-90100</t>
  </si>
  <si>
    <t xml:space="preserve">PO-7104</t>
  </si>
  <si>
    <t xml:space="preserve">A-90105</t>
  </si>
  <si>
    <t xml:space="preserve">PO-7115</t>
  </si>
  <si>
    <t xml:space="preserve">A-90110</t>
  </si>
  <si>
    <t xml:space="preserve">PO-7164</t>
  </si>
  <si>
    <t xml:space="preserve">C-90115</t>
  </si>
  <si>
    <t xml:space="preserve">J6276</t>
  </si>
  <si>
    <t xml:space="preserve">PO-7180</t>
  </si>
  <si>
    <t xml:space="preserve">A-90120</t>
  </si>
  <si>
    <t xml:space="preserve">J6268</t>
  </si>
  <si>
    <t xml:space="preserve">PO-7240</t>
  </si>
  <si>
    <t xml:space="preserve">A-90125</t>
  </si>
  <si>
    <t xml:space="preserve">PO-7243</t>
  </si>
  <si>
    <t xml:space="preserve">A-90130</t>
  </si>
  <si>
    <t xml:space="preserve">J6291</t>
  </si>
  <si>
    <t xml:space="preserve">PO-7004</t>
  </si>
  <si>
    <t xml:space="preserve">A-90135</t>
  </si>
  <si>
    <t xml:space="preserve">PO-7070</t>
  </si>
  <si>
    <t xml:space="preserve">B-90140</t>
  </si>
  <si>
    <t xml:space="preserve">PO-7111</t>
  </si>
  <si>
    <t xml:space="preserve">A-90145</t>
  </si>
  <si>
    <t xml:space="preserve">PO-7202</t>
  </si>
  <si>
    <t xml:space="preserve">B-90150</t>
  </si>
  <si>
    <t xml:space="preserve">PO-7245</t>
  </si>
  <si>
    <t xml:space="preserve">C-90155</t>
  </si>
  <si>
    <t xml:space="preserve">J6285</t>
  </si>
  <si>
    <t xml:space="preserve">PO-7270</t>
  </si>
  <si>
    <t xml:space="preserve">A-90160</t>
  </si>
  <si>
    <t xml:space="preserve">PO-7278</t>
  </si>
  <si>
    <t xml:space="preserve">A-90165</t>
  </si>
  <si>
    <t xml:space="preserve">PO-7300</t>
  </si>
  <si>
    <t xml:space="preserve">A-90170</t>
  </si>
  <si>
    <t xml:space="preserve">PO-7305</t>
  </si>
  <si>
    <t xml:space="preserve">A-90175</t>
  </si>
  <si>
    <t xml:space="preserve">PO-7122</t>
  </si>
  <si>
    <t xml:space="preserve">C-90180</t>
  </si>
  <si>
    <t xml:space="preserve">PO-7162</t>
  </si>
  <si>
    <t xml:space="preserve">A-90185</t>
  </si>
  <si>
    <t xml:space="preserve">PO-7191</t>
  </si>
  <si>
    <t xml:space="preserve">A-90190</t>
  </si>
  <si>
    <t xml:space="preserve">PO-7226</t>
  </si>
  <si>
    <t xml:space="preserve">C-90195</t>
  </si>
  <si>
    <t xml:space="preserve">J6279</t>
  </si>
  <si>
    <t xml:space="preserve">PO-7275</t>
  </si>
  <si>
    <t xml:space="preserve">C-90200</t>
  </si>
  <si>
    <t xml:space="preserve">J6265</t>
  </si>
  <si>
    <t xml:space="preserve">PO-7318</t>
  </si>
  <si>
    <t xml:space="preserve">B-90205</t>
  </si>
  <si>
    <t xml:space="preserve">PO-7017</t>
  </si>
  <si>
    <t xml:space="preserve">A-90210</t>
  </si>
  <si>
    <t xml:space="preserve">PO-7058</t>
  </si>
  <si>
    <t xml:space="preserve">B-90215</t>
  </si>
  <si>
    <t xml:space="preserve">PO-7063</t>
  </si>
  <si>
    <t xml:space="preserve">A-90220</t>
  </si>
  <si>
    <t xml:space="preserve">PO-7067</t>
  </si>
  <si>
    <t xml:space="preserve">A-90225</t>
  </si>
  <si>
    <t xml:space="preserve">PO-7108</t>
  </si>
  <si>
    <t xml:space="preserve">Supplier discount applied, price book updated</t>
  </si>
  <si>
    <t xml:space="preserve">B-90230</t>
  </si>
  <si>
    <t xml:space="preserve">PO-7124</t>
  </si>
  <si>
    <t xml:space="preserve">A-90235</t>
  </si>
  <si>
    <t xml:space="preserve">PO-7133</t>
  </si>
  <si>
    <t xml:space="preserve">A-90240</t>
  </si>
  <si>
    <t xml:space="preserve">PO-7172</t>
  </si>
  <si>
    <t xml:space="preserve">B-90245</t>
  </si>
  <si>
    <t xml:space="preserve">PO-7184</t>
  </si>
  <si>
    <t xml:space="preserve">A-90250</t>
  </si>
  <si>
    <t xml:space="preserve">PO-7210</t>
  </si>
  <si>
    <t xml:space="preserve">A-90255</t>
  </si>
  <si>
    <t xml:space="preserve">J6283</t>
  </si>
  <si>
    <t xml:space="preserve">PO-7304</t>
  </si>
  <si>
    <t xml:space="preserve">B-90260</t>
  </si>
  <si>
    <t xml:space="preserve">PO-7001</t>
  </si>
  <si>
    <t xml:space="preserve">A-90265</t>
  </si>
  <si>
    <t xml:space="preserve">J6300</t>
  </si>
  <si>
    <t xml:space="preserve">PO-7002</t>
  </si>
  <si>
    <t xml:space="preserve">A-90270</t>
  </si>
  <si>
    <t xml:space="preserve">PO-7007</t>
  </si>
  <si>
    <t xml:space="preserve">B-90275</t>
  </si>
  <si>
    <t xml:space="preserve">PO-7011</t>
  </si>
  <si>
    <t xml:space="preserve">B-90280</t>
  </si>
  <si>
    <t xml:space="preserve">PO-7033</t>
  </si>
  <si>
    <t xml:space="preserve">B-90285</t>
  </si>
  <si>
    <t xml:space="preserve">PO-7038</t>
  </si>
  <si>
    <t xml:space="preserve">Supplier statement item, PO number missing on invoice and linked by office</t>
  </si>
  <si>
    <t xml:space="preserve">B-90290</t>
  </si>
  <si>
    <t xml:space="preserve">PO-7041</t>
  </si>
  <si>
    <t xml:space="preserve">B-90295</t>
  </si>
  <si>
    <t xml:space="preserve">PO-7055</t>
  </si>
  <si>
    <t xml:space="preserve">C-90300</t>
  </si>
  <si>
    <t xml:space="preserve">J6295</t>
  </si>
  <si>
    <t xml:space="preserve">PO-7068</t>
  </si>
  <si>
    <t xml:space="preserve">B-90305</t>
  </si>
  <si>
    <t xml:space="preserve">PO-7081</t>
  </si>
  <si>
    <t xml:space="preserve">A-90310</t>
  </si>
  <si>
    <t xml:space="preserve">PO-7093</t>
  </si>
  <si>
    <t xml:space="preserve">A-90315</t>
  </si>
  <si>
    <t xml:space="preserve">PO-7096</t>
  </si>
  <si>
    <t xml:space="preserve">C-90320</t>
  </si>
  <si>
    <t xml:space="preserve">J6281</t>
  </si>
  <si>
    <t xml:space="preserve">PO-7165</t>
  </si>
  <si>
    <t xml:space="preserve">A-90325</t>
  </si>
  <si>
    <t xml:space="preserve">PO-7167</t>
  </si>
  <si>
    <t xml:space="preserve">A-90330</t>
  </si>
  <si>
    <t xml:space="preserve">PO-7174</t>
  </si>
  <si>
    <t xml:space="preserve">A-90335</t>
  </si>
  <si>
    <t xml:space="preserve">PO-7185</t>
  </si>
  <si>
    <t xml:space="preserve">Freight added by supplier, accepted</t>
  </si>
  <si>
    <t xml:space="preserve">B-90340</t>
  </si>
  <si>
    <t xml:space="preserve">PO-7262</t>
  </si>
  <si>
    <t xml:space="preserve">C-90345</t>
  </si>
  <si>
    <t xml:space="preserve">PO-7269</t>
  </si>
  <si>
    <t xml:space="preserve">A-90350</t>
  </si>
  <si>
    <t xml:space="preserve">PO-7279</t>
  </si>
  <si>
    <t xml:space="preserve">A-90355</t>
  </si>
  <si>
    <t xml:space="preserve">PO-7280</t>
  </si>
  <si>
    <t xml:space="preserve">A-90360</t>
  </si>
  <si>
    <t xml:space="preserve">PO-7022</t>
  </si>
  <si>
    <t xml:space="preserve">A-90365</t>
  </si>
  <si>
    <t xml:space="preserve">PO-7043</t>
  </si>
  <si>
    <t xml:space="preserve">B-90370</t>
  </si>
  <si>
    <t xml:space="preserve">PO-7060</t>
  </si>
  <si>
    <t xml:space="preserve">A-90375</t>
  </si>
  <si>
    <t xml:space="preserve">PO-7066</t>
  </si>
  <si>
    <t xml:space="preserve">A-90380</t>
  </si>
  <si>
    <t xml:space="preserve">PO-7074</t>
  </si>
  <si>
    <t xml:space="preserve">B-90385</t>
  </si>
  <si>
    <t xml:space="preserve">PO-7086</t>
  </si>
  <si>
    <t xml:space="preserve">B-90390</t>
  </si>
  <si>
    <t xml:space="preserve">PO-7160</t>
  </si>
  <si>
    <t xml:space="preserve">A-90395</t>
  </si>
  <si>
    <t xml:space="preserve">PO-7179</t>
  </si>
  <si>
    <t xml:space="preserve">A-90400</t>
  </si>
  <si>
    <t xml:space="preserve">PO-7193</t>
  </si>
  <si>
    <t xml:space="preserve">A-90405</t>
  </si>
  <si>
    <t xml:space="preserve">PO-7209</t>
  </si>
  <si>
    <t xml:space="preserve">A-90410</t>
  </si>
  <si>
    <t xml:space="preserve">PO-7223</t>
  </si>
  <si>
    <t xml:space="preserve">A-90415</t>
  </si>
  <si>
    <t xml:space="preserve">PO-7253</t>
  </si>
  <si>
    <t xml:space="preserve">A-90420</t>
  </si>
  <si>
    <t xml:space="preserve">PO-7301</t>
  </si>
  <si>
    <t xml:space="preserve">A-90425</t>
  </si>
  <si>
    <t xml:space="preserve">PO-7303</t>
  </si>
  <si>
    <t xml:space="preserve">C-90430</t>
  </si>
  <si>
    <t xml:space="preserve">PO-7306</t>
  </si>
  <si>
    <t xml:space="preserve">B-90435</t>
  </si>
  <si>
    <t xml:space="preserve">PO-7313</t>
  </si>
  <si>
    <t xml:space="preserve">C-90440</t>
  </si>
  <si>
    <t xml:space="preserve">PO-7009</t>
  </si>
  <si>
    <t xml:space="preserve">Supplier price rise, price book updated</t>
  </si>
  <si>
    <t xml:space="preserve">C-90445</t>
  </si>
  <si>
    <t xml:space="preserve">PO-7028</t>
  </si>
  <si>
    <t xml:space="preserve">B-90450</t>
  </si>
  <si>
    <t xml:space="preserve">PO-7075</t>
  </si>
  <si>
    <t xml:space="preserve">A-90455</t>
  </si>
  <si>
    <t xml:space="preserve">PO-7127</t>
  </si>
  <si>
    <t xml:space="preserve">B-90460</t>
  </si>
  <si>
    <t xml:space="preserve">J6294</t>
  </si>
  <si>
    <t xml:space="preserve">PO-7130</t>
  </si>
  <si>
    <t xml:space="preserve">A-90465</t>
  </si>
  <si>
    <t xml:space="preserve">PO-7131</t>
  </si>
  <si>
    <t xml:space="preserve">A-90470</t>
  </si>
  <si>
    <t xml:space="preserve">PO-7148</t>
  </si>
  <si>
    <t xml:space="preserve">A-90475</t>
  </si>
  <si>
    <t xml:space="preserve">PO-7178</t>
  </si>
  <si>
    <t xml:space="preserve">A-90480</t>
  </si>
  <si>
    <t xml:space="preserve">PO-7211</t>
  </si>
  <si>
    <t xml:space="preserve">B-90485</t>
  </si>
  <si>
    <t xml:space="preserve">PO-7221</t>
  </si>
  <si>
    <t xml:space="preserve">A-90490</t>
  </si>
  <si>
    <t xml:space="preserve">PO-7222</t>
  </si>
  <si>
    <t xml:space="preserve">A-90495</t>
  </si>
  <si>
    <t xml:space="preserve">PO-7232</t>
  </si>
  <si>
    <t xml:space="preserve">A-90500</t>
  </si>
  <si>
    <t xml:space="preserve">PO-7264</t>
  </si>
  <si>
    <t xml:space="preserve">A-90505</t>
  </si>
  <si>
    <t xml:space="preserve">PO-7274</t>
  </si>
  <si>
    <t xml:space="preserve">C-90510</t>
  </si>
  <si>
    <t xml:space="preserve">PO-7286</t>
  </si>
  <si>
    <t xml:space="preserve">B-90515</t>
  </si>
  <si>
    <t xml:space="preserve">PO-7312</t>
  </si>
  <si>
    <t xml:space="preserve">A-90520</t>
  </si>
  <si>
    <t xml:space="preserve">PO-7044</t>
  </si>
  <si>
    <t xml:space="preserve">A-90525</t>
  </si>
  <si>
    <t xml:space="preserve">PO-7057</t>
  </si>
  <si>
    <t xml:space="preserve">B-90530</t>
  </si>
  <si>
    <t xml:space="preserve">PO-7078</t>
  </si>
  <si>
    <t xml:space="preserve">A-90535</t>
  </si>
  <si>
    <t xml:space="preserve">PO-7079</t>
  </si>
  <si>
    <t xml:space="preserve">C-90540</t>
  </si>
  <si>
    <t xml:space="preserve">PO-7129</t>
  </si>
  <si>
    <t xml:space="preserve">A-90545</t>
  </si>
  <si>
    <t xml:space="preserve">PO-7153</t>
  </si>
  <si>
    <t xml:space="preserve">A-90550</t>
  </si>
  <si>
    <t xml:space="preserve">PO-7183</t>
  </si>
  <si>
    <t xml:space="preserve">B-90555</t>
  </si>
  <si>
    <t xml:space="preserve">PO-7203</t>
  </si>
  <si>
    <t xml:space="preserve">C-90560</t>
  </si>
  <si>
    <t xml:space="preserve">PO-7311</t>
  </si>
  <si>
    <t xml:space="preserve">C-90565</t>
  </si>
  <si>
    <t xml:space="preserve">PO-7030</t>
  </si>
  <si>
    <t xml:space="preserve">C-90570</t>
  </si>
  <si>
    <t xml:space="preserve">J6280</t>
  </si>
  <si>
    <t xml:space="preserve">PO-7053</t>
  </si>
  <si>
    <t xml:space="preserve">B-90575</t>
  </si>
  <si>
    <t xml:space="preserve">PO-7076</t>
  </si>
  <si>
    <t xml:space="preserve">A-90580</t>
  </si>
  <si>
    <t xml:space="preserve">J6299</t>
  </si>
  <si>
    <t xml:space="preserve">PO-7113</t>
  </si>
  <si>
    <t xml:space="preserve">A-90585</t>
  </si>
  <si>
    <t xml:space="preserve">PO-7169</t>
  </si>
  <si>
    <t xml:space="preserve">B-90590</t>
  </si>
  <si>
    <t xml:space="preserve">J6284</t>
  </si>
  <si>
    <t xml:space="preserve">PO-7272</t>
  </si>
  <si>
    <t xml:space="preserve">B-90595</t>
  </si>
  <si>
    <t xml:space="preserve">PO-7317</t>
  </si>
  <si>
    <t xml:space="preserve">A-90600</t>
  </si>
  <si>
    <t xml:space="preserve">PO-7016</t>
  </si>
  <si>
    <t xml:space="preserve">A-90605</t>
  </si>
  <si>
    <t xml:space="preserve">PO-7019</t>
  </si>
  <si>
    <t xml:space="preserve">A-90610</t>
  </si>
  <si>
    <t xml:space="preserve">PO-7052</t>
  </si>
  <si>
    <t xml:space="preserve">A-90615</t>
  </si>
  <si>
    <t xml:space="preserve">PO-7064</t>
  </si>
  <si>
    <t xml:space="preserve">B-90620</t>
  </si>
  <si>
    <t xml:space="preserve">PO-7071</t>
  </si>
  <si>
    <t xml:space="preserve">A-90625</t>
  </si>
  <si>
    <t xml:space="preserve">J6273</t>
  </si>
  <si>
    <t xml:space="preserve">PO-7091</t>
  </si>
  <si>
    <t xml:space="preserve">B-90630</t>
  </si>
  <si>
    <t xml:space="preserve">PO-7094</t>
  </si>
  <si>
    <t xml:space="preserve">B-90635</t>
  </si>
  <si>
    <t xml:space="preserve">PO-7099</t>
  </si>
  <si>
    <t xml:space="preserve">A-90640</t>
  </si>
  <si>
    <t xml:space="preserve">PO-7106</t>
  </si>
  <si>
    <t xml:space="preserve">A-90645</t>
  </si>
  <si>
    <t xml:space="preserve">PO-7109</t>
  </si>
  <si>
    <t xml:space="preserve">B-90650</t>
  </si>
  <si>
    <t xml:space="preserve">J6261</t>
  </si>
  <si>
    <t xml:space="preserve">PO-7144</t>
  </si>
  <si>
    <t xml:space="preserve">B-90655</t>
  </si>
  <si>
    <t xml:space="preserve">PO-7159</t>
  </si>
  <si>
    <t xml:space="preserve">C-90660</t>
  </si>
  <si>
    <t xml:space="preserve">PO-7171</t>
  </si>
  <si>
    <t xml:space="preserve">A-90665</t>
  </si>
  <si>
    <t xml:space="preserve">PO-7187</t>
  </si>
  <si>
    <t xml:space="preserve">A-90670</t>
  </si>
  <si>
    <t xml:space="preserve">PO-7250</t>
  </si>
  <si>
    <t xml:space="preserve">A-90675</t>
  </si>
  <si>
    <t xml:space="preserve">PO-7259</t>
  </si>
  <si>
    <t xml:space="preserve">A-90680</t>
  </si>
  <si>
    <t xml:space="preserve">J6263</t>
  </si>
  <si>
    <t xml:space="preserve">PO-7050</t>
  </si>
  <si>
    <t xml:space="preserve">A-90685</t>
  </si>
  <si>
    <t xml:space="preserve">PO-7072</t>
  </si>
  <si>
    <t xml:space="preserve">A-90690</t>
  </si>
  <si>
    <t xml:space="preserve">PO-7083</t>
  </si>
  <si>
    <t xml:space="preserve">C-90695</t>
  </si>
  <si>
    <t xml:space="preserve">J6293</t>
  </si>
  <si>
    <t xml:space="preserve">PO-7112</t>
  </si>
  <si>
    <t xml:space="preserve">C-90700</t>
  </si>
  <si>
    <t xml:space="preserve">PO-7186</t>
  </si>
  <si>
    <t xml:space="preserve">A-90705</t>
  </si>
  <si>
    <t xml:space="preserve">PO-7214</t>
  </si>
  <si>
    <t xml:space="preserve">A-90710</t>
  </si>
  <si>
    <t xml:space="preserve">PO-7238</t>
  </si>
  <si>
    <t xml:space="preserve">B-90715</t>
  </si>
  <si>
    <t xml:space="preserve">PO-7246</t>
  </si>
  <si>
    <t xml:space="preserve">A-90720</t>
  </si>
  <si>
    <t xml:space="preserve">PO-7251</t>
  </si>
  <si>
    <t xml:space="preserve">C-90725</t>
  </si>
  <si>
    <t xml:space="preserve">J6264</t>
  </si>
  <si>
    <t xml:space="preserve">PO-7024</t>
  </si>
  <si>
    <t xml:space="preserve">B-90730</t>
  </si>
  <si>
    <t xml:space="preserve">PO-7027</t>
  </si>
  <si>
    <t xml:space="preserve">A-90735</t>
  </si>
  <si>
    <t xml:space="preserve">J6290</t>
  </si>
  <si>
    <t xml:space="preserve">PO-7049</t>
  </si>
  <si>
    <t xml:space="preserve">C-90740</t>
  </si>
  <si>
    <t xml:space="preserve">PO-7100</t>
  </si>
  <si>
    <t xml:space="preserve">Extra fittings added at the counter, PO amended</t>
  </si>
  <si>
    <t xml:space="preserve">A-90745</t>
  </si>
  <si>
    <t xml:space="preserve">PO-7137</t>
  </si>
  <si>
    <t xml:space="preserve">A-90750</t>
  </si>
  <si>
    <t xml:space="preserve">J6282</t>
  </si>
  <si>
    <t xml:space="preserve">PO-7173</t>
  </si>
  <si>
    <t xml:space="preserve">B-90755</t>
  </si>
  <si>
    <t xml:space="preserve">PO-7207</t>
  </si>
  <si>
    <t xml:space="preserve">A-90760</t>
  </si>
  <si>
    <t xml:space="preserve">J6296</t>
  </si>
  <si>
    <t xml:space="preserve">PO-7249</t>
  </si>
  <si>
    <t xml:space="preserve">Part of the order not supplied, credit applied</t>
  </si>
  <si>
    <t xml:space="preserve">A-90765</t>
  </si>
  <si>
    <t xml:space="preserve">J6269</t>
  </si>
  <si>
    <t xml:space="preserve">PO-7256</t>
  </si>
  <si>
    <t xml:space="preserve">A-90770</t>
  </si>
  <si>
    <t xml:space="preserve">PO-7284</t>
  </si>
  <si>
    <t xml:space="preserve">B-90775</t>
  </si>
  <si>
    <t xml:space="preserve">PO-7299</t>
  </si>
  <si>
    <t xml:space="preserve">A-90780</t>
  </si>
  <si>
    <t xml:space="preserve">J6278</t>
  </si>
  <si>
    <t xml:space="preserve">PO-7010</t>
  </si>
  <si>
    <t xml:space="preserve">A-90785</t>
  </si>
  <si>
    <t xml:space="preserve">PO-7014</t>
  </si>
  <si>
    <t xml:space="preserve">C-90790</t>
  </si>
  <si>
    <t xml:space="preserve">PO-7036</t>
  </si>
  <si>
    <t xml:space="preserve">B-90795</t>
  </si>
  <si>
    <t xml:space="preserve">PO-7077</t>
  </si>
  <si>
    <t xml:space="preserve">C-90800</t>
  </si>
  <si>
    <t xml:space="preserve">PO-7087</t>
  </si>
  <si>
    <t xml:space="preserve">A-90805</t>
  </si>
  <si>
    <t xml:space="preserve">PO-7090</t>
  </si>
  <si>
    <t xml:space="preserve">C-90810</t>
  </si>
  <si>
    <t xml:space="preserve">J6289</t>
  </si>
  <si>
    <t xml:space="preserve">PO-7098</t>
  </si>
  <si>
    <t xml:space="preserve">A-90815</t>
  </si>
  <si>
    <t xml:space="preserve">PO-7117</t>
  </si>
  <si>
    <t xml:space="preserve">B-90820</t>
  </si>
  <si>
    <t xml:space="preserve">PO-7121</t>
  </si>
  <si>
    <t xml:space="preserve">A-90825</t>
  </si>
  <si>
    <t xml:space="preserve">PO-7123</t>
  </si>
  <si>
    <t xml:space="preserve">C-90830</t>
  </si>
  <si>
    <t xml:space="preserve">PO-7139</t>
  </si>
  <si>
    <t xml:space="preserve">C-90835</t>
  </si>
  <si>
    <t xml:space="preserve">PO-7149</t>
  </si>
  <si>
    <t xml:space="preserve">A-90840</t>
  </si>
  <si>
    <t xml:space="preserve">PO-7152</t>
  </si>
  <si>
    <t xml:space="preserve">A-90845</t>
  </si>
  <si>
    <t xml:space="preserve">J6302</t>
  </si>
  <si>
    <t xml:space="preserve">PO-7154</t>
  </si>
  <si>
    <t xml:space="preserve">A-90850</t>
  </si>
  <si>
    <t xml:space="preserve">PO-7176</t>
  </si>
  <si>
    <t xml:space="preserve">A-90855</t>
  </si>
  <si>
    <t xml:space="preserve">PO-7199</t>
  </si>
  <si>
    <t xml:space="preserve">C-90860</t>
  </si>
  <si>
    <t xml:space="preserve">PO-7205</t>
  </si>
  <si>
    <t xml:space="preserve">A-90865</t>
  </si>
  <si>
    <t xml:space="preserve">PO-7230</t>
  </si>
  <si>
    <t xml:space="preserve">A-90870</t>
  </si>
  <si>
    <t xml:space="preserve">PO-7231</t>
  </si>
  <si>
    <t xml:space="preserve">A-90875</t>
  </si>
  <si>
    <t xml:space="preserve">PO-7239</t>
  </si>
  <si>
    <t xml:space="preserve">B-90880</t>
  </si>
  <si>
    <t xml:space="preserve">PO-7254</t>
  </si>
  <si>
    <t xml:space="preserve">A-90885</t>
  </si>
  <si>
    <t xml:space="preserve">PO-7263</t>
  </si>
  <si>
    <t xml:space="preserve">C-90890</t>
  </si>
  <si>
    <t xml:space="preserve">PO-7277</t>
  </si>
  <si>
    <t xml:space="preserve">A-90895</t>
  </si>
  <si>
    <t xml:space="preserve">J6297</t>
  </si>
  <si>
    <t xml:space="preserve">PO-7297</t>
  </si>
  <si>
    <t xml:space="preserve">B-90900</t>
  </si>
  <si>
    <t xml:space="preserve">PO-7314</t>
  </si>
  <si>
    <t xml:space="preserve">A-90905</t>
  </si>
  <si>
    <t xml:space="preserve">J6292</t>
  </si>
  <si>
    <t xml:space="preserve">PO-7006</t>
  </si>
  <si>
    <t xml:space="preserve">A-90910</t>
  </si>
  <si>
    <t xml:space="preserve">PO-7018</t>
  </si>
  <si>
    <t xml:space="preserve">A-90915</t>
  </si>
  <si>
    <t xml:space="preserve">PO-7061</t>
  </si>
  <si>
    <t xml:space="preserve">B-90920</t>
  </si>
  <si>
    <t xml:space="preserve">J6271</t>
  </si>
  <si>
    <t xml:space="preserve">PO-7082</t>
  </si>
  <si>
    <t xml:space="preserve">A-90925</t>
  </si>
  <si>
    <t xml:space="preserve">PO-7089</t>
  </si>
  <si>
    <t xml:space="preserve">A-90930</t>
  </si>
  <si>
    <t xml:space="preserve">PO-7114</t>
  </si>
  <si>
    <t xml:space="preserve">C-90935</t>
  </si>
  <si>
    <t xml:space="preserve">PO-7140</t>
  </si>
  <si>
    <t xml:space="preserve">A-90940</t>
  </si>
  <si>
    <t xml:space="preserve">PO-7268</t>
  </si>
  <si>
    <t xml:space="preserve">C-90945</t>
  </si>
  <si>
    <t xml:space="preserve">J6270</t>
  </si>
  <si>
    <t xml:space="preserve">PO-7316</t>
  </si>
  <si>
    <t xml:space="preserve">A-90950</t>
  </si>
  <si>
    <t xml:space="preserve">PO-7037</t>
  </si>
  <si>
    <t xml:space="preserve">A-90955</t>
  </si>
  <si>
    <t xml:space="preserve">PO-7039</t>
  </si>
  <si>
    <t xml:space="preserve">B-90960</t>
  </si>
  <si>
    <t xml:space="preserve">PO-7040</t>
  </si>
  <si>
    <t xml:space="preserve">B-90965</t>
  </si>
  <si>
    <t xml:space="preserve">PO-7048</t>
  </si>
  <si>
    <t xml:space="preserve">B-90970</t>
  </si>
  <si>
    <t xml:space="preserve">J6275</t>
  </si>
  <si>
    <t xml:space="preserve">PO-7054</t>
  </si>
  <si>
    <t xml:space="preserve">B-90975</t>
  </si>
  <si>
    <t xml:space="preserve">PO-7059</t>
  </si>
  <si>
    <t xml:space="preserve">A-90980</t>
  </si>
  <si>
    <t xml:space="preserve">PO-7088</t>
  </si>
  <si>
    <t xml:space="preserve">C-90985</t>
  </si>
  <si>
    <t xml:space="preserve">PO-7102</t>
  </si>
  <si>
    <t xml:space="preserve">A-90990</t>
  </si>
  <si>
    <t xml:space="preserve">PO-7147</t>
  </si>
  <si>
    <t xml:space="preserve">B-90995</t>
  </si>
  <si>
    <t xml:space="preserve">PO-7158</t>
  </si>
  <si>
    <t xml:space="preserve">C-91000</t>
  </si>
  <si>
    <t xml:space="preserve">PO-7170</t>
  </si>
  <si>
    <t xml:space="preserve">B-91005</t>
  </si>
  <si>
    <t xml:space="preserve">PO-7228</t>
  </si>
  <si>
    <t xml:space="preserve">A-91010</t>
  </si>
  <si>
    <t xml:space="preserve">PO-7267</t>
  </si>
  <si>
    <t xml:space="preserve">C-91015</t>
  </si>
  <si>
    <t xml:space="preserve">PO-7276</t>
  </si>
  <si>
    <t xml:space="preserve">B-91020</t>
  </si>
  <si>
    <t xml:space="preserve">PO-7307</t>
  </si>
  <si>
    <t xml:space="preserve">B-91025</t>
  </si>
  <si>
    <t xml:space="preserve">PO-7013</t>
  </si>
  <si>
    <t xml:space="preserve">B-91030</t>
  </si>
  <si>
    <t xml:space="preserve">PO-7032</t>
  </si>
  <si>
    <t xml:space="preserve">A-91035</t>
  </si>
  <si>
    <t xml:space="preserve">PO-7034</t>
  </si>
  <si>
    <t xml:space="preserve">A-91040</t>
  </si>
  <si>
    <t xml:space="preserve">PO-7035</t>
  </si>
  <si>
    <t xml:space="preserve">B-91045</t>
  </si>
  <si>
    <t xml:space="preserve">PO-7065</t>
  </si>
  <si>
    <t xml:space="preserve">B-91050</t>
  </si>
  <si>
    <t xml:space="preserve">J6305</t>
  </si>
  <si>
    <t xml:space="preserve">PO-7085</t>
  </si>
  <si>
    <t xml:space="preserve">A-91055</t>
  </si>
  <si>
    <t xml:space="preserve">PO-7092</t>
  </si>
  <si>
    <t xml:space="preserve">C-91060</t>
  </si>
  <si>
    <t xml:space="preserve">J6286</t>
  </si>
  <si>
    <t xml:space="preserve">PO-7105</t>
  </si>
  <si>
    <t xml:space="preserve">B-91065</t>
  </si>
  <si>
    <t xml:space="preserve">PO-7107</t>
  </si>
  <si>
    <t xml:space="preserve">A-91070</t>
  </si>
  <si>
    <t xml:space="preserve">PO-7141</t>
  </si>
  <si>
    <t xml:space="preserve">B-91075</t>
  </si>
  <si>
    <t xml:space="preserve">PO-7143</t>
  </si>
  <si>
    <t xml:space="preserve">C-91080</t>
  </si>
  <si>
    <t xml:space="preserve">PO-7177</t>
  </si>
  <si>
    <t xml:space="preserve">A-91085</t>
  </si>
  <si>
    <t xml:space="preserve">J6267</t>
  </si>
  <si>
    <t xml:space="preserve">PO-7196</t>
  </si>
  <si>
    <t xml:space="preserve">B-91090</t>
  </si>
  <si>
    <t xml:space="preserve">PO-7225</t>
  </si>
  <si>
    <t xml:space="preserve">B-91095</t>
  </si>
  <si>
    <t xml:space="preserve">PO-7255</t>
  </si>
  <si>
    <t xml:space="preserve">A-91100</t>
  </si>
  <si>
    <t xml:space="preserve">PO-7273</t>
  </si>
  <si>
    <t xml:space="preserve">C-91105</t>
  </si>
  <si>
    <t xml:space="preserve">PO-7298</t>
  </si>
  <si>
    <t xml:space="preserve">A-91110</t>
  </si>
  <si>
    <t xml:space="preserve">PO-7310</t>
  </si>
  <si>
    <t xml:space="preserve">C-91115</t>
  </si>
  <si>
    <t xml:space="preserve">PO-7029</t>
  </si>
  <si>
    <t xml:space="preserve">A-91120</t>
  </si>
  <si>
    <t xml:space="preserve">PO-7042</t>
  </si>
  <si>
    <t xml:space="preserve">A-91125</t>
  </si>
  <si>
    <t xml:space="preserve">PO-7045</t>
  </si>
  <si>
    <t xml:space="preserve">B-91130</t>
  </si>
  <si>
    <t xml:space="preserve">PO-7080</t>
  </si>
  <si>
    <t xml:space="preserve">A-91135</t>
  </si>
  <si>
    <t xml:space="preserve">PO-7095</t>
  </si>
  <si>
    <t xml:space="preserve">A-91140</t>
  </si>
  <si>
    <t xml:space="preserve">PO-7118</t>
  </si>
  <si>
    <t xml:space="preserve">A-91145</t>
  </si>
  <si>
    <t xml:space="preserve">PO-7145</t>
  </si>
  <si>
    <t xml:space="preserve">B-91150</t>
  </si>
  <si>
    <t xml:space="preserve">PO-7156</t>
  </si>
  <si>
    <t xml:space="preserve">B-91155</t>
  </si>
  <si>
    <t xml:space="preserve">PO-7166</t>
  </si>
  <si>
    <t xml:space="preserve">C-91160</t>
  </si>
  <si>
    <t xml:space="preserve">PO-7175</t>
  </si>
  <si>
    <t xml:space="preserve">A-91165</t>
  </si>
  <si>
    <t xml:space="preserve">PO-7182</t>
  </si>
  <si>
    <t xml:space="preserve">A-91170</t>
  </si>
  <si>
    <t xml:space="preserve">PO-7194</t>
  </si>
  <si>
    <t xml:space="preserve">A-91175</t>
  </si>
  <si>
    <t xml:space="preserve">PO-7195</t>
  </si>
  <si>
    <t xml:space="preserve">A-91180</t>
  </si>
  <si>
    <t xml:space="preserve">PO-7201</t>
  </si>
  <si>
    <t xml:space="preserve">B-91185</t>
  </si>
  <si>
    <t xml:space="preserve">PO-7218</t>
  </si>
  <si>
    <t xml:space="preserve">A-91190</t>
  </si>
  <si>
    <t xml:space="preserve">PO-7234</t>
  </si>
  <si>
    <t xml:space="preserve">B-91195</t>
  </si>
  <si>
    <t xml:space="preserve">PO-7235</t>
  </si>
  <si>
    <t xml:space="preserve">A-91200</t>
  </si>
  <si>
    <t xml:space="preserve">PO-7236</t>
  </si>
  <si>
    <t xml:space="preserve">A-91205</t>
  </si>
  <si>
    <t xml:space="preserve">PO-7248</t>
  </si>
  <si>
    <t xml:space="preserve">A-91210</t>
  </si>
  <si>
    <t xml:space="preserve">PO-7258</t>
  </si>
  <si>
    <t xml:space="preserve">B-91215</t>
  </si>
  <si>
    <t xml:space="preserve">PO-7289</t>
  </si>
  <si>
    <t xml:space="preserve">A-91220</t>
  </si>
  <si>
    <t xml:space="preserve">PO-7294</t>
  </si>
  <si>
    <t xml:space="preserve">B-91225</t>
  </si>
  <si>
    <t xml:space="preserve">PO-7309</t>
  </si>
  <si>
    <t xml:space="preserve">A-91230</t>
  </si>
  <si>
    <t xml:space="preserve">PO-7315</t>
  </si>
  <si>
    <t xml:space="preserve">A-91235</t>
  </si>
  <si>
    <t xml:space="preserve">PO-7015</t>
  </si>
  <si>
    <t xml:space="preserve">B-91240</t>
  </si>
  <si>
    <t xml:space="preserve">PO-7031</t>
  </si>
  <si>
    <t xml:space="preserve">A-91245</t>
  </si>
  <si>
    <t xml:space="preserve">PO-7073</t>
  </si>
  <si>
    <t xml:space="preserve">C-91250</t>
  </si>
  <si>
    <t xml:space="preserve">PO-7084</t>
  </si>
  <si>
    <t xml:space="preserve">B-91255</t>
  </si>
  <si>
    <t xml:space="preserve">PO-7101</t>
  </si>
  <si>
    <t xml:space="preserve">C-91260</t>
  </si>
  <si>
    <t xml:space="preserve">J6262</t>
  </si>
  <si>
    <t xml:space="preserve">PO-7116</t>
  </si>
  <si>
    <t xml:space="preserve">A-91265</t>
  </si>
  <si>
    <t xml:space="preserve">PO-7150</t>
  </si>
  <si>
    <t xml:space="preserve">A-91270</t>
  </si>
  <si>
    <t xml:space="preserve">PO-7161</t>
  </si>
  <si>
    <t xml:space="preserve">A-91275</t>
  </si>
  <si>
    <t xml:space="preserve">PO-7168</t>
  </si>
  <si>
    <t xml:space="preserve">C-91280</t>
  </si>
  <si>
    <t xml:space="preserve">PO-7188</t>
  </si>
  <si>
    <t xml:space="preserve">B-91285</t>
  </si>
  <si>
    <t xml:space="preserve">J6298</t>
  </si>
  <si>
    <t xml:space="preserve">PO-7190</t>
  </si>
  <si>
    <t xml:space="preserve">B-91290</t>
  </si>
  <si>
    <t xml:space="preserve">PO-7198</t>
  </si>
  <si>
    <t xml:space="preserve">B-91295</t>
  </si>
  <si>
    <t xml:space="preserve">PO-7213</t>
  </si>
  <si>
    <t xml:space="preserve">C-91300</t>
  </si>
  <si>
    <t xml:space="preserve">PO-7216</t>
  </si>
  <si>
    <t xml:space="preserve">A-91305</t>
  </si>
  <si>
    <t xml:space="preserve">PO-7217</t>
  </si>
  <si>
    <t xml:space="preserve">B-91310</t>
  </si>
  <si>
    <t xml:space="preserve">PO-7261</t>
  </si>
  <si>
    <t xml:space="preserve">B-91315</t>
  </si>
  <si>
    <t xml:space="preserve">PO-7281</t>
  </si>
  <si>
    <t xml:space="preserve">C-91320</t>
  </si>
  <si>
    <t xml:space="preserve">PO-7287</t>
  </si>
  <si>
    <t xml:space="preserve">B-91325</t>
  </si>
  <si>
    <t xml:space="preserve">PO-7288</t>
  </si>
  <si>
    <t xml:space="preserve">B-91330</t>
  </si>
  <si>
    <t xml:space="preserve">PO-7290</t>
  </si>
  <si>
    <t xml:space="preserve">C-91335</t>
  </si>
  <si>
    <t xml:space="preserve">PO-7292</t>
  </si>
  <si>
    <t xml:space="preserve">B-91340</t>
  </si>
  <si>
    <t xml:space="preserve">PO-7293</t>
  </si>
  <si>
    <t xml:space="preserve">A-91345</t>
  </si>
  <si>
    <t xml:space="preserve">PO-7308</t>
  </si>
  <si>
    <t xml:space="preserve">B-91350</t>
  </si>
  <si>
    <t xml:space="preserve">PO-7047</t>
  </si>
  <si>
    <t xml:space="preserve">B-91355</t>
  </si>
  <si>
    <t xml:space="preserve">PO-7132</t>
  </si>
  <si>
    <t xml:space="preserve">A-91360</t>
  </si>
  <si>
    <t xml:space="preserve">PO-7163</t>
  </si>
  <si>
    <t xml:space="preserve">C-91365</t>
  </si>
  <si>
    <t xml:space="preserve">PO-7200</t>
  </si>
  <si>
    <t xml:space="preserve">C-91370</t>
  </si>
  <si>
    <t xml:space="preserve">PO-7212</t>
  </si>
  <si>
    <t xml:space="preserve">A-91375</t>
  </si>
  <si>
    <t xml:space="preserve">PO-7237</t>
  </si>
  <si>
    <t xml:space="preserve">B-91380</t>
  </si>
  <si>
    <t xml:space="preserve">PO-7247</t>
  </si>
  <si>
    <t xml:space="preserve">C-91385</t>
  </si>
  <si>
    <t xml:space="preserve">PO-7266</t>
  </si>
  <si>
    <t xml:space="preserve">Credit and re-bill from supplier, PO linked to original order</t>
  </si>
  <si>
    <t xml:space="preserve">B-91390</t>
  </si>
  <si>
    <t xml:space="preserve">PO-7285</t>
  </si>
  <si>
    <t xml:space="preserve">A-91395</t>
  </si>
  <si>
    <t xml:space="preserve">PO-7295</t>
  </si>
  <si>
    <t xml:space="preserve">B-91400</t>
  </si>
  <si>
    <t xml:space="preserve">PO-7003</t>
  </si>
  <si>
    <t xml:space="preserve">A-91405</t>
  </si>
  <si>
    <t xml:space="preserve">PO-7008</t>
  </si>
  <si>
    <t xml:space="preserve">A-91410</t>
  </si>
  <si>
    <t xml:space="preserve">PO-7020</t>
  </si>
  <si>
    <t xml:space="preserve">A-91415</t>
  </si>
  <si>
    <t xml:space="preserve">PO-7056</t>
  </si>
  <si>
    <t xml:space="preserve">B-91420</t>
  </si>
  <si>
    <t xml:space="preserve">PO-7069</t>
  </si>
  <si>
    <t xml:space="preserve">B-91425</t>
  </si>
  <si>
    <t xml:space="preserve">PO-7128</t>
  </si>
  <si>
    <t xml:space="preserve">C-91430</t>
  </si>
  <si>
    <t xml:space="preserve">PO-7135</t>
  </si>
  <si>
    <t xml:space="preserve">A-91435</t>
  </si>
  <si>
    <t xml:space="preserve">PO-7192</t>
  </si>
  <si>
    <t xml:space="preserve">A-91440</t>
  </si>
  <si>
    <t xml:space="preserve">PO-7242</t>
  </si>
  <si>
    <t xml:space="preserve">B-91445</t>
  </si>
  <si>
    <t xml:space="preserve">PO-7244</t>
  </si>
  <si>
    <t xml:space="preserve">B-91450</t>
  </si>
  <si>
    <t xml:space="preserve">PO-7252</t>
  </si>
  <si>
    <t xml:space="preserve">C-91455</t>
  </si>
  <si>
    <t xml:space="preserve">PO-7260</t>
  </si>
  <si>
    <t xml:space="preserve">A-91460</t>
  </si>
  <si>
    <t xml:space="preserve">PO-7271</t>
  </si>
  <si>
    <t xml:space="preserve">A-91465</t>
  </si>
  <si>
    <t xml:space="preserve">PO-7283</t>
  </si>
  <si>
    <t xml:space="preserve">A-91470</t>
  </si>
  <si>
    <t xml:space="preserve">PO-7291</t>
  </si>
  <si>
    <t xml:space="preserve">C-91475</t>
  </si>
  <si>
    <t xml:space="preserve">PO-7025</t>
  </si>
  <si>
    <t xml:space="preserve">A-91480</t>
  </si>
  <si>
    <t xml:space="preserve">PO-7138</t>
  </si>
  <si>
    <t xml:space="preserve">A-91485</t>
  </si>
  <si>
    <t xml:space="preserve">PO-7142</t>
  </si>
  <si>
    <t xml:space="preserve">A-91490</t>
  </si>
  <si>
    <t xml:space="preserve">PO-7146</t>
  </si>
  <si>
    <t xml:space="preserve">B-91495</t>
  </si>
  <si>
    <t xml:space="preserve">PO-7151</t>
  </si>
  <si>
    <t xml:space="preserve">A-91500</t>
  </si>
  <si>
    <t xml:space="preserve">PO-7229</t>
  </si>
  <si>
    <t xml:space="preserve">C-91505</t>
  </si>
  <si>
    <t xml:space="preserve">PO-7296</t>
  </si>
  <si>
    <t xml:space="preserve">A-91510</t>
  </si>
  <si>
    <t xml:space="preserve">PO-7046</t>
  </si>
  <si>
    <t xml:space="preserve">B-91515</t>
  </si>
  <si>
    <t xml:space="preserve">PO-7103</t>
  </si>
  <si>
    <t xml:space="preserve">A-91520</t>
  </si>
  <si>
    <t xml:space="preserve">PO-7119</t>
  </si>
  <si>
    <t xml:space="preserve">B-91525</t>
  </si>
  <si>
    <t xml:space="preserve">PO-7125</t>
  </si>
  <si>
    <t xml:space="preserve">B-91530</t>
  </si>
  <si>
    <t xml:space="preserve">PO-7134</t>
  </si>
  <si>
    <t xml:space="preserve">A-91535</t>
  </si>
  <si>
    <t xml:space="preserve">PO-7181</t>
  </si>
  <si>
    <t xml:space="preserve">A-91540</t>
  </si>
  <si>
    <t xml:space="preserve">PO-7215</t>
  </si>
  <si>
    <t xml:space="preserve">A-91545</t>
  </si>
  <si>
    <t xml:space="preserve">PO-7219</t>
  </si>
  <si>
    <t xml:space="preserve">A-91550</t>
  </si>
  <si>
    <t xml:space="preserve">PO-7005</t>
  </si>
  <si>
    <t xml:space="preserve">C-91555</t>
  </si>
  <si>
    <t xml:space="preserve">PO-7126</t>
  </si>
  <si>
    <t xml:space="preserve">A-91560</t>
  </si>
  <si>
    <t xml:space="preserve">PO-7208</t>
  </si>
  <si>
    <t xml:space="preserve">C-91565</t>
  </si>
  <si>
    <t xml:space="preserve">PO-7220</t>
  </si>
  <si>
    <t xml:space="preserve">A-91570</t>
  </si>
  <si>
    <t xml:space="preserve">PO-7241</t>
  </si>
  <si>
    <t xml:space="preserve">A-91575</t>
  </si>
  <si>
    <t xml:space="preserve">PO-7257</t>
  </si>
  <si>
    <t xml:space="preserve">A-91580</t>
  </si>
  <si>
    <t xml:space="preserve">PO-7110</t>
  </si>
  <si>
    <t xml:space="preserve">A-91585</t>
  </si>
  <si>
    <t xml:space="preserve">PO-7189</t>
  </si>
  <si>
    <t xml:space="preserve">Product code</t>
  </si>
  <si>
    <t xml:space="preserve">Description</t>
  </si>
  <si>
    <t xml:space="preserve">Unit</t>
  </si>
  <si>
    <t xml:space="preserve">Cost price</t>
  </si>
  <si>
    <t xml:space="preserve">Sell price (cost + 30%)</t>
  </si>
  <si>
    <t xml:space="preserve">PB-1001</t>
  </si>
  <si>
    <t xml:space="preserve">Copper pipe 15mm Type B, 5m length</t>
  </si>
  <si>
    <t xml:space="preserve">ea</t>
  </si>
  <si>
    <t xml:space="preserve">PB-1002</t>
  </si>
  <si>
    <t xml:space="preserve">Copper pipe 20mm Type B, 5m length</t>
  </si>
  <si>
    <t xml:space="preserve">PB-1003</t>
  </si>
  <si>
    <t xml:space="preserve">Brass ball valve 15mm</t>
  </si>
  <si>
    <t xml:space="preserve">PB-1004</t>
  </si>
  <si>
    <t xml:space="preserve">Brass ball valve 20mm</t>
  </si>
  <si>
    <t xml:space="preserve">PB-1005</t>
  </si>
  <si>
    <t xml:space="preserve">Flexible tap connector 450mm</t>
  </si>
  <si>
    <t xml:space="preserve">PB-1006</t>
  </si>
  <si>
    <t xml:space="preserve">Toilet suite connector kit</t>
  </si>
  <si>
    <t xml:space="preserve">PB-1007</t>
  </si>
  <si>
    <t xml:space="preserve">Pressure limiting valve 20mm</t>
  </si>
  <si>
    <t xml:space="preserve">PB-1008</t>
  </si>
  <si>
    <t xml:space="preserve">PVC pressure pipe 50mm, 6m</t>
  </si>
  <si>
    <t xml:space="preserve">PB-1009</t>
  </si>
  <si>
    <t xml:space="preserve">Tempering valve 20mm</t>
  </si>
  <si>
    <t xml:space="preserve">PB-1010</t>
  </si>
  <si>
    <t xml:space="preserve">Hot water cylinder 250L electric</t>
  </si>
  <si>
    <t xml:space="preserve">PB-2001</t>
  </si>
  <si>
    <t xml:space="preserve">Gas flexible hose 900mm</t>
  </si>
  <si>
    <t xml:space="preserve">PB-2002</t>
  </si>
  <si>
    <t xml:space="preserve">Gas isolation valve 15mm</t>
  </si>
  <si>
    <t xml:space="preserve">PB-2003</t>
  </si>
  <si>
    <t xml:space="preserve">Continuous flow hot water unit 26L</t>
  </si>
  <si>
    <t xml:space="preserve">PB-2004</t>
  </si>
  <si>
    <t xml:space="preserve">Gas regulator, natural gas</t>
  </si>
  <si>
    <t xml:space="preserve">PB-2005</t>
  </si>
  <si>
    <t xml:space="preserve">Hydronic panel radiator 600x1000</t>
  </si>
  <si>
    <t xml:space="preserve">PB-2006</t>
  </si>
  <si>
    <t xml:space="preserve">Flue kit 100mm</t>
  </si>
  <si>
    <t xml:space="preserve">PB-3001</t>
  </si>
  <si>
    <t xml:space="preserve">PVC DWV pipe 100mm, 6m</t>
  </si>
  <si>
    <t xml:space="preserve">PB-3002</t>
  </si>
  <si>
    <t xml:space="preserve">PVC DWV pipe 50mm, 6m</t>
  </si>
  <si>
    <t xml:space="preserve">PB-3003</t>
  </si>
  <si>
    <t xml:space="preserve">PVC 100mm 87.5 degree bend</t>
  </si>
  <si>
    <t xml:space="preserve">PB-3004</t>
  </si>
  <si>
    <t xml:space="preserve">Stormwater pipe 90mm, 6m</t>
  </si>
  <si>
    <t xml:space="preserve">PB-3005</t>
  </si>
  <si>
    <t xml:space="preserve">Grated drain 100mm, stainless</t>
  </si>
  <si>
    <t xml:space="preserve">PB-3006</t>
  </si>
  <si>
    <t xml:space="preserve">Inspection opening 100mm</t>
  </si>
  <si>
    <t xml:space="preserve">POs</t>
  </si>
  <si>
    <t xml:space="preserve">Bills with a PO</t>
  </si>
  <si>
    <t xml:space="preserve">Inc GST</t>
  </si>
  <si>
    <t xml:space="preserve">Xero total (bills with a Xero reference)</t>
  </si>
  <si>
    <t xml:space="preserve">Difference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</si>
</sst>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\$#,##0.00;[RED]&quot;-$&quot;#,##0.00"/>
    <numFmt numFmtId="167" formatCode="@"/>
    <numFmt numFmtId="168" formatCode="dd\ mmm\ yyyy"/>
    <numFmt numFmtId="169" formatCode="mmm\ 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Cambria"/>
      <family val="0"/>
      <charset val="1"/>
    </font>
    <font>
      <i val="true"/>
      <sz val="11"/>
      <name val="Cambria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mbria"/>
      <family val="0"/>
      <charset val="1"/>
    </font>
    <font>
      <b val="true"/>
      <sz val="14"/>
      <color rgb="FF1F3A5F"/>
      <name val="Cambria"/>
      <family val="0"/>
      <charset val="1"/>
    </font>
    <font>
      <i val="true"/>
      <sz val="9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3F8E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BBBBBB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3F8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false"/>
  </sheetPr>
  <dimension ref="A1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/>
    </row>
    <row r="5" customFormat="false" ht="30" hidden="false" customHeight="true" outlineLevel="0" collapsed="false">
      <c r="A5" s="3" t="s">
        <v>3</v>
      </c>
      <c r="B5" s="3"/>
    </row>
    <row r="7" customFormat="false" ht="15" hidden="false" customHeight="false" outlineLevel="0" collapsed="false">
      <c r="A7" s="4" t="s">
        <v>4</v>
      </c>
      <c r="B7" s="4" t="s">
        <v>5</v>
      </c>
    </row>
    <row r="8" customFormat="false" ht="15" hidden="false" customHeight="true" outlineLevel="0" collapsed="false">
      <c r="A8" s="5" t="s">
        <v>6</v>
      </c>
      <c r="B8" s="6" t="s">
        <v>7</v>
      </c>
    </row>
    <row r="9" customFormat="false" ht="30" hidden="false" customHeight="true" outlineLevel="0" collapsed="false">
      <c r="A9" s="5" t="s">
        <v>8</v>
      </c>
      <c r="B9" s="6" t="s">
        <v>9</v>
      </c>
    </row>
    <row r="10" customFormat="false" ht="30" hidden="false" customHeight="true" outlineLevel="0" collapsed="false">
      <c r="A10" s="5" t="s">
        <v>10</v>
      </c>
      <c r="B10" s="6" t="s">
        <v>11</v>
      </c>
    </row>
    <row r="11" customFormat="false" ht="15" hidden="false" customHeight="true" outlineLevel="0" collapsed="false">
      <c r="A11" s="5" t="s">
        <v>12</v>
      </c>
      <c r="B11" s="6" t="s">
        <v>13</v>
      </c>
    </row>
    <row r="12" customFormat="false" ht="15" hidden="false" customHeight="true" outlineLevel="0" collapsed="false">
      <c r="A12" s="5" t="s">
        <v>14</v>
      </c>
      <c r="B12" s="6" t="s">
        <v>15</v>
      </c>
    </row>
    <row r="13" customFormat="false" ht="15" hidden="false" customHeight="true" outlineLevel="0" collapsed="false">
      <c r="A13" s="5" t="s">
        <v>16</v>
      </c>
      <c r="B13" s="6" t="s">
        <v>17</v>
      </c>
    </row>
    <row r="14" customFormat="false" ht="15" hidden="false" customHeight="true" outlineLevel="0" collapsed="false">
      <c r="A14" s="5" t="s">
        <v>18</v>
      </c>
      <c r="B14" s="6" t="s">
        <v>19</v>
      </c>
    </row>
    <row r="15" customFormat="false" ht="15" hidden="false" customHeight="true" outlineLevel="0" collapsed="false">
      <c r="A15" s="5" t="s">
        <v>20</v>
      </c>
      <c r="B15" s="6" t="s">
        <v>21</v>
      </c>
    </row>
    <row r="16" customFormat="false" ht="15" hidden="false" customHeight="true" outlineLevel="0" collapsed="false">
      <c r="A16" s="5" t="s">
        <v>22</v>
      </c>
      <c r="B16" s="6" t="s">
        <v>23</v>
      </c>
    </row>
    <row r="18" customFormat="false" ht="15" hidden="false" customHeight="true" outlineLevel="0" collapsed="false">
      <c r="A18" s="3" t="s">
        <v>24</v>
      </c>
      <c r="B18" s="3"/>
    </row>
    <row r="20" customFormat="false" ht="15" hidden="false" customHeight="false" outlineLevel="0" collapsed="false">
      <c r="A20" s="2" t="s">
        <v>25</v>
      </c>
    </row>
  </sheetData>
  <mergeCells count="3">
    <mergeCell ref="A4:B4"/>
    <mergeCell ref="A5:B5"/>
    <mergeCell ref="A18:B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false"/>
  </sheetPr>
  <dimension ref="A1:E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10"/>
    <col collapsed="false" customWidth="true" hidden="false" outlineLevel="0" max="5" min="5" style="0" width="60"/>
  </cols>
  <sheetData>
    <row r="1" customFormat="false" ht="17.35" hidden="false" customHeight="false" outlineLevel="0" collapsed="false">
      <c r="A1" s="7" t="s">
        <v>26</v>
      </c>
    </row>
    <row r="2" customFormat="false" ht="15" hidden="false" customHeight="false" outlineLevel="0" collapsed="false">
      <c r="A2" s="8" t="s">
        <v>27</v>
      </c>
    </row>
    <row r="4" customFormat="false" ht="15" hidden="false" customHeight="false" outlineLevel="0" collapsed="false">
      <c r="A4" s="9" t="s">
        <v>28</v>
      </c>
      <c r="B4" s="10" t="s">
        <v>29</v>
      </c>
      <c r="C4" s="10" t="s">
        <v>30</v>
      </c>
      <c r="D4" s="10" t="s">
        <v>31</v>
      </c>
      <c r="E4" s="10" t="s">
        <v>32</v>
      </c>
    </row>
    <row r="5" customFormat="false" ht="15" hidden="false" customHeight="false" outlineLevel="0" collapsed="false">
      <c r="A5" s="6" t="s">
        <v>8</v>
      </c>
      <c r="B5" s="11" t="n">
        <f aca="false">COUNTA('Purchase orders'!$A$2:$A$1851)</f>
        <v>1850</v>
      </c>
      <c r="C5" s="12" t="n">
        <v>1850</v>
      </c>
      <c r="D5" s="13" t="str">
        <f aca="false">IF(ABS(B5-C5)&lt;=0,"OK","CHECK")</f>
        <v>OK</v>
      </c>
    </row>
    <row r="6" customFormat="false" ht="15" hidden="false" customHeight="false" outlineLevel="0" collapsed="false">
      <c r="A6" s="6" t="s">
        <v>10</v>
      </c>
      <c r="B6" s="11" t="n">
        <f aca="false">COUNTA('Supplier bills'!$A$2:$A$1921)</f>
        <v>1920</v>
      </c>
      <c r="C6" s="12" t="n">
        <v>1920</v>
      </c>
      <c r="D6" s="13" t="str">
        <f aca="false">IF(ABS(B6-C6)&lt;=0,"OK","CHECK")</f>
        <v>OK</v>
      </c>
    </row>
    <row r="7" customFormat="false" ht="15" hidden="false" customHeight="false" outlineLevel="0" collapsed="false">
      <c r="A7" s="6" t="s">
        <v>33</v>
      </c>
      <c r="B7" s="11" t="n">
        <f aca="false">COUNTIF('Supplier bills'!$K$2:$K$1921,"Yes")</f>
        <v>1660</v>
      </c>
      <c r="C7" s="12" t="n">
        <v>1660</v>
      </c>
      <c r="D7" s="13" t="str">
        <f aca="false">IF(ABS(B7-C7)&lt;=0,"OK","CHECK")</f>
        <v>OK</v>
      </c>
      <c r="E7" s="6" t="s">
        <v>34</v>
      </c>
    </row>
    <row r="8" customFormat="false" ht="15" hidden="false" customHeight="false" outlineLevel="0" collapsed="false">
      <c r="A8" s="6" t="s">
        <v>35</v>
      </c>
      <c r="B8" s="11" t="n">
        <f aca="false">COUNTIF('Supplier bills'!$K$2:$K$1921,"No")</f>
        <v>260</v>
      </c>
      <c r="C8" s="12" t="n">
        <v>260</v>
      </c>
      <c r="D8" s="13" t="str">
        <f aca="false">IF(ABS(B8-C8)&lt;=0,"OK","CHECK")</f>
        <v>OK</v>
      </c>
    </row>
    <row r="9" customFormat="false" ht="15" hidden="false" customHeight="false" outlineLevel="0" collapsed="false">
      <c r="A9" s="6" t="s">
        <v>36</v>
      </c>
      <c r="B9" s="11" t="n">
        <f aca="false">COUNTIF('Supplier bills'!$L$2:$L$1921,"Yes")</f>
        <v>1824</v>
      </c>
      <c r="C9" s="12" t="n">
        <v>1824</v>
      </c>
      <c r="D9" s="13" t="str">
        <f aca="false">IF(ABS(B9-C9)&lt;=0,"OK","CHECK")</f>
        <v>OK</v>
      </c>
      <c r="E9" s="6" t="s">
        <v>37</v>
      </c>
    </row>
    <row r="10" customFormat="false" ht="15" hidden="false" customHeight="false" outlineLevel="0" collapsed="false">
      <c r="A10" s="6" t="s">
        <v>38</v>
      </c>
      <c r="B10" s="14" t="n">
        <f aca="false">SUM('Supplier bills'!$F$2:$F$1921)</f>
        <v>648049.93</v>
      </c>
      <c r="C10" s="15" t="n">
        <v>648049.93</v>
      </c>
      <c r="D10" s="13" t="str">
        <f aca="false">IF(ABS(B10-C10)&lt;=0.005,"OK","CHECK")</f>
        <v>OK</v>
      </c>
    </row>
    <row r="11" customFormat="false" ht="15" hidden="false" customHeight="false" outlineLevel="0" collapsed="false">
      <c r="A11" s="6" t="s">
        <v>39</v>
      </c>
      <c r="B11" s="14" t="n">
        <f aca="false">SUM('Supplier bills'!$G$2:$G$1921)</f>
        <v>64805.82</v>
      </c>
      <c r="C11" s="15" t="n">
        <v>64805.82</v>
      </c>
      <c r="D11" s="13" t="str">
        <f aca="false">IF(ABS(B11-C11)&lt;=0.005,"OK","CHECK")</f>
        <v>OK</v>
      </c>
    </row>
    <row r="12" customFormat="false" ht="15" hidden="false" customHeight="false" outlineLevel="0" collapsed="false">
      <c r="A12" s="6" t="s">
        <v>40</v>
      </c>
      <c r="B12" s="14" t="n">
        <f aca="false">SUM('Supplier bills'!$H$2:$H$1921)</f>
        <v>712855.75</v>
      </c>
      <c r="C12" s="15" t="n">
        <v>712855.75</v>
      </c>
      <c r="D12" s="13" t="str">
        <f aca="false">IF(ABS(B12-C12)&lt;=0.005,"OK","CHECK")</f>
        <v>OK</v>
      </c>
    </row>
    <row r="13" customFormat="false" ht="15" hidden="false" customHeight="false" outlineLevel="0" collapsed="false">
      <c r="A13" s="6" t="s">
        <v>41</v>
      </c>
      <c r="B13" s="14" t="n">
        <f aca="false">SUMIFS('Supplier bills'!$F$2:$F$1921,'Supplier bills'!$K$2:$K$1921,"No")</f>
        <v>40061.69</v>
      </c>
      <c r="C13" s="15" t="n">
        <v>40061.69</v>
      </c>
      <c r="D13" s="13" t="str">
        <f aca="false">IF(ABS(B13-C13)&lt;=0.005,"OK","CHECK")</f>
        <v>OK</v>
      </c>
    </row>
    <row r="14" customFormat="false" ht="15" hidden="false" customHeight="false" outlineLevel="0" collapsed="false">
      <c r="A14" s="6" t="s">
        <v>42</v>
      </c>
      <c r="B14" s="11" t="n">
        <f aca="false">'PO status'!B2</f>
        <v>1590</v>
      </c>
      <c r="C14" s="12" t="n">
        <v>1590</v>
      </c>
      <c r="D14" s="13" t="str">
        <f aca="false">IF(ABS(B14-C14)&lt;=0,"OK","CHECK")</f>
        <v>OK</v>
      </c>
    </row>
    <row r="15" customFormat="false" ht="15" hidden="false" customHeight="false" outlineLevel="0" collapsed="false">
      <c r="A15" s="6" t="s">
        <v>43</v>
      </c>
      <c r="B15" s="11" t="n">
        <f aca="false">'PO status'!B3</f>
        <v>140</v>
      </c>
      <c r="C15" s="12" t="n">
        <v>140</v>
      </c>
      <c r="D15" s="13" t="str">
        <f aca="false">IF(ABS(B15-C15)&lt;=0,"OK","CHECK")</f>
        <v>OK</v>
      </c>
    </row>
    <row r="16" customFormat="false" ht="15" hidden="false" customHeight="false" outlineLevel="0" collapsed="false">
      <c r="A16" s="6" t="s">
        <v>44</v>
      </c>
      <c r="B16" s="11" t="n">
        <f aca="false">'PO status'!B4</f>
        <v>70</v>
      </c>
      <c r="C16" s="12" t="n">
        <v>70</v>
      </c>
      <c r="D16" s="13" t="str">
        <f aca="false">IF(ABS(B16-C16)&lt;=0,"OK","CHECK")</f>
        <v>OK</v>
      </c>
    </row>
    <row r="17" customFormat="false" ht="15" hidden="false" customHeight="false" outlineLevel="0" collapsed="false">
      <c r="A17" s="6" t="s">
        <v>45</v>
      </c>
      <c r="B17" s="11" t="n">
        <f aca="false">'PO status'!B5</f>
        <v>50</v>
      </c>
      <c r="C17" s="12" t="n">
        <v>50</v>
      </c>
      <c r="D17" s="13" t="str">
        <f aca="false">IF(ABS(B17-C17)&lt;=0,"OK","CHECK")</f>
        <v>OK</v>
      </c>
    </row>
    <row r="18" customFormat="false" ht="15" hidden="false" customHeight="false" outlineLevel="0" collapsed="false">
      <c r="A18" s="6" t="s">
        <v>46</v>
      </c>
      <c r="B18" s="11" t="n">
        <f aca="false">COUNTIF('Purchase orders'!$L$2:$L$1851,"Review")</f>
        <v>103</v>
      </c>
      <c r="C18" s="12" t="n">
        <v>103</v>
      </c>
      <c r="D18" s="13" t="str">
        <f aca="false">IF(ABS(B18-C18)&lt;=0,"OK","CHECK")</f>
        <v>OK</v>
      </c>
      <c r="E18" s="6" t="s">
        <v>47</v>
      </c>
    </row>
    <row r="19" customFormat="false" ht="15" hidden="false" customHeight="false" outlineLevel="0" collapsed="false">
      <c r="A19" s="6" t="s">
        <v>48</v>
      </c>
      <c r="B19" s="11" t="n">
        <f aca="false">COUNTIFS('Purchase orders'!$I$2:$I$1851,2)</f>
        <v>70</v>
      </c>
      <c r="C19" s="12" t="n">
        <v>70</v>
      </c>
      <c r="D19" s="13" t="str">
        <f aca="false">IF(ABS(B19-C19)&lt;=0,"OK","CHECK")</f>
        <v>OK</v>
      </c>
    </row>
    <row r="20" customFormat="false" ht="15" hidden="false" customHeight="false" outlineLevel="0" collapsed="false">
      <c r="A20" s="6" t="s">
        <v>49</v>
      </c>
      <c r="B20" s="14" t="n">
        <f aca="false">SUMIFS('Supplier bills'!$F$2:$F$1921,'Supplier bills'!$D$2:$D$1921,"J6050")</f>
        <v>2451.34</v>
      </c>
      <c r="C20" s="15" t="n">
        <v>2451.34</v>
      </c>
      <c r="D20" s="13" t="str">
        <f aca="false">IF(ABS(B20-C20)&lt;=0.005,"OK","CHECK")</f>
        <v>OK</v>
      </c>
      <c r="E20" s="6" t="s">
        <v>50</v>
      </c>
    </row>
    <row r="22" customFormat="false" ht="15" hidden="false" customHeight="false" outlineLevel="0" collapsed="false">
      <c r="A22" s="9" t="s">
        <v>51</v>
      </c>
      <c r="B22" s="10" t="s">
        <v>29</v>
      </c>
      <c r="C22" s="10" t="s">
        <v>30</v>
      </c>
      <c r="D22" s="10" t="s">
        <v>31</v>
      </c>
      <c r="E22" s="10" t="s">
        <v>32</v>
      </c>
    </row>
    <row r="23" customFormat="false" ht="15" hidden="false" customHeight="false" outlineLevel="0" collapsed="false">
      <c r="A23" s="6" t="s">
        <v>52</v>
      </c>
      <c r="B23" s="11" t="n">
        <f aca="false">COUNTA('Test month Sep 2026'!$A$2:$A$319)</f>
        <v>318</v>
      </c>
      <c r="C23" s="12" t="n">
        <v>318</v>
      </c>
      <c r="D23" s="13" t="str">
        <f aca="false">IF(ABS(B23-C23)&lt;=0,"OK","CHECK")</f>
        <v>OK</v>
      </c>
    </row>
    <row r="24" customFormat="false" ht="15" hidden="false" customHeight="false" outlineLevel="0" collapsed="false">
      <c r="A24" s="6" t="s">
        <v>53</v>
      </c>
      <c r="B24" s="11" t="n">
        <f aca="false">COUNTIFS('Test month Sep 2026'!$E$2:$E$319,"&lt;&gt;")</f>
        <v>318</v>
      </c>
      <c r="C24" s="12" t="n">
        <v>318</v>
      </c>
      <c r="D24" s="13" t="str">
        <f aca="false">IF(ABS(B24-C24)&lt;=0,"OK","CHECK")</f>
        <v>OK</v>
      </c>
      <c r="E24" s="6" t="s">
        <v>54</v>
      </c>
    </row>
    <row r="25" customFormat="false" ht="15" hidden="false" customHeight="false" outlineLevel="0" collapsed="false">
      <c r="A25" s="6" t="s">
        <v>36</v>
      </c>
      <c r="B25" s="11" t="n">
        <f aca="false">COUNTIFS('Test month Sep 2026'!$D$2:$D$319,"&lt;&gt;")</f>
        <v>318</v>
      </c>
      <c r="C25" s="12" t="n">
        <v>318</v>
      </c>
      <c r="D25" s="13" t="str">
        <f aca="false">IF(ABS(B25-C25)&lt;=0,"OK","CHECK")</f>
        <v>OK</v>
      </c>
      <c r="E25" s="6" t="s">
        <v>54</v>
      </c>
    </row>
    <row r="26" customFormat="false" ht="15" hidden="false" customHeight="false" outlineLevel="0" collapsed="false">
      <c r="A26" s="6" t="s">
        <v>55</v>
      </c>
      <c r="B26" s="11" t="n">
        <f aca="false">SUMPRODUCT(1/COUNTIF('Test month Sep 2026'!$D$2:$D$319,'Test month Sep 2026'!$D$2:$D$319))</f>
        <v>46</v>
      </c>
      <c r="C26" s="12" t="n">
        <v>46</v>
      </c>
      <c r="D26" s="13" t="str">
        <f aca="false">IF(ABS(B26-C26)&lt;=0,"OK","CHECK")</f>
        <v>OK</v>
      </c>
    </row>
    <row r="27" customFormat="false" ht="15" hidden="false" customHeight="false" outlineLevel="0" collapsed="false">
      <c r="A27" s="6" t="s">
        <v>38</v>
      </c>
      <c r="B27" s="14" t="n">
        <f aca="false">SUM('Test month Sep 2026'!$G$2:$G$319)</f>
        <v>103711.98</v>
      </c>
      <c r="C27" s="15" t="n">
        <v>103711.98</v>
      </c>
      <c r="D27" s="13" t="str">
        <f aca="false">IF(ABS(B27-C27)&lt;=0.005,"OK","CHECK")</f>
        <v>OK</v>
      </c>
    </row>
    <row r="28" customFormat="false" ht="15" hidden="false" customHeight="false" outlineLevel="0" collapsed="false">
      <c r="A28" s="6" t="s">
        <v>56</v>
      </c>
      <c r="B28" s="14" t="n">
        <f aca="false">SUM('Test month Sep 2026'!$H$2:$H$319)</f>
        <v>10371.44</v>
      </c>
      <c r="C28" s="15" t="n">
        <v>10371.44</v>
      </c>
      <c r="D28" s="13" t="str">
        <f aca="false">IF(ABS(B28-C28)&lt;=0.005,"OK","CHECK")</f>
        <v>OK</v>
      </c>
    </row>
    <row r="29" customFormat="false" ht="15" hidden="false" customHeight="false" outlineLevel="0" collapsed="false">
      <c r="A29" s="6" t="s">
        <v>57</v>
      </c>
      <c r="B29" s="14" t="n">
        <f aca="false">SUM('Test month Sep 2026'!$I$2:$I$319)</f>
        <v>114083.42</v>
      </c>
      <c r="C29" s="15" t="n">
        <v>114083.42</v>
      </c>
      <c r="D29" s="13" t="str">
        <f aca="false">IF(ABS(B29-C29)&lt;=0.005,"OK","CHECK")</f>
        <v>OK</v>
      </c>
    </row>
    <row r="30" customFormat="false" ht="15" hidden="false" customHeight="false" outlineLevel="0" collapsed="false">
      <c r="A30" s="6" t="s">
        <v>58</v>
      </c>
      <c r="B30" s="14" t="n">
        <f aca="false">'Test month by supplier'!F6</f>
        <v>114083.42</v>
      </c>
      <c r="C30" s="15" t="n">
        <v>114083.42</v>
      </c>
      <c r="D30" s="13" t="str">
        <f aca="false">IF(ABS(B30-C30)&lt;=0.005,"OK","CHECK")</f>
        <v>OK</v>
      </c>
      <c r="E30" s="6" t="s">
        <v>59</v>
      </c>
    </row>
    <row r="31" customFormat="false" ht="15" hidden="false" customHeight="false" outlineLevel="0" collapsed="false">
      <c r="A31" s="6" t="s">
        <v>60</v>
      </c>
      <c r="B31" s="14" t="n">
        <f aca="false">'Test month by supplier'!G6</f>
        <v>0</v>
      </c>
      <c r="C31" s="15" t="n">
        <v>0</v>
      </c>
      <c r="D31" s="13" t="str">
        <f aca="false">IF(ABS(B31-C31)&lt;=0.005,"OK","CHECK")</f>
        <v>OK</v>
      </c>
      <c r="E31" s="6" t="s">
        <v>61</v>
      </c>
    </row>
    <row r="32" customFormat="false" ht="15" hidden="false" customHeight="false" outlineLevel="0" collapsed="false">
      <c r="A32" s="6" t="s">
        <v>62</v>
      </c>
      <c r="B32" s="11" t="n">
        <f aca="false">COUNTIF('Test month Sep 2026'!$L$2:$L$319,"?*")</f>
        <v>6</v>
      </c>
      <c r="C32" s="12" t="n">
        <v>6</v>
      </c>
      <c r="D32" s="13" t="str">
        <f aca="false">IF(ABS(B32-C32)&lt;=0,"OK","CHECK")</f>
        <v>OK</v>
      </c>
    </row>
    <row r="33" customFormat="false" ht="15" hidden="false" customHeight="false" outlineLevel="0" collapsed="false">
      <c r="A33" s="6" t="s">
        <v>63</v>
      </c>
      <c r="B33" s="11" t="n">
        <f aca="false">COUNTIF('Test month Sep 2026'!$K$2:$K$319,"Review")</f>
        <v>18</v>
      </c>
      <c r="C33" s="12" t="n">
        <v>18</v>
      </c>
      <c r="D33" s="13" t="str">
        <f aca="false">IF(ABS(B33-C33)&lt;=0,"OK","CHECK")</f>
        <v>OK</v>
      </c>
    </row>
    <row r="34" customFormat="false" ht="15" hidden="false" customHeight="false" outlineLevel="0" collapsed="false">
      <c r="A34" s="6" t="s">
        <v>64</v>
      </c>
      <c r="B34" s="14" t="n">
        <f aca="false">SUMIFS('Test month Sep 2026'!$F$2:$F$319,'Test month Sep 2026'!$K$2:$K$319,"Review")</f>
        <v>6104.18</v>
      </c>
      <c r="C34" s="15" t="n">
        <v>6104.18</v>
      </c>
      <c r="D34" s="13" t="str">
        <f aca="false">IF(ABS(B34-C34)&lt;=0.005,"OK","CHECK")</f>
        <v>OK</v>
      </c>
    </row>
    <row r="35" customFormat="false" ht="15" hidden="false" customHeight="false" outlineLevel="0" collapsed="false">
      <c r="A35" s="6" t="s">
        <v>65</v>
      </c>
      <c r="B35" s="14" t="n">
        <f aca="false">SUMIFS('Test month Sep 2026'!$G$2:$G$319,'Test month Sep 2026'!$K$2:$K$319,"Review")</f>
        <v>6081.48</v>
      </c>
      <c r="C35" s="15" t="n">
        <v>6081.48</v>
      </c>
      <c r="D35" s="13" t="str">
        <f aca="false">IF(ABS(B35-C35)&lt;=0.005,"OK","CHECK")</f>
        <v>OK</v>
      </c>
    </row>
    <row r="36" customFormat="false" ht="15" hidden="false" customHeight="false" outlineLevel="0" collapsed="false">
      <c r="A36" s="6" t="s">
        <v>66</v>
      </c>
      <c r="B36" s="14" t="n">
        <f aca="false">SUMIFS('Test month Sep 2026'!$J$2:$J$319,'Test month Sep 2026'!$K$2:$K$319,"Review")</f>
        <v>-22.7</v>
      </c>
      <c r="C36" s="15" t="n">
        <v>-22.7</v>
      </c>
      <c r="D36" s="13" t="str">
        <f aca="false">IF(ABS(B36-C36)&lt;=0.005,"OK","CHECK")</f>
        <v>OK</v>
      </c>
      <c r="E36" s="6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8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3"/>
    <col collapsed="false" customWidth="true" hidden="false" outlineLevel="0" max="3" min="3" style="0" width="28"/>
    <col collapsed="false" customWidth="true" hidden="false" outlineLevel="0" max="4" min="4" style="0" width="9"/>
    <col collapsed="false" customWidth="true" hidden="false" outlineLevel="0" max="5" min="5" style="0" width="38"/>
    <col collapsed="false" customWidth="true" hidden="false" outlineLevel="0" max="6" min="6" style="0" width="10"/>
    <col collapsed="false" customWidth="true" hidden="false" outlineLevel="0" max="7" min="7" style="0" width="13"/>
    <col collapsed="false" customWidth="true" hidden="false" outlineLevel="0" max="8" min="8" style="0" width="22"/>
    <col collapsed="false" customWidth="true" hidden="false" outlineLevel="0" max="9" min="9" style="0" width="9"/>
    <col collapsed="false" customWidth="true" hidden="false" outlineLevel="0" max="11" min="10" style="0" width="13"/>
    <col collapsed="false" customWidth="true" hidden="false" outlineLevel="0" max="12" min="12" style="0" width="12"/>
    <col collapsed="false" customWidth="true" hidden="false" outlineLevel="0" max="13" min="13" style="0" width="11"/>
  </cols>
  <sheetData>
    <row r="1" customFormat="false" ht="31.5" hidden="false" customHeight="true" outlineLevel="0" collapsed="false">
      <c r="A1" s="16" t="s">
        <v>68</v>
      </c>
      <c r="B1" s="16" t="s">
        <v>69</v>
      </c>
      <c r="C1" s="16" t="s">
        <v>70</v>
      </c>
      <c r="D1" s="16" t="s">
        <v>71</v>
      </c>
      <c r="E1" s="16" t="s">
        <v>72</v>
      </c>
      <c r="F1" s="16" t="s">
        <v>73</v>
      </c>
      <c r="G1" s="16" t="s">
        <v>74</v>
      </c>
      <c r="H1" s="16" t="s">
        <v>75</v>
      </c>
      <c r="I1" s="16" t="s">
        <v>76</v>
      </c>
      <c r="J1" s="16" t="s">
        <v>77</v>
      </c>
      <c r="K1" s="16" t="s">
        <v>78</v>
      </c>
      <c r="L1" s="16" t="s">
        <v>79</v>
      </c>
      <c r="M1" s="16" t="s">
        <v>80</v>
      </c>
    </row>
    <row r="2" customFormat="false" ht="15" hidden="false" customHeight="false" outlineLevel="0" collapsed="false">
      <c r="A2" s="17" t="s">
        <v>81</v>
      </c>
      <c r="B2" s="18" t="n">
        <v>46082</v>
      </c>
      <c r="C2" s="17" t="s">
        <v>82</v>
      </c>
      <c r="D2" s="17" t="s">
        <v>83</v>
      </c>
      <c r="E2" s="17" t="s">
        <v>84</v>
      </c>
      <c r="F2" s="17" t="s">
        <v>85</v>
      </c>
      <c r="G2" s="15" t="n">
        <v>246.05</v>
      </c>
      <c r="H2" s="17" t="s">
        <v>86</v>
      </c>
      <c r="I2" s="12" t="n">
        <f aca="false">COUNTIFS('Supplier bills'!$E$2:$E$1921,A2)</f>
        <v>1</v>
      </c>
      <c r="J2" s="15" t="n">
        <f aca="false">IF(I2=0,"",SUMIFS('Supplier bills'!$F$2:$F$1921,'Supplier bills'!$E$2:$E$1921,A2))</f>
        <v>244.19</v>
      </c>
      <c r="K2" s="15" t="n">
        <f aca="false">IF(H2="Invoiced",ROUND(J2-G2,2),"")</f>
        <v>-1.86</v>
      </c>
      <c r="L2" s="17" t="str">
        <f aca="false">IF(H2="Invoiced",IF(ABS(K2)/G2&gt;0.03,"Review","OK"),"")</f>
        <v>OK</v>
      </c>
      <c r="M2" s="19" t="n">
        <f aca="false">DATE(YEAR(B2),MONTH(B2),1)</f>
        <v>46082</v>
      </c>
    </row>
    <row r="3" customFormat="false" ht="15" hidden="false" customHeight="false" outlineLevel="0" collapsed="false">
      <c r="A3" s="17" t="s">
        <v>87</v>
      </c>
      <c r="B3" s="18" t="n">
        <v>46083</v>
      </c>
      <c r="C3" s="17" t="s">
        <v>88</v>
      </c>
      <c r="D3" s="17" t="s">
        <v>83</v>
      </c>
      <c r="E3" s="17" t="s">
        <v>84</v>
      </c>
      <c r="F3" s="17" t="s">
        <v>85</v>
      </c>
      <c r="G3" s="15" t="n">
        <v>287.34</v>
      </c>
      <c r="H3" s="17" t="s">
        <v>86</v>
      </c>
      <c r="I3" s="12" t="n">
        <f aca="false">COUNTIFS('Supplier bills'!$E$2:$E$1921,A3)</f>
        <v>1</v>
      </c>
      <c r="J3" s="15" t="n">
        <f aca="false">IF(I3=0,"",SUMIFS('Supplier bills'!$F$2:$F$1921,'Supplier bills'!$E$2:$E$1921,A3))</f>
        <v>284.95</v>
      </c>
      <c r="K3" s="15" t="n">
        <f aca="false">IF(H3="Invoiced",ROUND(J3-G3,2),"")</f>
        <v>-2.39</v>
      </c>
      <c r="L3" s="17" t="str">
        <f aca="false">IF(H3="Invoiced",IF(ABS(K3)/G3&gt;0.03,"Review","OK"),"")</f>
        <v>OK</v>
      </c>
      <c r="M3" s="19" t="n">
        <f aca="false">DATE(YEAR(B3),MONTH(B3),1)</f>
        <v>46082</v>
      </c>
    </row>
    <row r="4" customFormat="false" ht="15" hidden="false" customHeight="false" outlineLevel="0" collapsed="false">
      <c r="A4" s="17" t="s">
        <v>89</v>
      </c>
      <c r="B4" s="18" t="n">
        <v>46083</v>
      </c>
      <c r="C4" s="17" t="s">
        <v>82</v>
      </c>
      <c r="D4" s="17" t="s">
        <v>90</v>
      </c>
      <c r="E4" s="17" t="s">
        <v>91</v>
      </c>
      <c r="F4" s="17" t="s">
        <v>92</v>
      </c>
      <c r="G4" s="15" t="n">
        <v>1276.64</v>
      </c>
      <c r="H4" s="17" t="s">
        <v>93</v>
      </c>
      <c r="I4" s="12" t="n">
        <f aca="false">COUNTIFS('Supplier bills'!$E$2:$E$1921,A4)</f>
        <v>0</v>
      </c>
      <c r="J4" s="15" t="str">
        <f aca="false">IF(I4=0,"",SUMIFS('Supplier bills'!$F$2:$F$1921,'Supplier bills'!$E$2:$E$1921,A4))</f>
        <v/>
      </c>
      <c r="K4" s="15" t="str">
        <f aca="false">IF(H4="Invoiced",ROUND(J4-G4,2),"")</f>
        <v/>
      </c>
      <c r="L4" s="17" t="str">
        <f aca="false">IF(H4="Invoiced",IF(ABS(K4)/G4&gt;0.03,"Review","OK"),"")</f>
        <v/>
      </c>
      <c r="M4" s="19" t="n">
        <f aca="false">DATE(YEAR(B4),MONTH(B4),1)</f>
        <v>46082</v>
      </c>
    </row>
    <row r="5" customFormat="false" ht="15" hidden="false" customHeight="false" outlineLevel="0" collapsed="false">
      <c r="A5" s="17" t="s">
        <v>94</v>
      </c>
      <c r="B5" s="18" t="n">
        <v>46083</v>
      </c>
      <c r="C5" s="17" t="s">
        <v>82</v>
      </c>
      <c r="D5" s="17" t="s">
        <v>90</v>
      </c>
      <c r="E5" s="17" t="s">
        <v>91</v>
      </c>
      <c r="F5" s="17" t="s">
        <v>85</v>
      </c>
      <c r="G5" s="15" t="n">
        <v>584.16</v>
      </c>
      <c r="H5" s="17" t="s">
        <v>86</v>
      </c>
      <c r="I5" s="12" t="n">
        <f aca="false">COUNTIFS('Supplier bills'!$E$2:$E$1921,A5)</f>
        <v>1</v>
      </c>
      <c r="J5" s="15" t="n">
        <f aca="false">IF(I5=0,"",SUMIFS('Supplier bills'!$F$2:$F$1921,'Supplier bills'!$E$2:$E$1921,A5))</f>
        <v>586.15</v>
      </c>
      <c r="K5" s="15" t="n">
        <f aca="false">IF(H5="Invoiced",ROUND(J5-G5,2),"")</f>
        <v>1.99</v>
      </c>
      <c r="L5" s="17" t="str">
        <f aca="false">IF(H5="Invoiced",IF(ABS(K5)/G5&gt;0.03,"Review","OK"),"")</f>
        <v>OK</v>
      </c>
      <c r="M5" s="19" t="n">
        <f aca="false">DATE(YEAR(B5),MONTH(B5),1)</f>
        <v>46082</v>
      </c>
    </row>
    <row r="6" customFormat="false" ht="15" hidden="false" customHeight="false" outlineLevel="0" collapsed="false">
      <c r="A6" s="17" t="s">
        <v>95</v>
      </c>
      <c r="B6" s="18" t="n">
        <v>46084</v>
      </c>
      <c r="C6" s="17" t="s">
        <v>88</v>
      </c>
      <c r="D6" s="17" t="s">
        <v>96</v>
      </c>
      <c r="E6" s="17" t="s">
        <v>97</v>
      </c>
      <c r="F6" s="17" t="s">
        <v>98</v>
      </c>
      <c r="G6" s="15" t="n">
        <v>335.21</v>
      </c>
      <c r="H6" s="17" t="s">
        <v>86</v>
      </c>
      <c r="I6" s="12" t="n">
        <f aca="false">COUNTIFS('Supplier bills'!$E$2:$E$1921,A6)</f>
        <v>1</v>
      </c>
      <c r="J6" s="15" t="n">
        <f aca="false">IF(I6=0,"",SUMIFS('Supplier bills'!$F$2:$F$1921,'Supplier bills'!$E$2:$E$1921,A6))</f>
        <v>337.48</v>
      </c>
      <c r="K6" s="15" t="n">
        <f aca="false">IF(H6="Invoiced",ROUND(J6-G6,2),"")</f>
        <v>2.27</v>
      </c>
      <c r="L6" s="17" t="str">
        <f aca="false">IF(H6="Invoiced",IF(ABS(K6)/G6&gt;0.03,"Review","OK"),"")</f>
        <v>OK</v>
      </c>
      <c r="M6" s="19" t="n">
        <f aca="false">DATE(YEAR(B6),MONTH(B6),1)</f>
        <v>46082</v>
      </c>
    </row>
    <row r="7" customFormat="false" ht="15" hidden="false" customHeight="false" outlineLevel="0" collapsed="false">
      <c r="A7" s="17" t="s">
        <v>99</v>
      </c>
      <c r="B7" s="18" t="n">
        <v>46085</v>
      </c>
      <c r="C7" s="17" t="s">
        <v>82</v>
      </c>
      <c r="D7" s="17" t="s">
        <v>90</v>
      </c>
      <c r="E7" s="17" t="s">
        <v>91</v>
      </c>
      <c r="F7" s="17" t="s">
        <v>92</v>
      </c>
      <c r="G7" s="15" t="n">
        <v>103.04</v>
      </c>
      <c r="H7" s="17" t="s">
        <v>93</v>
      </c>
      <c r="I7" s="12" t="n">
        <f aca="false">COUNTIFS('Supplier bills'!$E$2:$E$1921,A7)</f>
        <v>0</v>
      </c>
      <c r="J7" s="15" t="str">
        <f aca="false">IF(I7=0,"",SUMIFS('Supplier bills'!$F$2:$F$1921,'Supplier bills'!$E$2:$E$1921,A7))</f>
        <v/>
      </c>
      <c r="K7" s="15" t="str">
        <f aca="false">IF(H7="Invoiced",ROUND(J7-G7,2),"")</f>
        <v/>
      </c>
      <c r="L7" s="17" t="str">
        <f aca="false">IF(H7="Invoiced",IF(ABS(K7)/G7&gt;0.03,"Review","OK"),"")</f>
        <v/>
      </c>
      <c r="M7" s="19" t="n">
        <f aca="false">DATE(YEAR(B7),MONTH(B7),1)</f>
        <v>46082</v>
      </c>
    </row>
    <row r="8" customFormat="false" ht="15" hidden="false" customHeight="false" outlineLevel="0" collapsed="false">
      <c r="A8" s="17" t="s">
        <v>100</v>
      </c>
      <c r="B8" s="18" t="n">
        <v>46085</v>
      </c>
      <c r="C8" s="17" t="s">
        <v>101</v>
      </c>
      <c r="D8" s="17" t="s">
        <v>96</v>
      </c>
      <c r="E8" s="17" t="s">
        <v>97</v>
      </c>
      <c r="F8" s="17" t="s">
        <v>98</v>
      </c>
      <c r="G8" s="15" t="n">
        <v>53.59</v>
      </c>
      <c r="H8" s="17" t="s">
        <v>86</v>
      </c>
      <c r="I8" s="12" t="n">
        <f aca="false">COUNTIFS('Supplier bills'!$E$2:$E$1921,A8)</f>
        <v>1</v>
      </c>
      <c r="J8" s="15" t="n">
        <f aca="false">IF(I8=0,"",SUMIFS('Supplier bills'!$F$2:$F$1921,'Supplier bills'!$E$2:$E$1921,A8))</f>
        <v>53.76</v>
      </c>
      <c r="K8" s="15" t="n">
        <f aca="false">IF(H8="Invoiced",ROUND(J8-G8,2),"")</f>
        <v>0.17</v>
      </c>
      <c r="L8" s="17" t="str">
        <f aca="false">IF(H8="Invoiced",IF(ABS(K8)/G8&gt;0.03,"Review","OK"),"")</f>
        <v>OK</v>
      </c>
      <c r="M8" s="19" t="n">
        <f aca="false">DATE(YEAR(B8),MONTH(B8),1)</f>
        <v>46082</v>
      </c>
    </row>
    <row r="9" customFormat="false" ht="15" hidden="false" customHeight="false" outlineLevel="0" collapsed="false">
      <c r="A9" s="17" t="s">
        <v>102</v>
      </c>
      <c r="B9" s="18" t="n">
        <v>46085</v>
      </c>
      <c r="C9" s="17" t="s">
        <v>82</v>
      </c>
      <c r="D9" s="17" t="s">
        <v>103</v>
      </c>
      <c r="E9" s="17" t="s">
        <v>104</v>
      </c>
      <c r="F9" s="17" t="s">
        <v>98</v>
      </c>
      <c r="G9" s="15" t="n">
        <v>176.66</v>
      </c>
      <c r="H9" s="17" t="s">
        <v>86</v>
      </c>
      <c r="I9" s="12" t="n">
        <f aca="false">COUNTIFS('Supplier bills'!$E$2:$E$1921,A9)</f>
        <v>1</v>
      </c>
      <c r="J9" s="15" t="n">
        <f aca="false">IF(I9=0,"",SUMIFS('Supplier bills'!$F$2:$F$1921,'Supplier bills'!$E$2:$E$1921,A9))</f>
        <v>177.75</v>
      </c>
      <c r="K9" s="15" t="n">
        <f aca="false">IF(H9="Invoiced",ROUND(J9-G9,2),"")</f>
        <v>1.09</v>
      </c>
      <c r="L9" s="17" t="str">
        <f aca="false">IF(H9="Invoiced",IF(ABS(K9)/G9&gt;0.03,"Review","OK"),"")</f>
        <v>OK</v>
      </c>
      <c r="M9" s="19" t="n">
        <f aca="false">DATE(YEAR(B9),MONTH(B9),1)</f>
        <v>46082</v>
      </c>
    </row>
    <row r="10" customFormat="false" ht="15" hidden="false" customHeight="false" outlineLevel="0" collapsed="false">
      <c r="A10" s="17" t="s">
        <v>105</v>
      </c>
      <c r="B10" s="18" t="n">
        <v>46085</v>
      </c>
      <c r="C10" s="17" t="s">
        <v>88</v>
      </c>
      <c r="D10" s="17" t="s">
        <v>96</v>
      </c>
      <c r="E10" s="17" t="s">
        <v>97</v>
      </c>
      <c r="F10" s="17" t="s">
        <v>85</v>
      </c>
      <c r="G10" s="15" t="n">
        <v>521.93</v>
      </c>
      <c r="H10" s="17" t="s">
        <v>86</v>
      </c>
      <c r="I10" s="12" t="n">
        <f aca="false">COUNTIFS('Supplier bills'!$E$2:$E$1921,A10)</f>
        <v>1</v>
      </c>
      <c r="J10" s="15" t="n">
        <f aca="false">IF(I10=0,"",SUMIFS('Supplier bills'!$F$2:$F$1921,'Supplier bills'!$E$2:$E$1921,A10))</f>
        <v>526.58</v>
      </c>
      <c r="K10" s="15" t="n">
        <f aca="false">IF(H10="Invoiced",ROUND(J10-G10,2),"")</f>
        <v>4.65</v>
      </c>
      <c r="L10" s="17" t="str">
        <f aca="false">IF(H10="Invoiced",IF(ABS(K10)/G10&gt;0.03,"Review","OK"),"")</f>
        <v>OK</v>
      </c>
      <c r="M10" s="19" t="n">
        <f aca="false">DATE(YEAR(B10),MONTH(B10),1)</f>
        <v>46082</v>
      </c>
    </row>
    <row r="11" customFormat="false" ht="15" hidden="false" customHeight="false" outlineLevel="0" collapsed="false">
      <c r="A11" s="17" t="s">
        <v>106</v>
      </c>
      <c r="B11" s="18" t="n">
        <v>46085</v>
      </c>
      <c r="C11" s="17" t="s">
        <v>82</v>
      </c>
      <c r="D11" s="17" t="s">
        <v>103</v>
      </c>
      <c r="E11" s="17" t="s">
        <v>104</v>
      </c>
      <c r="F11" s="17" t="s">
        <v>85</v>
      </c>
      <c r="G11" s="15" t="n">
        <v>334.89</v>
      </c>
      <c r="H11" s="17" t="s">
        <v>86</v>
      </c>
      <c r="I11" s="12" t="n">
        <f aca="false">COUNTIFS('Supplier bills'!$E$2:$E$1921,A11)</f>
        <v>1</v>
      </c>
      <c r="J11" s="15" t="n">
        <f aca="false">IF(I11=0,"",SUMIFS('Supplier bills'!$F$2:$F$1921,'Supplier bills'!$E$2:$E$1921,A11))</f>
        <v>337.76</v>
      </c>
      <c r="K11" s="15" t="n">
        <f aca="false">IF(H11="Invoiced",ROUND(J11-G11,2),"")</f>
        <v>2.87</v>
      </c>
      <c r="L11" s="17" t="str">
        <f aca="false">IF(H11="Invoiced",IF(ABS(K11)/G11&gt;0.03,"Review","OK"),"")</f>
        <v>OK</v>
      </c>
      <c r="M11" s="19" t="n">
        <f aca="false">DATE(YEAR(B11),MONTH(B11),1)</f>
        <v>46082</v>
      </c>
    </row>
    <row r="12" customFormat="false" ht="15" hidden="false" customHeight="false" outlineLevel="0" collapsed="false">
      <c r="A12" s="17" t="s">
        <v>107</v>
      </c>
      <c r="B12" s="18" t="n">
        <v>46085</v>
      </c>
      <c r="C12" s="17" t="s">
        <v>88</v>
      </c>
      <c r="D12" s="17" t="s">
        <v>90</v>
      </c>
      <c r="E12" s="17" t="s">
        <v>91</v>
      </c>
      <c r="F12" s="17" t="s">
        <v>98</v>
      </c>
      <c r="G12" s="15" t="n">
        <v>127.55</v>
      </c>
      <c r="H12" s="17" t="s">
        <v>86</v>
      </c>
      <c r="I12" s="12" t="n">
        <f aca="false">COUNTIFS('Supplier bills'!$E$2:$E$1921,A12)</f>
        <v>1</v>
      </c>
      <c r="J12" s="15" t="n">
        <f aca="false">IF(I12=0,"",SUMIFS('Supplier bills'!$F$2:$F$1921,'Supplier bills'!$E$2:$E$1921,A12))</f>
        <v>126.39</v>
      </c>
      <c r="K12" s="15" t="n">
        <f aca="false">IF(H12="Invoiced",ROUND(J12-G12,2),"")</f>
        <v>-1.16</v>
      </c>
      <c r="L12" s="17" t="str">
        <f aca="false">IF(H12="Invoiced",IF(ABS(K12)/G12&gt;0.03,"Review","OK"),"")</f>
        <v>OK</v>
      </c>
      <c r="M12" s="19" t="n">
        <f aca="false">DATE(YEAR(B12),MONTH(B12),1)</f>
        <v>46082</v>
      </c>
    </row>
    <row r="13" customFormat="false" ht="15" hidden="false" customHeight="false" outlineLevel="0" collapsed="false">
      <c r="A13" s="17" t="s">
        <v>108</v>
      </c>
      <c r="B13" s="18" t="n">
        <v>46085</v>
      </c>
      <c r="C13" s="17" t="s">
        <v>82</v>
      </c>
      <c r="D13" s="17" t="s">
        <v>90</v>
      </c>
      <c r="E13" s="17" t="s">
        <v>91</v>
      </c>
      <c r="F13" s="17" t="s">
        <v>98</v>
      </c>
      <c r="G13" s="15" t="n">
        <v>44.55</v>
      </c>
      <c r="H13" s="17" t="s">
        <v>86</v>
      </c>
      <c r="I13" s="12" t="n">
        <f aca="false">COUNTIFS('Supplier bills'!$E$2:$E$1921,A13)</f>
        <v>1</v>
      </c>
      <c r="J13" s="15" t="n">
        <f aca="false">IF(I13=0,"",SUMIFS('Supplier bills'!$F$2:$F$1921,'Supplier bills'!$E$2:$E$1921,A13))</f>
        <v>44.33</v>
      </c>
      <c r="K13" s="15" t="n">
        <f aca="false">IF(H13="Invoiced",ROUND(J13-G13,2),"")</f>
        <v>-0.22</v>
      </c>
      <c r="L13" s="17" t="str">
        <f aca="false">IF(H13="Invoiced",IF(ABS(K13)/G13&gt;0.03,"Review","OK"),"")</f>
        <v>OK</v>
      </c>
      <c r="M13" s="19" t="n">
        <f aca="false">DATE(YEAR(B13),MONTH(B13),1)</f>
        <v>46082</v>
      </c>
    </row>
    <row r="14" customFormat="false" ht="15" hidden="false" customHeight="false" outlineLevel="0" collapsed="false">
      <c r="A14" s="17" t="s">
        <v>109</v>
      </c>
      <c r="B14" s="18" t="n">
        <v>46086</v>
      </c>
      <c r="C14" s="17" t="s">
        <v>88</v>
      </c>
      <c r="D14" s="17" t="s">
        <v>110</v>
      </c>
      <c r="E14" s="17" t="s">
        <v>111</v>
      </c>
      <c r="F14" s="17" t="s">
        <v>98</v>
      </c>
      <c r="G14" s="15" t="n">
        <v>356.71</v>
      </c>
      <c r="H14" s="17" t="s">
        <v>86</v>
      </c>
      <c r="I14" s="12" t="n">
        <f aca="false">COUNTIFS('Supplier bills'!$E$2:$E$1921,A14)</f>
        <v>1</v>
      </c>
      <c r="J14" s="15" t="n">
        <f aca="false">IF(I14=0,"",SUMIFS('Supplier bills'!$F$2:$F$1921,'Supplier bills'!$E$2:$E$1921,A14))</f>
        <v>353.19</v>
      </c>
      <c r="K14" s="15" t="n">
        <f aca="false">IF(H14="Invoiced",ROUND(J14-G14,2),"")</f>
        <v>-3.52</v>
      </c>
      <c r="L14" s="17" t="str">
        <f aca="false">IF(H14="Invoiced",IF(ABS(K14)/G14&gt;0.03,"Review","OK"),"")</f>
        <v>OK</v>
      </c>
      <c r="M14" s="19" t="n">
        <f aca="false">DATE(YEAR(B14),MONTH(B14),1)</f>
        <v>46082</v>
      </c>
    </row>
    <row r="15" customFormat="false" ht="15" hidden="false" customHeight="false" outlineLevel="0" collapsed="false">
      <c r="A15" s="17" t="s">
        <v>112</v>
      </c>
      <c r="B15" s="18" t="n">
        <v>46086</v>
      </c>
      <c r="C15" s="17" t="s">
        <v>88</v>
      </c>
      <c r="D15" s="17" t="s">
        <v>103</v>
      </c>
      <c r="E15" s="17" t="s">
        <v>104</v>
      </c>
      <c r="F15" s="17" t="s">
        <v>85</v>
      </c>
      <c r="G15" s="15" t="n">
        <v>562.32</v>
      </c>
      <c r="H15" s="17" t="s">
        <v>86</v>
      </c>
      <c r="I15" s="12" t="n">
        <f aca="false">COUNTIFS('Supplier bills'!$E$2:$E$1921,A15)</f>
        <v>1</v>
      </c>
      <c r="J15" s="15" t="n">
        <f aca="false">IF(I15=0,"",SUMIFS('Supplier bills'!$F$2:$F$1921,'Supplier bills'!$E$2:$E$1921,A15))</f>
        <v>563.32</v>
      </c>
      <c r="K15" s="15" t="n">
        <f aca="false">IF(H15="Invoiced",ROUND(J15-G15,2),"")</f>
        <v>1</v>
      </c>
      <c r="L15" s="17" t="str">
        <f aca="false">IF(H15="Invoiced",IF(ABS(K15)/G15&gt;0.03,"Review","OK"),"")</f>
        <v>OK</v>
      </c>
      <c r="M15" s="19" t="n">
        <f aca="false">DATE(YEAR(B15),MONTH(B15),1)</f>
        <v>46082</v>
      </c>
    </row>
    <row r="16" customFormat="false" ht="15" hidden="false" customHeight="false" outlineLevel="0" collapsed="false">
      <c r="A16" s="17" t="s">
        <v>113</v>
      </c>
      <c r="B16" s="18" t="n">
        <v>46086</v>
      </c>
      <c r="C16" s="17" t="s">
        <v>101</v>
      </c>
      <c r="D16" s="17" t="s">
        <v>110</v>
      </c>
      <c r="E16" s="17" t="s">
        <v>111</v>
      </c>
      <c r="F16" s="17" t="s">
        <v>98</v>
      </c>
      <c r="G16" s="15" t="n">
        <v>123.97</v>
      </c>
      <c r="H16" s="17" t="s">
        <v>86</v>
      </c>
      <c r="I16" s="12" t="n">
        <f aca="false">COUNTIFS('Supplier bills'!$E$2:$E$1921,A16)</f>
        <v>1</v>
      </c>
      <c r="J16" s="15" t="n">
        <f aca="false">IF(I16=0,"",SUMIFS('Supplier bills'!$F$2:$F$1921,'Supplier bills'!$E$2:$E$1921,A16))</f>
        <v>123.42</v>
      </c>
      <c r="K16" s="15" t="n">
        <f aca="false">IF(H16="Invoiced",ROUND(J16-G16,2),"")</f>
        <v>-0.55</v>
      </c>
      <c r="L16" s="17" t="str">
        <f aca="false">IF(H16="Invoiced",IF(ABS(K16)/G16&gt;0.03,"Review","OK"),"")</f>
        <v>OK</v>
      </c>
      <c r="M16" s="19" t="n">
        <f aca="false">DATE(YEAR(B16),MONTH(B16),1)</f>
        <v>46082</v>
      </c>
    </row>
    <row r="17" customFormat="false" ht="15" hidden="false" customHeight="false" outlineLevel="0" collapsed="false">
      <c r="A17" s="17" t="s">
        <v>114</v>
      </c>
      <c r="B17" s="18" t="n">
        <v>46087</v>
      </c>
      <c r="C17" s="17" t="s">
        <v>88</v>
      </c>
      <c r="D17" s="17" t="s">
        <v>115</v>
      </c>
      <c r="E17" s="17" t="s">
        <v>116</v>
      </c>
      <c r="F17" s="17" t="s">
        <v>98</v>
      </c>
      <c r="G17" s="15" t="n">
        <v>615.31</v>
      </c>
      <c r="H17" s="17" t="s">
        <v>86</v>
      </c>
      <c r="I17" s="12" t="n">
        <f aca="false">COUNTIFS('Supplier bills'!$E$2:$E$1921,A17)</f>
        <v>1</v>
      </c>
      <c r="J17" s="15" t="n">
        <f aca="false">IF(I17=0,"",SUMIFS('Supplier bills'!$F$2:$F$1921,'Supplier bills'!$E$2:$E$1921,A17))</f>
        <v>612.2</v>
      </c>
      <c r="K17" s="15" t="n">
        <f aca="false">IF(H17="Invoiced",ROUND(J17-G17,2),"")</f>
        <v>-3.11</v>
      </c>
      <c r="L17" s="17" t="str">
        <f aca="false">IF(H17="Invoiced",IF(ABS(K17)/G17&gt;0.03,"Review","OK"),"")</f>
        <v>OK</v>
      </c>
      <c r="M17" s="19" t="n">
        <f aca="false">DATE(YEAR(B17),MONTH(B17),1)</f>
        <v>46082</v>
      </c>
    </row>
    <row r="18" customFormat="false" ht="15" hidden="false" customHeight="false" outlineLevel="0" collapsed="false">
      <c r="A18" s="17" t="s">
        <v>117</v>
      </c>
      <c r="B18" s="18" t="n">
        <v>46087</v>
      </c>
      <c r="C18" s="17" t="s">
        <v>101</v>
      </c>
      <c r="D18" s="17" t="s">
        <v>83</v>
      </c>
      <c r="E18" s="17" t="s">
        <v>84</v>
      </c>
      <c r="F18" s="17" t="s">
        <v>85</v>
      </c>
      <c r="G18" s="15" t="n">
        <v>61.76</v>
      </c>
      <c r="H18" s="17" t="s">
        <v>86</v>
      </c>
      <c r="I18" s="12" t="n">
        <f aca="false">COUNTIFS('Supplier bills'!$E$2:$E$1921,A18)</f>
        <v>1</v>
      </c>
      <c r="J18" s="15" t="n">
        <f aca="false">IF(I18=0,"",SUMIFS('Supplier bills'!$F$2:$F$1921,'Supplier bills'!$E$2:$E$1921,A18))</f>
        <v>62.28</v>
      </c>
      <c r="K18" s="15" t="n">
        <f aca="false">IF(H18="Invoiced",ROUND(J18-G18,2),"")</f>
        <v>0.52</v>
      </c>
      <c r="L18" s="17" t="str">
        <f aca="false">IF(H18="Invoiced",IF(ABS(K18)/G18&gt;0.03,"Review","OK"),"")</f>
        <v>OK</v>
      </c>
      <c r="M18" s="19" t="n">
        <f aca="false">DATE(YEAR(B18),MONTH(B18),1)</f>
        <v>46082</v>
      </c>
    </row>
    <row r="19" customFormat="false" ht="15" hidden="false" customHeight="false" outlineLevel="0" collapsed="false">
      <c r="A19" s="17" t="s">
        <v>118</v>
      </c>
      <c r="B19" s="18" t="n">
        <v>46087</v>
      </c>
      <c r="C19" s="17" t="s">
        <v>82</v>
      </c>
      <c r="D19" s="17" t="s">
        <v>96</v>
      </c>
      <c r="E19" s="17" t="s">
        <v>97</v>
      </c>
      <c r="F19" s="17" t="s">
        <v>85</v>
      </c>
      <c r="G19" s="15" t="n">
        <v>64.97</v>
      </c>
      <c r="H19" s="17" t="s">
        <v>86</v>
      </c>
      <c r="I19" s="12" t="n">
        <f aca="false">COUNTIFS('Supplier bills'!$E$2:$E$1921,A19)</f>
        <v>1</v>
      </c>
      <c r="J19" s="15" t="n">
        <f aca="false">IF(I19=0,"",SUMIFS('Supplier bills'!$F$2:$F$1921,'Supplier bills'!$E$2:$E$1921,A19))</f>
        <v>65.32</v>
      </c>
      <c r="K19" s="15" t="n">
        <f aca="false">IF(H19="Invoiced",ROUND(J19-G19,2),"")</f>
        <v>0.35</v>
      </c>
      <c r="L19" s="17" t="str">
        <f aca="false">IF(H19="Invoiced",IF(ABS(K19)/G19&gt;0.03,"Review","OK"),"")</f>
        <v>OK</v>
      </c>
      <c r="M19" s="19" t="n">
        <f aca="false">DATE(YEAR(B19),MONTH(B19),1)</f>
        <v>46082</v>
      </c>
    </row>
    <row r="20" customFormat="false" ht="15" hidden="false" customHeight="false" outlineLevel="0" collapsed="false">
      <c r="A20" s="17" t="s">
        <v>119</v>
      </c>
      <c r="B20" s="18" t="n">
        <v>46087</v>
      </c>
      <c r="C20" s="17" t="s">
        <v>82</v>
      </c>
      <c r="D20" s="17" t="s">
        <v>96</v>
      </c>
      <c r="E20" s="17" t="s">
        <v>97</v>
      </c>
      <c r="F20" s="17" t="s">
        <v>98</v>
      </c>
      <c r="G20" s="15" t="n">
        <v>505.09</v>
      </c>
      <c r="H20" s="17" t="s">
        <v>86</v>
      </c>
      <c r="I20" s="12" t="n">
        <f aca="false">COUNTIFS('Supplier bills'!$E$2:$E$1921,A20)</f>
        <v>1</v>
      </c>
      <c r="J20" s="15" t="n">
        <f aca="false">IF(I20=0,"",SUMIFS('Supplier bills'!$F$2:$F$1921,'Supplier bills'!$E$2:$E$1921,A20))</f>
        <v>500.88</v>
      </c>
      <c r="K20" s="15" t="n">
        <f aca="false">IF(H20="Invoiced",ROUND(J20-G20,2),"")</f>
        <v>-4.21</v>
      </c>
      <c r="L20" s="17" t="str">
        <f aca="false">IF(H20="Invoiced",IF(ABS(K20)/G20&gt;0.03,"Review","OK"),"")</f>
        <v>OK</v>
      </c>
      <c r="M20" s="19" t="n">
        <f aca="false">DATE(YEAR(B20),MONTH(B20),1)</f>
        <v>46082</v>
      </c>
    </row>
    <row r="21" customFormat="false" ht="15" hidden="false" customHeight="false" outlineLevel="0" collapsed="false">
      <c r="A21" s="17" t="s">
        <v>120</v>
      </c>
      <c r="B21" s="18" t="n">
        <v>46088</v>
      </c>
      <c r="C21" s="17" t="s">
        <v>88</v>
      </c>
      <c r="D21" s="17" t="s">
        <v>121</v>
      </c>
      <c r="E21" s="17" t="s">
        <v>122</v>
      </c>
      <c r="F21" s="17" t="s">
        <v>85</v>
      </c>
      <c r="G21" s="15" t="n">
        <v>159.83</v>
      </c>
      <c r="H21" s="17" t="s">
        <v>86</v>
      </c>
      <c r="I21" s="12" t="n">
        <f aca="false">COUNTIFS('Supplier bills'!$E$2:$E$1921,A21)</f>
        <v>1</v>
      </c>
      <c r="J21" s="15" t="n">
        <f aca="false">IF(I21=0,"",SUMIFS('Supplier bills'!$F$2:$F$1921,'Supplier bills'!$E$2:$E$1921,A21))</f>
        <v>158.36</v>
      </c>
      <c r="K21" s="15" t="n">
        <f aca="false">IF(H21="Invoiced",ROUND(J21-G21,2),"")</f>
        <v>-1.47</v>
      </c>
      <c r="L21" s="17" t="str">
        <f aca="false">IF(H21="Invoiced",IF(ABS(K21)/G21&gt;0.03,"Review","OK"),"")</f>
        <v>OK</v>
      </c>
      <c r="M21" s="19" t="n">
        <f aca="false">DATE(YEAR(B21),MONTH(B21),1)</f>
        <v>46082</v>
      </c>
    </row>
    <row r="22" customFormat="false" ht="15" hidden="false" customHeight="false" outlineLevel="0" collapsed="false">
      <c r="A22" s="17" t="s">
        <v>123</v>
      </c>
      <c r="B22" s="18" t="n">
        <v>46088</v>
      </c>
      <c r="C22" s="17" t="s">
        <v>88</v>
      </c>
      <c r="D22" s="17" t="s">
        <v>121</v>
      </c>
      <c r="E22" s="17" t="s">
        <v>122</v>
      </c>
      <c r="F22" s="17" t="s">
        <v>85</v>
      </c>
      <c r="G22" s="15" t="n">
        <v>1934.57</v>
      </c>
      <c r="H22" s="17" t="s">
        <v>86</v>
      </c>
      <c r="I22" s="12" t="n">
        <f aca="false">COUNTIFS('Supplier bills'!$E$2:$E$1921,A22)</f>
        <v>1</v>
      </c>
      <c r="J22" s="15" t="n">
        <f aca="false">IF(I22=0,"",SUMIFS('Supplier bills'!$F$2:$F$1921,'Supplier bills'!$E$2:$E$1921,A22))</f>
        <v>1946.13</v>
      </c>
      <c r="K22" s="15" t="n">
        <f aca="false">IF(H22="Invoiced",ROUND(J22-G22,2),"")</f>
        <v>11.56</v>
      </c>
      <c r="L22" s="17" t="str">
        <f aca="false">IF(H22="Invoiced",IF(ABS(K22)/G22&gt;0.03,"Review","OK"),"")</f>
        <v>OK</v>
      </c>
      <c r="M22" s="19" t="n">
        <f aca="false">DATE(YEAR(B22),MONTH(B22),1)</f>
        <v>46082</v>
      </c>
    </row>
    <row r="23" customFormat="false" ht="15" hidden="false" customHeight="false" outlineLevel="0" collapsed="false">
      <c r="A23" s="17" t="s">
        <v>124</v>
      </c>
      <c r="B23" s="18" t="n">
        <v>46088</v>
      </c>
      <c r="C23" s="17" t="s">
        <v>82</v>
      </c>
      <c r="D23" s="17" t="s">
        <v>96</v>
      </c>
      <c r="E23" s="17" t="s">
        <v>97</v>
      </c>
      <c r="F23" s="17" t="s">
        <v>98</v>
      </c>
      <c r="G23" s="15" t="n">
        <v>291.81</v>
      </c>
      <c r="H23" s="17" t="s">
        <v>86</v>
      </c>
      <c r="I23" s="12" t="n">
        <f aca="false">COUNTIFS('Supplier bills'!$E$2:$E$1921,A23)</f>
        <v>1</v>
      </c>
      <c r="J23" s="15" t="n">
        <f aca="false">IF(I23=0,"",SUMIFS('Supplier bills'!$F$2:$F$1921,'Supplier bills'!$E$2:$E$1921,A23))</f>
        <v>258.64</v>
      </c>
      <c r="K23" s="15" t="n">
        <f aca="false">IF(H23="Invoiced",ROUND(J23-G23,2),"")</f>
        <v>-33.17</v>
      </c>
      <c r="L23" s="17" t="str">
        <f aca="false">IF(H23="Invoiced",IF(ABS(K23)/G23&gt;0.03,"Review","OK"),"")</f>
        <v>Review</v>
      </c>
      <c r="M23" s="19" t="n">
        <f aca="false">DATE(YEAR(B23),MONTH(B23),1)</f>
        <v>46082</v>
      </c>
    </row>
    <row r="24" customFormat="false" ht="15" hidden="false" customHeight="false" outlineLevel="0" collapsed="false">
      <c r="A24" s="17" t="s">
        <v>125</v>
      </c>
      <c r="B24" s="18" t="n">
        <v>46088</v>
      </c>
      <c r="C24" s="17" t="s">
        <v>88</v>
      </c>
      <c r="D24" s="17" t="s">
        <v>126</v>
      </c>
      <c r="E24" s="17" t="s">
        <v>127</v>
      </c>
      <c r="F24" s="17" t="s">
        <v>98</v>
      </c>
      <c r="G24" s="15" t="n">
        <v>481.83</v>
      </c>
      <c r="H24" s="17" t="s">
        <v>86</v>
      </c>
      <c r="I24" s="12" t="n">
        <f aca="false">COUNTIFS('Supplier bills'!$E$2:$E$1921,A24)</f>
        <v>1</v>
      </c>
      <c r="J24" s="15" t="n">
        <f aca="false">IF(I24=0,"",SUMIFS('Supplier bills'!$F$2:$F$1921,'Supplier bills'!$E$2:$E$1921,A24))</f>
        <v>479.47</v>
      </c>
      <c r="K24" s="15" t="n">
        <f aca="false">IF(H24="Invoiced",ROUND(J24-G24,2),"")</f>
        <v>-2.36</v>
      </c>
      <c r="L24" s="17" t="str">
        <f aca="false">IF(H24="Invoiced",IF(ABS(K24)/G24&gt;0.03,"Review","OK"),"")</f>
        <v>OK</v>
      </c>
      <c r="M24" s="19" t="n">
        <f aca="false">DATE(YEAR(B24),MONTH(B24),1)</f>
        <v>46082</v>
      </c>
    </row>
    <row r="25" customFormat="false" ht="15" hidden="false" customHeight="false" outlineLevel="0" collapsed="false">
      <c r="A25" s="17" t="s">
        <v>128</v>
      </c>
      <c r="B25" s="18" t="n">
        <v>46089</v>
      </c>
      <c r="C25" s="17" t="s">
        <v>82</v>
      </c>
      <c r="D25" s="17" t="s">
        <v>129</v>
      </c>
      <c r="E25" s="17" t="s">
        <v>130</v>
      </c>
      <c r="F25" s="17" t="s">
        <v>98</v>
      </c>
      <c r="G25" s="15" t="n">
        <v>190.13</v>
      </c>
      <c r="H25" s="17" t="s">
        <v>86</v>
      </c>
      <c r="I25" s="12" t="n">
        <f aca="false">COUNTIFS('Supplier bills'!$E$2:$E$1921,A25)</f>
        <v>1</v>
      </c>
      <c r="J25" s="15" t="n">
        <f aca="false">IF(I25=0,"",SUMIFS('Supplier bills'!$F$2:$F$1921,'Supplier bills'!$E$2:$E$1921,A25))</f>
        <v>189.51</v>
      </c>
      <c r="K25" s="15" t="n">
        <f aca="false">IF(H25="Invoiced",ROUND(J25-G25,2),"")</f>
        <v>-0.62</v>
      </c>
      <c r="L25" s="17" t="str">
        <f aca="false">IF(H25="Invoiced",IF(ABS(K25)/G25&gt;0.03,"Review","OK"),"")</f>
        <v>OK</v>
      </c>
      <c r="M25" s="19" t="n">
        <f aca="false">DATE(YEAR(B25),MONTH(B25),1)</f>
        <v>46082</v>
      </c>
    </row>
    <row r="26" customFormat="false" ht="15" hidden="false" customHeight="false" outlineLevel="0" collapsed="false">
      <c r="A26" s="17" t="s">
        <v>131</v>
      </c>
      <c r="B26" s="18" t="n">
        <v>46089</v>
      </c>
      <c r="C26" s="17" t="s">
        <v>82</v>
      </c>
      <c r="D26" s="17" t="s">
        <v>110</v>
      </c>
      <c r="E26" s="17" t="s">
        <v>111</v>
      </c>
      <c r="F26" s="17" t="s">
        <v>98</v>
      </c>
      <c r="G26" s="15" t="n">
        <v>322</v>
      </c>
      <c r="H26" s="17" t="s">
        <v>86</v>
      </c>
      <c r="I26" s="12" t="n">
        <f aca="false">COUNTIFS('Supplier bills'!$E$2:$E$1921,A26)</f>
        <v>1</v>
      </c>
      <c r="J26" s="15" t="n">
        <f aca="false">IF(I26=0,"",SUMIFS('Supplier bills'!$F$2:$F$1921,'Supplier bills'!$E$2:$E$1921,A26))</f>
        <v>320.03</v>
      </c>
      <c r="K26" s="15" t="n">
        <f aca="false">IF(H26="Invoiced",ROUND(J26-G26,2),"")</f>
        <v>-1.97</v>
      </c>
      <c r="L26" s="17" t="str">
        <f aca="false">IF(H26="Invoiced",IF(ABS(K26)/G26&gt;0.03,"Review","OK"),"")</f>
        <v>OK</v>
      </c>
      <c r="M26" s="19" t="n">
        <f aca="false">DATE(YEAR(B26),MONTH(B26),1)</f>
        <v>46082</v>
      </c>
    </row>
    <row r="27" customFormat="false" ht="15" hidden="false" customHeight="false" outlineLevel="0" collapsed="false">
      <c r="A27" s="17" t="s">
        <v>132</v>
      </c>
      <c r="B27" s="18" t="n">
        <v>46089</v>
      </c>
      <c r="C27" s="17" t="s">
        <v>82</v>
      </c>
      <c r="D27" s="17" t="s">
        <v>133</v>
      </c>
      <c r="E27" s="17" t="s">
        <v>134</v>
      </c>
      <c r="F27" s="17" t="s">
        <v>85</v>
      </c>
      <c r="G27" s="15" t="n">
        <v>206.14</v>
      </c>
      <c r="H27" s="17" t="s">
        <v>135</v>
      </c>
      <c r="I27" s="12" t="n">
        <f aca="false">COUNTIFS('Supplier bills'!$E$2:$E$1921,A27)</f>
        <v>0</v>
      </c>
      <c r="J27" s="15" t="str">
        <f aca="false">IF(I27=0,"",SUMIFS('Supplier bills'!$F$2:$F$1921,'Supplier bills'!$E$2:$E$1921,A27))</f>
        <v/>
      </c>
      <c r="K27" s="15" t="str">
        <f aca="false">IF(H27="Invoiced",ROUND(J27-G27,2),"")</f>
        <v/>
      </c>
      <c r="L27" s="17" t="str">
        <f aca="false">IF(H27="Invoiced",IF(ABS(K27)/G27&gt;0.03,"Review","OK"),"")</f>
        <v/>
      </c>
      <c r="M27" s="19" t="n">
        <f aca="false">DATE(YEAR(B27),MONTH(B27),1)</f>
        <v>46082</v>
      </c>
    </row>
    <row r="28" customFormat="false" ht="15" hidden="false" customHeight="false" outlineLevel="0" collapsed="false">
      <c r="A28" s="17" t="s">
        <v>136</v>
      </c>
      <c r="B28" s="18" t="n">
        <v>46089</v>
      </c>
      <c r="C28" s="17" t="s">
        <v>82</v>
      </c>
      <c r="D28" s="17" t="s">
        <v>83</v>
      </c>
      <c r="E28" s="17" t="s">
        <v>84</v>
      </c>
      <c r="F28" s="17" t="s">
        <v>85</v>
      </c>
      <c r="G28" s="15" t="n">
        <v>142.07</v>
      </c>
      <c r="H28" s="17" t="s">
        <v>86</v>
      </c>
      <c r="I28" s="12" t="n">
        <f aca="false">COUNTIFS('Supplier bills'!$E$2:$E$1921,A28)</f>
        <v>1</v>
      </c>
      <c r="J28" s="15" t="n">
        <f aca="false">IF(I28=0,"",SUMIFS('Supplier bills'!$F$2:$F$1921,'Supplier bills'!$E$2:$E$1921,A28))</f>
        <v>142.86</v>
      </c>
      <c r="K28" s="15" t="n">
        <f aca="false">IF(H28="Invoiced",ROUND(J28-G28,2),"")</f>
        <v>0.79</v>
      </c>
      <c r="L28" s="17" t="str">
        <f aca="false">IF(H28="Invoiced",IF(ABS(K28)/G28&gt;0.03,"Review","OK"),"")</f>
        <v>OK</v>
      </c>
      <c r="M28" s="19" t="n">
        <f aca="false">DATE(YEAR(B28),MONTH(B28),1)</f>
        <v>46082</v>
      </c>
    </row>
    <row r="29" customFormat="false" ht="15" hidden="false" customHeight="false" outlineLevel="0" collapsed="false">
      <c r="A29" s="17" t="s">
        <v>137</v>
      </c>
      <c r="B29" s="18" t="n">
        <v>46089</v>
      </c>
      <c r="C29" s="17" t="s">
        <v>82</v>
      </c>
      <c r="D29" s="17" t="s">
        <v>126</v>
      </c>
      <c r="E29" s="17" t="s">
        <v>127</v>
      </c>
      <c r="F29" s="17" t="s">
        <v>85</v>
      </c>
      <c r="G29" s="15" t="n">
        <v>143.35</v>
      </c>
      <c r="H29" s="17" t="s">
        <v>86</v>
      </c>
      <c r="I29" s="12" t="n">
        <f aca="false">COUNTIFS('Supplier bills'!$E$2:$E$1921,A29)</f>
        <v>1</v>
      </c>
      <c r="J29" s="15" t="n">
        <f aca="false">IF(I29=0,"",SUMIFS('Supplier bills'!$F$2:$F$1921,'Supplier bills'!$E$2:$E$1921,A29))</f>
        <v>142.01</v>
      </c>
      <c r="K29" s="15" t="n">
        <f aca="false">IF(H29="Invoiced",ROUND(J29-G29,2),"")</f>
        <v>-1.34</v>
      </c>
      <c r="L29" s="17" t="str">
        <f aca="false">IF(H29="Invoiced",IF(ABS(K29)/G29&gt;0.03,"Review","OK"),"")</f>
        <v>OK</v>
      </c>
      <c r="M29" s="19" t="n">
        <f aca="false">DATE(YEAR(B29),MONTH(B29),1)</f>
        <v>46082</v>
      </c>
    </row>
    <row r="30" customFormat="false" ht="15" hidden="false" customHeight="false" outlineLevel="0" collapsed="false">
      <c r="A30" s="17" t="s">
        <v>138</v>
      </c>
      <c r="B30" s="18" t="n">
        <v>46089</v>
      </c>
      <c r="C30" s="17" t="s">
        <v>101</v>
      </c>
      <c r="D30" s="17" t="s">
        <v>133</v>
      </c>
      <c r="E30" s="17" t="s">
        <v>134</v>
      </c>
      <c r="F30" s="17" t="s">
        <v>98</v>
      </c>
      <c r="G30" s="15" t="n">
        <v>126.74</v>
      </c>
      <c r="H30" s="17" t="s">
        <v>86</v>
      </c>
      <c r="I30" s="12" t="n">
        <f aca="false">COUNTIFS('Supplier bills'!$E$2:$E$1921,A30)</f>
        <v>1</v>
      </c>
      <c r="J30" s="15" t="n">
        <f aca="false">IF(I30=0,"",SUMIFS('Supplier bills'!$F$2:$F$1921,'Supplier bills'!$E$2:$E$1921,A30))</f>
        <v>125.81</v>
      </c>
      <c r="K30" s="15" t="n">
        <f aca="false">IF(H30="Invoiced",ROUND(J30-G30,2),"")</f>
        <v>-0.93</v>
      </c>
      <c r="L30" s="17" t="str">
        <f aca="false">IF(H30="Invoiced",IF(ABS(K30)/G30&gt;0.03,"Review","OK"),"")</f>
        <v>OK</v>
      </c>
      <c r="M30" s="19" t="n">
        <f aca="false">DATE(YEAR(B30),MONTH(B30),1)</f>
        <v>46082</v>
      </c>
    </row>
    <row r="31" customFormat="false" ht="15" hidden="false" customHeight="false" outlineLevel="0" collapsed="false">
      <c r="A31" s="17" t="s">
        <v>139</v>
      </c>
      <c r="B31" s="18" t="n">
        <v>46089</v>
      </c>
      <c r="C31" s="17" t="s">
        <v>82</v>
      </c>
      <c r="D31" s="17" t="s">
        <v>129</v>
      </c>
      <c r="E31" s="17" t="s">
        <v>130</v>
      </c>
      <c r="F31" s="17" t="s">
        <v>98</v>
      </c>
      <c r="G31" s="15" t="n">
        <v>288.09</v>
      </c>
      <c r="H31" s="17" t="s">
        <v>86</v>
      </c>
      <c r="I31" s="12" t="n">
        <f aca="false">COUNTIFS('Supplier bills'!$E$2:$E$1921,A31)</f>
        <v>1</v>
      </c>
      <c r="J31" s="15" t="n">
        <f aca="false">IF(I31=0,"",SUMIFS('Supplier bills'!$F$2:$F$1921,'Supplier bills'!$E$2:$E$1921,A31))</f>
        <v>286.5</v>
      </c>
      <c r="K31" s="15" t="n">
        <f aca="false">IF(H31="Invoiced",ROUND(J31-G31,2),"")</f>
        <v>-1.59</v>
      </c>
      <c r="L31" s="17" t="str">
        <f aca="false">IF(H31="Invoiced",IF(ABS(K31)/G31&gt;0.03,"Review","OK"),"")</f>
        <v>OK</v>
      </c>
      <c r="M31" s="19" t="n">
        <f aca="false">DATE(YEAR(B31),MONTH(B31),1)</f>
        <v>46082</v>
      </c>
    </row>
    <row r="32" customFormat="false" ht="15" hidden="false" customHeight="false" outlineLevel="0" collapsed="false">
      <c r="A32" s="17" t="s">
        <v>140</v>
      </c>
      <c r="B32" s="18" t="n">
        <v>46089</v>
      </c>
      <c r="C32" s="17" t="s">
        <v>82</v>
      </c>
      <c r="D32" s="17" t="s">
        <v>96</v>
      </c>
      <c r="E32" s="17" t="s">
        <v>97</v>
      </c>
      <c r="F32" s="17" t="s">
        <v>85</v>
      </c>
      <c r="G32" s="15" t="n">
        <v>466.71</v>
      </c>
      <c r="H32" s="17" t="s">
        <v>86</v>
      </c>
      <c r="I32" s="12" t="n">
        <f aca="false">COUNTIFS('Supplier bills'!$E$2:$E$1921,A32)</f>
        <v>1</v>
      </c>
      <c r="J32" s="15" t="n">
        <f aca="false">IF(I32=0,"",SUMIFS('Supplier bills'!$F$2:$F$1921,'Supplier bills'!$E$2:$E$1921,A32))</f>
        <v>468.44</v>
      </c>
      <c r="K32" s="15" t="n">
        <f aca="false">IF(H32="Invoiced",ROUND(J32-G32,2),"")</f>
        <v>1.73</v>
      </c>
      <c r="L32" s="17" t="str">
        <f aca="false">IF(H32="Invoiced",IF(ABS(K32)/G32&gt;0.03,"Review","OK"),"")</f>
        <v>OK</v>
      </c>
      <c r="M32" s="19" t="n">
        <f aca="false">DATE(YEAR(B32),MONTH(B32),1)</f>
        <v>46082</v>
      </c>
    </row>
    <row r="33" customFormat="false" ht="15" hidden="false" customHeight="false" outlineLevel="0" collapsed="false">
      <c r="A33" s="17" t="s">
        <v>141</v>
      </c>
      <c r="B33" s="18" t="n">
        <v>46089</v>
      </c>
      <c r="C33" s="17" t="s">
        <v>82</v>
      </c>
      <c r="D33" s="17" t="s">
        <v>129</v>
      </c>
      <c r="E33" s="17" t="s">
        <v>130</v>
      </c>
      <c r="F33" s="17" t="s">
        <v>85</v>
      </c>
      <c r="G33" s="15" t="n">
        <v>147.62</v>
      </c>
      <c r="H33" s="17" t="s">
        <v>86</v>
      </c>
      <c r="I33" s="12" t="n">
        <f aca="false">COUNTIFS('Supplier bills'!$E$2:$E$1921,A33)</f>
        <v>1</v>
      </c>
      <c r="J33" s="15" t="n">
        <f aca="false">IF(I33=0,"",SUMIFS('Supplier bills'!$F$2:$F$1921,'Supplier bills'!$E$2:$E$1921,A33))</f>
        <v>135.8</v>
      </c>
      <c r="K33" s="15" t="n">
        <f aca="false">IF(H33="Invoiced",ROUND(J33-G33,2),"")</f>
        <v>-11.82</v>
      </c>
      <c r="L33" s="17" t="str">
        <f aca="false">IF(H33="Invoiced",IF(ABS(K33)/G33&gt;0.03,"Review","OK"),"")</f>
        <v>Review</v>
      </c>
      <c r="M33" s="19" t="n">
        <f aca="false">DATE(YEAR(B33),MONTH(B33),1)</f>
        <v>46082</v>
      </c>
    </row>
    <row r="34" customFormat="false" ht="15" hidden="false" customHeight="false" outlineLevel="0" collapsed="false">
      <c r="A34" s="17" t="s">
        <v>142</v>
      </c>
      <c r="B34" s="18" t="n">
        <v>46090</v>
      </c>
      <c r="C34" s="17" t="s">
        <v>101</v>
      </c>
      <c r="D34" s="17" t="s">
        <v>121</v>
      </c>
      <c r="E34" s="17" t="s">
        <v>122</v>
      </c>
      <c r="F34" s="17" t="s">
        <v>92</v>
      </c>
      <c r="G34" s="15" t="n">
        <v>636.19</v>
      </c>
      <c r="H34" s="17" t="s">
        <v>93</v>
      </c>
      <c r="I34" s="12" t="n">
        <f aca="false">COUNTIFS('Supplier bills'!$E$2:$E$1921,A34)</f>
        <v>0</v>
      </c>
      <c r="J34" s="15" t="str">
        <f aca="false">IF(I34=0,"",SUMIFS('Supplier bills'!$F$2:$F$1921,'Supplier bills'!$E$2:$E$1921,A34))</f>
        <v/>
      </c>
      <c r="K34" s="15" t="str">
        <f aca="false">IF(H34="Invoiced",ROUND(J34-G34,2),"")</f>
        <v/>
      </c>
      <c r="L34" s="17" t="str">
        <f aca="false">IF(H34="Invoiced",IF(ABS(K34)/G34&gt;0.03,"Review","OK"),"")</f>
        <v/>
      </c>
      <c r="M34" s="19" t="n">
        <f aca="false">DATE(YEAR(B34),MONTH(B34),1)</f>
        <v>46082</v>
      </c>
    </row>
    <row r="35" customFormat="false" ht="15" hidden="false" customHeight="false" outlineLevel="0" collapsed="false">
      <c r="A35" s="17" t="s">
        <v>143</v>
      </c>
      <c r="B35" s="18" t="n">
        <v>46090</v>
      </c>
      <c r="C35" s="17" t="s">
        <v>101</v>
      </c>
      <c r="D35" s="17" t="s">
        <v>144</v>
      </c>
      <c r="E35" s="17" t="s">
        <v>145</v>
      </c>
      <c r="F35" s="17" t="s">
        <v>98</v>
      </c>
      <c r="G35" s="15" t="n">
        <v>846.48</v>
      </c>
      <c r="H35" s="17" t="s">
        <v>86</v>
      </c>
      <c r="I35" s="12" t="n">
        <f aca="false">COUNTIFS('Supplier bills'!$E$2:$E$1921,A35)</f>
        <v>1</v>
      </c>
      <c r="J35" s="15" t="n">
        <f aca="false">IF(I35=0,"",SUMIFS('Supplier bills'!$F$2:$F$1921,'Supplier bills'!$E$2:$E$1921,A35))</f>
        <v>850.67</v>
      </c>
      <c r="K35" s="15" t="n">
        <f aca="false">IF(H35="Invoiced",ROUND(J35-G35,2),"")</f>
        <v>4.19</v>
      </c>
      <c r="L35" s="17" t="str">
        <f aca="false">IF(H35="Invoiced",IF(ABS(K35)/G35&gt;0.03,"Review","OK"),"")</f>
        <v>OK</v>
      </c>
      <c r="M35" s="19" t="n">
        <f aca="false">DATE(YEAR(B35),MONTH(B35),1)</f>
        <v>46082</v>
      </c>
    </row>
    <row r="36" customFormat="false" ht="15" hidden="false" customHeight="false" outlineLevel="0" collapsed="false">
      <c r="A36" s="17" t="s">
        <v>146</v>
      </c>
      <c r="B36" s="18" t="n">
        <v>46090</v>
      </c>
      <c r="C36" s="17" t="s">
        <v>82</v>
      </c>
      <c r="D36" s="17" t="s">
        <v>144</v>
      </c>
      <c r="E36" s="17" t="s">
        <v>145</v>
      </c>
      <c r="F36" s="17" t="s">
        <v>98</v>
      </c>
      <c r="G36" s="15" t="n">
        <v>254.48</v>
      </c>
      <c r="H36" s="17" t="s">
        <v>86</v>
      </c>
      <c r="I36" s="12" t="n">
        <f aca="false">COUNTIFS('Supplier bills'!$E$2:$E$1921,A36)</f>
        <v>1</v>
      </c>
      <c r="J36" s="15" t="n">
        <f aca="false">IF(I36=0,"",SUMIFS('Supplier bills'!$F$2:$F$1921,'Supplier bills'!$E$2:$E$1921,A36))</f>
        <v>255.14</v>
      </c>
      <c r="K36" s="15" t="n">
        <f aca="false">IF(H36="Invoiced",ROUND(J36-G36,2),"")</f>
        <v>0.66</v>
      </c>
      <c r="L36" s="17" t="str">
        <f aca="false">IF(H36="Invoiced",IF(ABS(K36)/G36&gt;0.03,"Review","OK"),"")</f>
        <v>OK</v>
      </c>
      <c r="M36" s="19" t="n">
        <f aca="false">DATE(YEAR(B36),MONTH(B36),1)</f>
        <v>46082</v>
      </c>
    </row>
    <row r="37" customFormat="false" ht="15" hidden="false" customHeight="false" outlineLevel="0" collapsed="false">
      <c r="A37" s="17" t="s">
        <v>147</v>
      </c>
      <c r="B37" s="18" t="n">
        <v>46090</v>
      </c>
      <c r="C37" s="17" t="s">
        <v>82</v>
      </c>
      <c r="D37" s="17" t="s">
        <v>103</v>
      </c>
      <c r="E37" s="17" t="s">
        <v>104</v>
      </c>
      <c r="F37" s="17" t="s">
        <v>98</v>
      </c>
      <c r="G37" s="15" t="n">
        <v>45.88</v>
      </c>
      <c r="H37" s="17" t="s">
        <v>86</v>
      </c>
      <c r="I37" s="12" t="n">
        <f aca="false">COUNTIFS('Supplier bills'!$E$2:$E$1921,A37)</f>
        <v>1</v>
      </c>
      <c r="J37" s="15" t="n">
        <f aca="false">IF(I37=0,"",SUMIFS('Supplier bills'!$F$2:$F$1921,'Supplier bills'!$E$2:$E$1921,A37))</f>
        <v>42.36</v>
      </c>
      <c r="K37" s="15" t="n">
        <f aca="false">IF(H37="Invoiced",ROUND(J37-G37,2),"")</f>
        <v>-3.52</v>
      </c>
      <c r="L37" s="17" t="str">
        <f aca="false">IF(H37="Invoiced",IF(ABS(K37)/G37&gt;0.03,"Review","OK"),"")</f>
        <v>Review</v>
      </c>
      <c r="M37" s="19" t="n">
        <f aca="false">DATE(YEAR(B37),MONTH(B37),1)</f>
        <v>46082</v>
      </c>
    </row>
    <row r="38" customFormat="false" ht="15" hidden="false" customHeight="false" outlineLevel="0" collapsed="false">
      <c r="A38" s="17" t="s">
        <v>148</v>
      </c>
      <c r="B38" s="18" t="n">
        <v>46090</v>
      </c>
      <c r="C38" s="17" t="s">
        <v>88</v>
      </c>
      <c r="D38" s="17" t="s">
        <v>103</v>
      </c>
      <c r="E38" s="17" t="s">
        <v>104</v>
      </c>
      <c r="F38" s="17" t="s">
        <v>98</v>
      </c>
      <c r="G38" s="15" t="n">
        <v>256.68</v>
      </c>
      <c r="H38" s="17" t="s">
        <v>86</v>
      </c>
      <c r="I38" s="12" t="n">
        <f aca="false">COUNTIFS('Supplier bills'!$E$2:$E$1921,A38)</f>
        <v>1</v>
      </c>
      <c r="J38" s="15" t="n">
        <f aca="false">IF(I38=0,"",SUMIFS('Supplier bills'!$F$2:$F$1921,'Supplier bills'!$E$2:$E$1921,A38))</f>
        <v>255.26</v>
      </c>
      <c r="K38" s="15" t="n">
        <f aca="false">IF(H38="Invoiced",ROUND(J38-G38,2),"")</f>
        <v>-1.42</v>
      </c>
      <c r="L38" s="17" t="str">
        <f aca="false">IF(H38="Invoiced",IF(ABS(K38)/G38&gt;0.03,"Review","OK"),"")</f>
        <v>OK</v>
      </c>
      <c r="M38" s="19" t="n">
        <f aca="false">DATE(YEAR(B38),MONTH(B38),1)</f>
        <v>46082</v>
      </c>
    </row>
    <row r="39" customFormat="false" ht="15" hidden="false" customHeight="false" outlineLevel="0" collapsed="false">
      <c r="A39" s="17" t="s">
        <v>149</v>
      </c>
      <c r="B39" s="18" t="n">
        <v>46090</v>
      </c>
      <c r="C39" s="17" t="s">
        <v>88</v>
      </c>
      <c r="D39" s="17" t="s">
        <v>129</v>
      </c>
      <c r="E39" s="17" t="s">
        <v>130</v>
      </c>
      <c r="F39" s="17" t="s">
        <v>85</v>
      </c>
      <c r="G39" s="15" t="n">
        <v>294.43</v>
      </c>
      <c r="H39" s="17" t="s">
        <v>86</v>
      </c>
      <c r="I39" s="12" t="n">
        <f aca="false">COUNTIFS('Supplier bills'!$E$2:$E$1921,A39)</f>
        <v>1</v>
      </c>
      <c r="J39" s="15" t="n">
        <f aca="false">IF(I39=0,"",SUMIFS('Supplier bills'!$F$2:$F$1921,'Supplier bills'!$E$2:$E$1921,A39))</f>
        <v>294.89</v>
      </c>
      <c r="K39" s="15" t="n">
        <f aca="false">IF(H39="Invoiced",ROUND(J39-G39,2),"")</f>
        <v>0.46</v>
      </c>
      <c r="L39" s="17" t="str">
        <f aca="false">IF(H39="Invoiced",IF(ABS(K39)/G39&gt;0.03,"Review","OK"),"")</f>
        <v>OK</v>
      </c>
      <c r="M39" s="19" t="n">
        <f aca="false">DATE(YEAR(B39),MONTH(B39),1)</f>
        <v>46082</v>
      </c>
    </row>
    <row r="40" customFormat="false" ht="15" hidden="false" customHeight="false" outlineLevel="0" collapsed="false">
      <c r="A40" s="17" t="s">
        <v>150</v>
      </c>
      <c r="B40" s="18" t="n">
        <v>46091</v>
      </c>
      <c r="C40" s="17" t="s">
        <v>82</v>
      </c>
      <c r="D40" s="17" t="s">
        <v>129</v>
      </c>
      <c r="E40" s="17" t="s">
        <v>130</v>
      </c>
      <c r="F40" s="17" t="s">
        <v>92</v>
      </c>
      <c r="G40" s="15" t="n">
        <v>246.52</v>
      </c>
      <c r="H40" s="17" t="s">
        <v>93</v>
      </c>
      <c r="I40" s="12" t="n">
        <f aca="false">COUNTIFS('Supplier bills'!$E$2:$E$1921,A40)</f>
        <v>0</v>
      </c>
      <c r="J40" s="15" t="str">
        <f aca="false">IF(I40=0,"",SUMIFS('Supplier bills'!$F$2:$F$1921,'Supplier bills'!$E$2:$E$1921,A40))</f>
        <v/>
      </c>
      <c r="K40" s="15" t="str">
        <f aca="false">IF(H40="Invoiced",ROUND(J40-G40,2),"")</f>
        <v/>
      </c>
      <c r="L40" s="17" t="str">
        <f aca="false">IF(H40="Invoiced",IF(ABS(K40)/G40&gt;0.03,"Review","OK"),"")</f>
        <v/>
      </c>
      <c r="M40" s="19" t="n">
        <f aca="false">DATE(YEAR(B40),MONTH(B40),1)</f>
        <v>46082</v>
      </c>
    </row>
    <row r="41" customFormat="false" ht="15" hidden="false" customHeight="false" outlineLevel="0" collapsed="false">
      <c r="A41" s="17" t="s">
        <v>151</v>
      </c>
      <c r="B41" s="18" t="n">
        <v>46091</v>
      </c>
      <c r="C41" s="17" t="s">
        <v>101</v>
      </c>
      <c r="D41" s="17" t="s">
        <v>133</v>
      </c>
      <c r="E41" s="17" t="s">
        <v>134</v>
      </c>
      <c r="F41" s="17" t="s">
        <v>98</v>
      </c>
      <c r="G41" s="15" t="n">
        <v>171.72</v>
      </c>
      <c r="H41" s="17" t="s">
        <v>86</v>
      </c>
      <c r="I41" s="12" t="n">
        <f aca="false">COUNTIFS('Supplier bills'!$E$2:$E$1921,A41)</f>
        <v>1</v>
      </c>
      <c r="J41" s="15" t="n">
        <f aca="false">IF(I41=0,"",SUMIFS('Supplier bills'!$F$2:$F$1921,'Supplier bills'!$E$2:$E$1921,A41))</f>
        <v>172.99</v>
      </c>
      <c r="K41" s="15" t="n">
        <f aca="false">IF(H41="Invoiced",ROUND(J41-G41,2),"")</f>
        <v>1.27</v>
      </c>
      <c r="L41" s="17" t="str">
        <f aca="false">IF(H41="Invoiced",IF(ABS(K41)/G41&gt;0.03,"Review","OK"),"")</f>
        <v>OK</v>
      </c>
      <c r="M41" s="19" t="n">
        <f aca="false">DATE(YEAR(B41),MONTH(B41),1)</f>
        <v>46082</v>
      </c>
    </row>
    <row r="42" customFormat="false" ht="15" hidden="false" customHeight="false" outlineLevel="0" collapsed="false">
      <c r="A42" s="17" t="s">
        <v>152</v>
      </c>
      <c r="B42" s="18" t="n">
        <v>46091</v>
      </c>
      <c r="C42" s="17" t="s">
        <v>82</v>
      </c>
      <c r="D42" s="17" t="s">
        <v>129</v>
      </c>
      <c r="E42" s="17" t="s">
        <v>130</v>
      </c>
      <c r="F42" s="17" t="s">
        <v>85</v>
      </c>
      <c r="G42" s="15" t="n">
        <v>410.19</v>
      </c>
      <c r="H42" s="17" t="s">
        <v>86</v>
      </c>
      <c r="I42" s="12" t="n">
        <f aca="false">COUNTIFS('Supplier bills'!$E$2:$E$1921,A42)</f>
        <v>1</v>
      </c>
      <c r="J42" s="15" t="n">
        <f aca="false">IF(I42=0,"",SUMIFS('Supplier bills'!$F$2:$F$1921,'Supplier bills'!$E$2:$E$1921,A42))</f>
        <v>409.47</v>
      </c>
      <c r="K42" s="15" t="n">
        <f aca="false">IF(H42="Invoiced",ROUND(J42-G42,2),"")</f>
        <v>-0.72</v>
      </c>
      <c r="L42" s="17" t="str">
        <f aca="false">IF(H42="Invoiced",IF(ABS(K42)/G42&gt;0.03,"Review","OK"),"")</f>
        <v>OK</v>
      </c>
      <c r="M42" s="19" t="n">
        <f aca="false">DATE(YEAR(B42),MONTH(B42),1)</f>
        <v>46082</v>
      </c>
    </row>
    <row r="43" customFormat="false" ht="15" hidden="false" customHeight="false" outlineLevel="0" collapsed="false">
      <c r="A43" s="17" t="s">
        <v>153</v>
      </c>
      <c r="B43" s="18" t="n">
        <v>46092</v>
      </c>
      <c r="C43" s="17" t="s">
        <v>82</v>
      </c>
      <c r="D43" s="17" t="s">
        <v>154</v>
      </c>
      <c r="E43" s="17" t="s">
        <v>155</v>
      </c>
      <c r="F43" s="17" t="s">
        <v>98</v>
      </c>
      <c r="G43" s="15" t="n">
        <v>285.17</v>
      </c>
      <c r="H43" s="17" t="s">
        <v>86</v>
      </c>
      <c r="I43" s="12" t="n">
        <f aca="false">COUNTIFS('Supplier bills'!$E$2:$E$1921,A43)</f>
        <v>2</v>
      </c>
      <c r="J43" s="15" t="n">
        <f aca="false">IF(I43=0,"",SUMIFS('Supplier bills'!$F$2:$F$1921,'Supplier bills'!$E$2:$E$1921,A43))</f>
        <v>286.81</v>
      </c>
      <c r="K43" s="15" t="n">
        <f aca="false">IF(H43="Invoiced",ROUND(J43-G43,2),"")</f>
        <v>1.64</v>
      </c>
      <c r="L43" s="17" t="str">
        <f aca="false">IF(H43="Invoiced",IF(ABS(K43)/G43&gt;0.03,"Review","OK"),"")</f>
        <v>OK</v>
      </c>
      <c r="M43" s="19" t="n">
        <f aca="false">DATE(YEAR(B43),MONTH(B43),1)</f>
        <v>46082</v>
      </c>
    </row>
    <row r="44" customFormat="false" ht="15" hidden="false" customHeight="false" outlineLevel="0" collapsed="false">
      <c r="A44" s="17" t="s">
        <v>156</v>
      </c>
      <c r="B44" s="18" t="n">
        <v>46092</v>
      </c>
      <c r="C44" s="17" t="s">
        <v>82</v>
      </c>
      <c r="D44" s="17" t="s">
        <v>115</v>
      </c>
      <c r="E44" s="17" t="s">
        <v>116</v>
      </c>
      <c r="F44" s="17" t="s">
        <v>85</v>
      </c>
      <c r="G44" s="15" t="n">
        <v>278.98</v>
      </c>
      <c r="H44" s="17" t="s">
        <v>86</v>
      </c>
      <c r="I44" s="12" t="n">
        <f aca="false">COUNTIFS('Supplier bills'!$E$2:$E$1921,A44)</f>
        <v>1</v>
      </c>
      <c r="J44" s="15" t="n">
        <f aca="false">IF(I44=0,"",SUMIFS('Supplier bills'!$F$2:$F$1921,'Supplier bills'!$E$2:$E$1921,A44))</f>
        <v>277.21</v>
      </c>
      <c r="K44" s="15" t="n">
        <f aca="false">IF(H44="Invoiced",ROUND(J44-G44,2),"")</f>
        <v>-1.77</v>
      </c>
      <c r="L44" s="17" t="str">
        <f aca="false">IF(H44="Invoiced",IF(ABS(K44)/G44&gt;0.03,"Review","OK"),"")</f>
        <v>OK</v>
      </c>
      <c r="M44" s="19" t="n">
        <f aca="false">DATE(YEAR(B44),MONTH(B44),1)</f>
        <v>46082</v>
      </c>
    </row>
    <row r="45" customFormat="false" ht="15" hidden="false" customHeight="false" outlineLevel="0" collapsed="false">
      <c r="A45" s="17" t="s">
        <v>157</v>
      </c>
      <c r="B45" s="18" t="n">
        <v>46092</v>
      </c>
      <c r="C45" s="17" t="s">
        <v>88</v>
      </c>
      <c r="D45" s="17" t="s">
        <v>110</v>
      </c>
      <c r="E45" s="17" t="s">
        <v>111</v>
      </c>
      <c r="F45" s="17" t="s">
        <v>98</v>
      </c>
      <c r="G45" s="15" t="n">
        <v>228.54</v>
      </c>
      <c r="H45" s="17" t="s">
        <v>86</v>
      </c>
      <c r="I45" s="12" t="n">
        <f aca="false">COUNTIFS('Supplier bills'!$E$2:$E$1921,A45)</f>
        <v>1</v>
      </c>
      <c r="J45" s="15" t="n">
        <f aca="false">IF(I45=0,"",SUMIFS('Supplier bills'!$F$2:$F$1921,'Supplier bills'!$E$2:$E$1921,A45))</f>
        <v>228.4</v>
      </c>
      <c r="K45" s="15" t="n">
        <f aca="false">IF(H45="Invoiced",ROUND(J45-G45,2),"")</f>
        <v>-0.14</v>
      </c>
      <c r="L45" s="17" t="str">
        <f aca="false">IF(H45="Invoiced",IF(ABS(K45)/G45&gt;0.03,"Review","OK"),"")</f>
        <v>OK</v>
      </c>
      <c r="M45" s="19" t="n">
        <f aca="false">DATE(YEAR(B45),MONTH(B45),1)</f>
        <v>46082</v>
      </c>
    </row>
    <row r="46" customFormat="false" ht="15" hidden="false" customHeight="false" outlineLevel="0" collapsed="false">
      <c r="A46" s="17" t="s">
        <v>158</v>
      </c>
      <c r="B46" s="18" t="n">
        <v>46092</v>
      </c>
      <c r="C46" s="17" t="s">
        <v>101</v>
      </c>
      <c r="D46" s="17" t="s">
        <v>96</v>
      </c>
      <c r="E46" s="17" t="s">
        <v>97</v>
      </c>
      <c r="F46" s="17" t="s">
        <v>98</v>
      </c>
      <c r="G46" s="15" t="n">
        <v>89.22</v>
      </c>
      <c r="H46" s="17" t="s">
        <v>86</v>
      </c>
      <c r="I46" s="12" t="n">
        <f aca="false">COUNTIFS('Supplier bills'!$E$2:$E$1921,A46)</f>
        <v>1</v>
      </c>
      <c r="J46" s="15" t="n">
        <f aca="false">IF(I46=0,"",SUMIFS('Supplier bills'!$F$2:$F$1921,'Supplier bills'!$E$2:$E$1921,A46))</f>
        <v>88.36</v>
      </c>
      <c r="K46" s="15" t="n">
        <f aca="false">IF(H46="Invoiced",ROUND(J46-G46,2),"")</f>
        <v>-0.86</v>
      </c>
      <c r="L46" s="17" t="str">
        <f aca="false">IF(H46="Invoiced",IF(ABS(K46)/G46&gt;0.03,"Review","OK"),"")</f>
        <v>OK</v>
      </c>
      <c r="M46" s="19" t="n">
        <f aca="false">DATE(YEAR(B46),MONTH(B46),1)</f>
        <v>46082</v>
      </c>
    </row>
    <row r="47" customFormat="false" ht="15" hidden="false" customHeight="false" outlineLevel="0" collapsed="false">
      <c r="A47" s="17" t="s">
        <v>159</v>
      </c>
      <c r="B47" s="18" t="n">
        <v>46092</v>
      </c>
      <c r="C47" s="17" t="s">
        <v>82</v>
      </c>
      <c r="D47" s="17" t="s">
        <v>83</v>
      </c>
      <c r="E47" s="17" t="s">
        <v>84</v>
      </c>
      <c r="F47" s="17" t="s">
        <v>85</v>
      </c>
      <c r="G47" s="15" t="n">
        <v>292.88</v>
      </c>
      <c r="H47" s="17" t="s">
        <v>86</v>
      </c>
      <c r="I47" s="12" t="n">
        <f aca="false">COUNTIFS('Supplier bills'!$E$2:$E$1921,A47)</f>
        <v>1</v>
      </c>
      <c r="J47" s="15" t="n">
        <f aca="false">IF(I47=0,"",SUMIFS('Supplier bills'!$F$2:$F$1921,'Supplier bills'!$E$2:$E$1921,A47))</f>
        <v>295.31</v>
      </c>
      <c r="K47" s="15" t="n">
        <f aca="false">IF(H47="Invoiced",ROUND(J47-G47,2),"")</f>
        <v>2.43</v>
      </c>
      <c r="L47" s="17" t="str">
        <f aca="false">IF(H47="Invoiced",IF(ABS(K47)/G47&gt;0.03,"Review","OK"),"")</f>
        <v>OK</v>
      </c>
      <c r="M47" s="19" t="n">
        <f aca="false">DATE(YEAR(B47),MONTH(B47),1)</f>
        <v>46082</v>
      </c>
    </row>
    <row r="48" customFormat="false" ht="15" hidden="false" customHeight="false" outlineLevel="0" collapsed="false">
      <c r="A48" s="17" t="s">
        <v>160</v>
      </c>
      <c r="B48" s="18" t="n">
        <v>46092</v>
      </c>
      <c r="C48" s="17" t="s">
        <v>82</v>
      </c>
      <c r="D48" s="17" t="s">
        <v>96</v>
      </c>
      <c r="E48" s="17" t="s">
        <v>97</v>
      </c>
      <c r="F48" s="17" t="s">
        <v>98</v>
      </c>
      <c r="G48" s="15" t="n">
        <v>527.7</v>
      </c>
      <c r="H48" s="17" t="s">
        <v>86</v>
      </c>
      <c r="I48" s="12" t="n">
        <f aca="false">COUNTIFS('Supplier bills'!$E$2:$E$1921,A48)</f>
        <v>1</v>
      </c>
      <c r="J48" s="15" t="n">
        <f aca="false">IF(I48=0,"",SUMIFS('Supplier bills'!$F$2:$F$1921,'Supplier bills'!$E$2:$E$1921,A48))</f>
        <v>525.17</v>
      </c>
      <c r="K48" s="15" t="n">
        <f aca="false">IF(H48="Invoiced",ROUND(J48-G48,2),"")</f>
        <v>-2.53</v>
      </c>
      <c r="L48" s="17" t="str">
        <f aca="false">IF(H48="Invoiced",IF(ABS(K48)/G48&gt;0.03,"Review","OK"),"")</f>
        <v>OK</v>
      </c>
      <c r="M48" s="19" t="n">
        <f aca="false">DATE(YEAR(B48),MONTH(B48),1)</f>
        <v>46082</v>
      </c>
    </row>
    <row r="49" customFormat="false" ht="15" hidden="false" customHeight="false" outlineLevel="0" collapsed="false">
      <c r="A49" s="17" t="s">
        <v>161</v>
      </c>
      <c r="B49" s="18" t="n">
        <v>46093</v>
      </c>
      <c r="C49" s="17" t="s">
        <v>101</v>
      </c>
      <c r="D49" s="17" t="s">
        <v>154</v>
      </c>
      <c r="E49" s="17" t="s">
        <v>155</v>
      </c>
      <c r="F49" s="17" t="s">
        <v>85</v>
      </c>
      <c r="G49" s="15" t="n">
        <v>330.37</v>
      </c>
      <c r="H49" s="17" t="s">
        <v>86</v>
      </c>
      <c r="I49" s="12" t="n">
        <f aca="false">COUNTIFS('Supplier bills'!$E$2:$E$1921,A49)</f>
        <v>1</v>
      </c>
      <c r="J49" s="15" t="n">
        <f aca="false">IF(I49=0,"",SUMIFS('Supplier bills'!$F$2:$F$1921,'Supplier bills'!$E$2:$E$1921,A49))</f>
        <v>332.65</v>
      </c>
      <c r="K49" s="15" t="n">
        <f aca="false">IF(H49="Invoiced",ROUND(J49-G49,2),"")</f>
        <v>2.28</v>
      </c>
      <c r="L49" s="17" t="str">
        <f aca="false">IF(H49="Invoiced",IF(ABS(K49)/G49&gt;0.03,"Review","OK"),"")</f>
        <v>OK</v>
      </c>
      <c r="M49" s="19" t="n">
        <f aca="false">DATE(YEAR(B49),MONTH(B49),1)</f>
        <v>46082</v>
      </c>
    </row>
    <row r="50" customFormat="false" ht="15" hidden="false" customHeight="false" outlineLevel="0" collapsed="false">
      <c r="A50" s="17" t="s">
        <v>162</v>
      </c>
      <c r="B50" s="18" t="n">
        <v>46093</v>
      </c>
      <c r="C50" s="17" t="s">
        <v>88</v>
      </c>
      <c r="D50" s="17" t="s">
        <v>144</v>
      </c>
      <c r="E50" s="17" t="s">
        <v>145</v>
      </c>
      <c r="F50" s="17" t="s">
        <v>85</v>
      </c>
      <c r="G50" s="15" t="n">
        <v>186.43</v>
      </c>
      <c r="H50" s="17" t="s">
        <v>135</v>
      </c>
      <c r="I50" s="12" t="n">
        <f aca="false">COUNTIFS('Supplier bills'!$E$2:$E$1921,A50)</f>
        <v>0</v>
      </c>
      <c r="J50" s="15" t="str">
        <f aca="false">IF(I50=0,"",SUMIFS('Supplier bills'!$F$2:$F$1921,'Supplier bills'!$E$2:$E$1921,A50))</f>
        <v/>
      </c>
      <c r="K50" s="15" t="str">
        <f aca="false">IF(H50="Invoiced",ROUND(J50-G50,2),"")</f>
        <v/>
      </c>
      <c r="L50" s="17" t="str">
        <f aca="false">IF(H50="Invoiced",IF(ABS(K50)/G50&gt;0.03,"Review","OK"),"")</f>
        <v/>
      </c>
      <c r="M50" s="19" t="n">
        <f aca="false">DATE(YEAR(B50),MONTH(B50),1)</f>
        <v>46082</v>
      </c>
    </row>
    <row r="51" customFormat="false" ht="15" hidden="false" customHeight="false" outlineLevel="0" collapsed="false">
      <c r="A51" s="17" t="s">
        <v>163</v>
      </c>
      <c r="B51" s="18" t="n">
        <v>46093</v>
      </c>
      <c r="C51" s="17" t="s">
        <v>88</v>
      </c>
      <c r="D51" s="17" t="s">
        <v>83</v>
      </c>
      <c r="E51" s="17" t="s">
        <v>84</v>
      </c>
      <c r="F51" s="17" t="s">
        <v>92</v>
      </c>
      <c r="G51" s="15" t="n">
        <v>675.76</v>
      </c>
      <c r="H51" s="17" t="s">
        <v>93</v>
      </c>
      <c r="I51" s="12" t="n">
        <f aca="false">COUNTIFS('Supplier bills'!$E$2:$E$1921,A51)</f>
        <v>0</v>
      </c>
      <c r="J51" s="15" t="str">
        <f aca="false">IF(I51=0,"",SUMIFS('Supplier bills'!$F$2:$F$1921,'Supplier bills'!$E$2:$E$1921,A51))</f>
        <v/>
      </c>
      <c r="K51" s="15" t="str">
        <f aca="false">IF(H51="Invoiced",ROUND(J51-G51,2),"")</f>
        <v/>
      </c>
      <c r="L51" s="17" t="str">
        <f aca="false">IF(H51="Invoiced",IF(ABS(K51)/G51&gt;0.03,"Review","OK"),"")</f>
        <v/>
      </c>
      <c r="M51" s="19" t="n">
        <f aca="false">DATE(YEAR(B51),MONTH(B51),1)</f>
        <v>46082</v>
      </c>
    </row>
    <row r="52" customFormat="false" ht="15" hidden="false" customHeight="false" outlineLevel="0" collapsed="false">
      <c r="A52" s="17" t="s">
        <v>164</v>
      </c>
      <c r="B52" s="18" t="n">
        <v>46093</v>
      </c>
      <c r="C52" s="17" t="s">
        <v>82</v>
      </c>
      <c r="D52" s="17" t="s">
        <v>144</v>
      </c>
      <c r="E52" s="17" t="s">
        <v>145</v>
      </c>
      <c r="F52" s="17" t="s">
        <v>98</v>
      </c>
      <c r="G52" s="15" t="n">
        <v>156.11</v>
      </c>
      <c r="H52" s="17" t="s">
        <v>86</v>
      </c>
      <c r="I52" s="12" t="n">
        <f aca="false">COUNTIFS('Supplier bills'!$E$2:$E$1921,A52)</f>
        <v>1</v>
      </c>
      <c r="J52" s="15" t="n">
        <f aca="false">IF(I52=0,"",SUMIFS('Supplier bills'!$F$2:$F$1921,'Supplier bills'!$E$2:$E$1921,A52))</f>
        <v>155.23</v>
      </c>
      <c r="K52" s="15" t="n">
        <f aca="false">IF(H52="Invoiced",ROUND(J52-G52,2),"")</f>
        <v>-0.88</v>
      </c>
      <c r="L52" s="17" t="str">
        <f aca="false">IF(H52="Invoiced",IF(ABS(K52)/G52&gt;0.03,"Review","OK"),"")</f>
        <v>OK</v>
      </c>
      <c r="M52" s="19" t="n">
        <f aca="false">DATE(YEAR(B52),MONTH(B52),1)</f>
        <v>46082</v>
      </c>
    </row>
    <row r="53" customFormat="false" ht="15" hidden="false" customHeight="false" outlineLevel="0" collapsed="false">
      <c r="A53" s="17" t="s">
        <v>165</v>
      </c>
      <c r="B53" s="18" t="n">
        <v>46093</v>
      </c>
      <c r="C53" s="17" t="s">
        <v>82</v>
      </c>
      <c r="D53" s="17" t="s">
        <v>115</v>
      </c>
      <c r="E53" s="17" t="s">
        <v>116</v>
      </c>
      <c r="F53" s="17" t="s">
        <v>85</v>
      </c>
      <c r="G53" s="15" t="n">
        <v>146.73</v>
      </c>
      <c r="H53" s="17" t="s">
        <v>86</v>
      </c>
      <c r="I53" s="12" t="n">
        <f aca="false">COUNTIFS('Supplier bills'!$E$2:$E$1921,A53)</f>
        <v>1</v>
      </c>
      <c r="J53" s="15" t="n">
        <f aca="false">IF(I53=0,"",SUMIFS('Supplier bills'!$F$2:$F$1921,'Supplier bills'!$E$2:$E$1921,A53))</f>
        <v>148.14</v>
      </c>
      <c r="K53" s="15" t="n">
        <f aca="false">IF(H53="Invoiced",ROUND(J53-G53,2),"")</f>
        <v>1.41</v>
      </c>
      <c r="L53" s="17" t="str">
        <f aca="false">IF(H53="Invoiced",IF(ABS(K53)/G53&gt;0.03,"Review","OK"),"")</f>
        <v>OK</v>
      </c>
      <c r="M53" s="19" t="n">
        <f aca="false">DATE(YEAR(B53),MONTH(B53),1)</f>
        <v>46082</v>
      </c>
    </row>
    <row r="54" customFormat="false" ht="15" hidden="false" customHeight="false" outlineLevel="0" collapsed="false">
      <c r="A54" s="17" t="s">
        <v>166</v>
      </c>
      <c r="B54" s="18" t="n">
        <v>46094</v>
      </c>
      <c r="C54" s="17" t="s">
        <v>82</v>
      </c>
      <c r="D54" s="17" t="s">
        <v>129</v>
      </c>
      <c r="E54" s="17" t="s">
        <v>130</v>
      </c>
      <c r="F54" s="17" t="s">
        <v>98</v>
      </c>
      <c r="G54" s="15" t="n">
        <v>120.88</v>
      </c>
      <c r="H54" s="17" t="s">
        <v>86</v>
      </c>
      <c r="I54" s="12" t="n">
        <f aca="false">COUNTIFS('Supplier bills'!$E$2:$E$1921,A54)</f>
        <v>1</v>
      </c>
      <c r="J54" s="15" t="n">
        <f aca="false">IF(I54=0,"",SUMIFS('Supplier bills'!$F$2:$F$1921,'Supplier bills'!$E$2:$E$1921,A54))</f>
        <v>121.12</v>
      </c>
      <c r="K54" s="15" t="n">
        <f aca="false">IF(H54="Invoiced",ROUND(J54-G54,2),"")</f>
        <v>0.24</v>
      </c>
      <c r="L54" s="17" t="str">
        <f aca="false">IF(H54="Invoiced",IF(ABS(K54)/G54&gt;0.03,"Review","OK"),"")</f>
        <v>OK</v>
      </c>
      <c r="M54" s="19" t="n">
        <f aca="false">DATE(YEAR(B54),MONTH(B54),1)</f>
        <v>46082</v>
      </c>
    </row>
    <row r="55" customFormat="false" ht="15" hidden="false" customHeight="false" outlineLevel="0" collapsed="false">
      <c r="A55" s="17" t="s">
        <v>167</v>
      </c>
      <c r="B55" s="18" t="n">
        <v>46094</v>
      </c>
      <c r="C55" s="17" t="s">
        <v>88</v>
      </c>
      <c r="D55" s="17" t="s">
        <v>96</v>
      </c>
      <c r="E55" s="17" t="s">
        <v>97</v>
      </c>
      <c r="F55" s="17" t="s">
        <v>98</v>
      </c>
      <c r="G55" s="15" t="n">
        <v>507.66</v>
      </c>
      <c r="H55" s="17" t="s">
        <v>86</v>
      </c>
      <c r="I55" s="12" t="n">
        <f aca="false">COUNTIFS('Supplier bills'!$E$2:$E$1921,A55)</f>
        <v>1</v>
      </c>
      <c r="J55" s="15" t="n">
        <f aca="false">IF(I55=0,"",SUMIFS('Supplier bills'!$F$2:$F$1921,'Supplier bills'!$E$2:$E$1921,A55))</f>
        <v>509.92</v>
      </c>
      <c r="K55" s="15" t="n">
        <f aca="false">IF(H55="Invoiced",ROUND(J55-G55,2),"")</f>
        <v>2.26</v>
      </c>
      <c r="L55" s="17" t="str">
        <f aca="false">IF(H55="Invoiced",IF(ABS(K55)/G55&gt;0.03,"Review","OK"),"")</f>
        <v>OK</v>
      </c>
      <c r="M55" s="19" t="n">
        <f aca="false">DATE(YEAR(B55),MONTH(B55),1)</f>
        <v>46082</v>
      </c>
    </row>
    <row r="56" customFormat="false" ht="15" hidden="false" customHeight="false" outlineLevel="0" collapsed="false">
      <c r="A56" s="17" t="s">
        <v>168</v>
      </c>
      <c r="B56" s="18" t="n">
        <v>46094</v>
      </c>
      <c r="C56" s="17" t="s">
        <v>82</v>
      </c>
      <c r="D56" s="17" t="s">
        <v>103</v>
      </c>
      <c r="E56" s="17" t="s">
        <v>104</v>
      </c>
      <c r="F56" s="17" t="s">
        <v>85</v>
      </c>
      <c r="G56" s="15" t="n">
        <v>494.08</v>
      </c>
      <c r="H56" s="17" t="s">
        <v>86</v>
      </c>
      <c r="I56" s="12" t="n">
        <f aca="false">COUNTIFS('Supplier bills'!$E$2:$E$1921,A56)</f>
        <v>1</v>
      </c>
      <c r="J56" s="15" t="n">
        <f aca="false">IF(I56=0,"",SUMIFS('Supplier bills'!$F$2:$F$1921,'Supplier bills'!$E$2:$E$1921,A56))</f>
        <v>490.54</v>
      </c>
      <c r="K56" s="15" t="n">
        <f aca="false">IF(H56="Invoiced",ROUND(J56-G56,2),"")</f>
        <v>-3.54</v>
      </c>
      <c r="L56" s="17" t="str">
        <f aca="false">IF(H56="Invoiced",IF(ABS(K56)/G56&gt;0.03,"Review","OK"),"")</f>
        <v>OK</v>
      </c>
      <c r="M56" s="19" t="n">
        <f aca="false">DATE(YEAR(B56),MONTH(B56),1)</f>
        <v>46082</v>
      </c>
    </row>
    <row r="57" customFormat="false" ht="15" hidden="false" customHeight="false" outlineLevel="0" collapsed="false">
      <c r="A57" s="17" t="s">
        <v>169</v>
      </c>
      <c r="B57" s="18" t="n">
        <v>46094</v>
      </c>
      <c r="C57" s="17" t="s">
        <v>88</v>
      </c>
      <c r="D57" s="17" t="s">
        <v>121</v>
      </c>
      <c r="E57" s="17" t="s">
        <v>122</v>
      </c>
      <c r="F57" s="17" t="s">
        <v>98</v>
      </c>
      <c r="G57" s="15" t="n">
        <v>254.65</v>
      </c>
      <c r="H57" s="17" t="s">
        <v>86</v>
      </c>
      <c r="I57" s="12" t="n">
        <f aca="false">COUNTIFS('Supplier bills'!$E$2:$E$1921,A57)</f>
        <v>1</v>
      </c>
      <c r="J57" s="15" t="n">
        <f aca="false">IF(I57=0,"",SUMIFS('Supplier bills'!$F$2:$F$1921,'Supplier bills'!$E$2:$E$1921,A57))</f>
        <v>254.52</v>
      </c>
      <c r="K57" s="15" t="n">
        <f aca="false">IF(H57="Invoiced",ROUND(J57-G57,2),"")</f>
        <v>-0.13</v>
      </c>
      <c r="L57" s="17" t="str">
        <f aca="false">IF(H57="Invoiced",IF(ABS(K57)/G57&gt;0.03,"Review","OK"),"")</f>
        <v>OK</v>
      </c>
      <c r="M57" s="19" t="n">
        <f aca="false">DATE(YEAR(B57),MONTH(B57),1)</f>
        <v>46082</v>
      </c>
    </row>
    <row r="58" customFormat="false" ht="15" hidden="false" customHeight="false" outlineLevel="0" collapsed="false">
      <c r="A58" s="17" t="s">
        <v>170</v>
      </c>
      <c r="B58" s="18" t="n">
        <v>46095</v>
      </c>
      <c r="C58" s="17" t="s">
        <v>82</v>
      </c>
      <c r="D58" s="17" t="s">
        <v>96</v>
      </c>
      <c r="E58" s="17" t="s">
        <v>97</v>
      </c>
      <c r="F58" s="17" t="s">
        <v>98</v>
      </c>
      <c r="G58" s="15" t="n">
        <v>201.96</v>
      </c>
      <c r="H58" s="17" t="s">
        <v>135</v>
      </c>
      <c r="I58" s="12" t="n">
        <f aca="false">COUNTIFS('Supplier bills'!$E$2:$E$1921,A58)</f>
        <v>0</v>
      </c>
      <c r="J58" s="15" t="str">
        <f aca="false">IF(I58=0,"",SUMIFS('Supplier bills'!$F$2:$F$1921,'Supplier bills'!$E$2:$E$1921,A58))</f>
        <v/>
      </c>
      <c r="K58" s="15" t="str">
        <f aca="false">IF(H58="Invoiced",ROUND(J58-G58,2),"")</f>
        <v/>
      </c>
      <c r="L58" s="17" t="str">
        <f aca="false">IF(H58="Invoiced",IF(ABS(K58)/G58&gt;0.03,"Review","OK"),"")</f>
        <v/>
      </c>
      <c r="M58" s="19" t="n">
        <f aca="false">DATE(YEAR(B58),MONTH(B58),1)</f>
        <v>46082</v>
      </c>
    </row>
    <row r="59" customFormat="false" ht="15" hidden="false" customHeight="false" outlineLevel="0" collapsed="false">
      <c r="A59" s="17" t="s">
        <v>171</v>
      </c>
      <c r="B59" s="18" t="n">
        <v>46095</v>
      </c>
      <c r="C59" s="17" t="s">
        <v>82</v>
      </c>
      <c r="D59" s="17" t="s">
        <v>172</v>
      </c>
      <c r="E59" s="17" t="s">
        <v>173</v>
      </c>
      <c r="F59" s="17" t="s">
        <v>98</v>
      </c>
      <c r="G59" s="15" t="n">
        <v>779.04</v>
      </c>
      <c r="H59" s="17" t="s">
        <v>86</v>
      </c>
      <c r="I59" s="12" t="n">
        <f aca="false">COUNTIFS('Supplier bills'!$E$2:$E$1921,A59)</f>
        <v>1</v>
      </c>
      <c r="J59" s="15" t="n">
        <f aca="false">IF(I59=0,"",SUMIFS('Supplier bills'!$F$2:$F$1921,'Supplier bills'!$E$2:$E$1921,A59))</f>
        <v>781.1</v>
      </c>
      <c r="K59" s="15" t="n">
        <f aca="false">IF(H59="Invoiced",ROUND(J59-G59,2),"")</f>
        <v>2.06</v>
      </c>
      <c r="L59" s="17" t="str">
        <f aca="false">IF(H59="Invoiced",IF(ABS(K59)/G59&gt;0.03,"Review","OK"),"")</f>
        <v>OK</v>
      </c>
      <c r="M59" s="19" t="n">
        <f aca="false">DATE(YEAR(B59),MONTH(B59),1)</f>
        <v>46082</v>
      </c>
    </row>
    <row r="60" customFormat="false" ht="15" hidden="false" customHeight="false" outlineLevel="0" collapsed="false">
      <c r="A60" s="17" t="s">
        <v>174</v>
      </c>
      <c r="B60" s="18" t="n">
        <v>46095</v>
      </c>
      <c r="C60" s="17" t="s">
        <v>101</v>
      </c>
      <c r="D60" s="17" t="s">
        <v>103</v>
      </c>
      <c r="E60" s="17" t="s">
        <v>104</v>
      </c>
      <c r="F60" s="17" t="s">
        <v>92</v>
      </c>
      <c r="G60" s="15" t="n">
        <v>118.98</v>
      </c>
      <c r="H60" s="17" t="s">
        <v>93</v>
      </c>
      <c r="I60" s="12" t="n">
        <f aca="false">COUNTIFS('Supplier bills'!$E$2:$E$1921,A60)</f>
        <v>0</v>
      </c>
      <c r="J60" s="15" t="str">
        <f aca="false">IF(I60=0,"",SUMIFS('Supplier bills'!$F$2:$F$1921,'Supplier bills'!$E$2:$E$1921,A60))</f>
        <v/>
      </c>
      <c r="K60" s="15" t="str">
        <f aca="false">IF(H60="Invoiced",ROUND(J60-G60,2),"")</f>
        <v/>
      </c>
      <c r="L60" s="17" t="str">
        <f aca="false">IF(H60="Invoiced",IF(ABS(K60)/G60&gt;0.03,"Review","OK"),"")</f>
        <v/>
      </c>
      <c r="M60" s="19" t="n">
        <f aca="false">DATE(YEAR(B60),MONTH(B60),1)</f>
        <v>46082</v>
      </c>
    </row>
    <row r="61" customFormat="false" ht="15" hidden="false" customHeight="false" outlineLevel="0" collapsed="false">
      <c r="A61" s="17" t="s">
        <v>175</v>
      </c>
      <c r="B61" s="18" t="n">
        <v>46096</v>
      </c>
      <c r="C61" s="17" t="s">
        <v>101</v>
      </c>
      <c r="D61" s="17" t="s">
        <v>176</v>
      </c>
      <c r="E61" s="17" t="s">
        <v>177</v>
      </c>
      <c r="F61" s="17" t="s">
        <v>92</v>
      </c>
      <c r="G61" s="15" t="n">
        <v>169.67</v>
      </c>
      <c r="H61" s="17" t="s">
        <v>93</v>
      </c>
      <c r="I61" s="12" t="n">
        <f aca="false">COUNTIFS('Supplier bills'!$E$2:$E$1921,A61)</f>
        <v>0</v>
      </c>
      <c r="J61" s="15" t="str">
        <f aca="false">IF(I61=0,"",SUMIFS('Supplier bills'!$F$2:$F$1921,'Supplier bills'!$E$2:$E$1921,A61))</f>
        <v/>
      </c>
      <c r="K61" s="15" t="str">
        <f aca="false">IF(H61="Invoiced",ROUND(J61-G61,2),"")</f>
        <v/>
      </c>
      <c r="L61" s="17" t="str">
        <f aca="false">IF(H61="Invoiced",IF(ABS(K61)/G61&gt;0.03,"Review","OK"),"")</f>
        <v/>
      </c>
      <c r="M61" s="19" t="n">
        <f aca="false">DATE(YEAR(B61),MONTH(B61),1)</f>
        <v>46082</v>
      </c>
    </row>
    <row r="62" customFormat="false" ht="15" hidden="false" customHeight="false" outlineLevel="0" collapsed="false">
      <c r="A62" s="17" t="s">
        <v>178</v>
      </c>
      <c r="B62" s="18" t="n">
        <v>46096</v>
      </c>
      <c r="C62" s="17" t="s">
        <v>101</v>
      </c>
      <c r="D62" s="17" t="s">
        <v>110</v>
      </c>
      <c r="E62" s="17" t="s">
        <v>111</v>
      </c>
      <c r="F62" s="17" t="s">
        <v>98</v>
      </c>
      <c r="G62" s="15" t="n">
        <v>49.95</v>
      </c>
      <c r="H62" s="17" t="s">
        <v>86</v>
      </c>
      <c r="I62" s="12" t="n">
        <f aca="false">COUNTIFS('Supplier bills'!$E$2:$E$1921,A62)</f>
        <v>1</v>
      </c>
      <c r="J62" s="15" t="n">
        <f aca="false">IF(I62=0,"",SUMIFS('Supplier bills'!$F$2:$F$1921,'Supplier bills'!$E$2:$E$1921,A62))</f>
        <v>50.16</v>
      </c>
      <c r="K62" s="15" t="n">
        <f aca="false">IF(H62="Invoiced",ROUND(J62-G62,2),"")</f>
        <v>0.21</v>
      </c>
      <c r="L62" s="17" t="str">
        <f aca="false">IF(H62="Invoiced",IF(ABS(K62)/G62&gt;0.03,"Review","OK"),"")</f>
        <v>OK</v>
      </c>
      <c r="M62" s="19" t="n">
        <f aca="false">DATE(YEAR(B62),MONTH(B62),1)</f>
        <v>46082</v>
      </c>
    </row>
    <row r="63" customFormat="false" ht="15" hidden="false" customHeight="false" outlineLevel="0" collapsed="false">
      <c r="A63" s="17" t="s">
        <v>179</v>
      </c>
      <c r="B63" s="18" t="n">
        <v>46096</v>
      </c>
      <c r="C63" s="17" t="s">
        <v>101</v>
      </c>
      <c r="D63" s="17" t="s">
        <v>115</v>
      </c>
      <c r="E63" s="17" t="s">
        <v>116</v>
      </c>
      <c r="F63" s="17" t="s">
        <v>98</v>
      </c>
      <c r="G63" s="15" t="n">
        <v>174.15</v>
      </c>
      <c r="H63" s="17" t="s">
        <v>86</v>
      </c>
      <c r="I63" s="12" t="n">
        <f aca="false">COUNTIFS('Supplier bills'!$E$2:$E$1921,A63)</f>
        <v>1</v>
      </c>
      <c r="J63" s="15" t="n">
        <f aca="false">IF(I63=0,"",SUMIFS('Supplier bills'!$F$2:$F$1921,'Supplier bills'!$E$2:$E$1921,A63))</f>
        <v>175.1</v>
      </c>
      <c r="K63" s="15" t="n">
        <f aca="false">IF(H63="Invoiced",ROUND(J63-G63,2),"")</f>
        <v>0.95</v>
      </c>
      <c r="L63" s="17" t="str">
        <f aca="false">IF(H63="Invoiced",IF(ABS(K63)/G63&gt;0.03,"Review","OK"),"")</f>
        <v>OK</v>
      </c>
      <c r="M63" s="19" t="n">
        <f aca="false">DATE(YEAR(B63),MONTH(B63),1)</f>
        <v>46082</v>
      </c>
    </row>
    <row r="64" customFormat="false" ht="15" hidden="false" customHeight="false" outlineLevel="0" collapsed="false">
      <c r="A64" s="17" t="s">
        <v>180</v>
      </c>
      <c r="B64" s="18" t="n">
        <v>46096</v>
      </c>
      <c r="C64" s="17" t="s">
        <v>101</v>
      </c>
      <c r="D64" s="17" t="s">
        <v>126</v>
      </c>
      <c r="E64" s="17" t="s">
        <v>127</v>
      </c>
      <c r="F64" s="17" t="s">
        <v>98</v>
      </c>
      <c r="G64" s="15" t="n">
        <v>113.02</v>
      </c>
      <c r="H64" s="17" t="s">
        <v>86</v>
      </c>
      <c r="I64" s="12" t="n">
        <f aca="false">COUNTIFS('Supplier bills'!$E$2:$E$1921,A64)</f>
        <v>1</v>
      </c>
      <c r="J64" s="15" t="n">
        <f aca="false">IF(I64=0,"",SUMIFS('Supplier bills'!$F$2:$F$1921,'Supplier bills'!$E$2:$E$1921,A64))</f>
        <v>112.34</v>
      </c>
      <c r="K64" s="15" t="n">
        <f aca="false">IF(H64="Invoiced",ROUND(J64-G64,2),"")</f>
        <v>-0.68</v>
      </c>
      <c r="L64" s="17" t="str">
        <f aca="false">IF(H64="Invoiced",IF(ABS(K64)/G64&gt;0.03,"Review","OK"),"")</f>
        <v>OK</v>
      </c>
      <c r="M64" s="19" t="n">
        <f aca="false">DATE(YEAR(B64),MONTH(B64),1)</f>
        <v>46082</v>
      </c>
    </row>
    <row r="65" customFormat="false" ht="15" hidden="false" customHeight="false" outlineLevel="0" collapsed="false">
      <c r="A65" s="17" t="s">
        <v>181</v>
      </c>
      <c r="B65" s="18" t="n">
        <v>46096</v>
      </c>
      <c r="C65" s="17" t="s">
        <v>101</v>
      </c>
      <c r="D65" s="17" t="s">
        <v>182</v>
      </c>
      <c r="E65" s="17" t="s">
        <v>183</v>
      </c>
      <c r="F65" s="17" t="s">
        <v>92</v>
      </c>
      <c r="G65" s="15" t="n">
        <v>359.68</v>
      </c>
      <c r="H65" s="17" t="s">
        <v>93</v>
      </c>
      <c r="I65" s="12" t="n">
        <f aca="false">COUNTIFS('Supplier bills'!$E$2:$E$1921,A65)</f>
        <v>0</v>
      </c>
      <c r="J65" s="15" t="str">
        <f aca="false">IF(I65=0,"",SUMIFS('Supplier bills'!$F$2:$F$1921,'Supplier bills'!$E$2:$E$1921,A65))</f>
        <v/>
      </c>
      <c r="K65" s="15" t="str">
        <f aca="false">IF(H65="Invoiced",ROUND(J65-G65,2),"")</f>
        <v/>
      </c>
      <c r="L65" s="17" t="str">
        <f aca="false">IF(H65="Invoiced",IF(ABS(K65)/G65&gt;0.03,"Review","OK"),"")</f>
        <v/>
      </c>
      <c r="M65" s="19" t="n">
        <f aca="false">DATE(YEAR(B65),MONTH(B65),1)</f>
        <v>46082</v>
      </c>
    </row>
    <row r="66" customFormat="false" ht="15" hidden="false" customHeight="false" outlineLevel="0" collapsed="false">
      <c r="A66" s="17" t="s">
        <v>184</v>
      </c>
      <c r="B66" s="18" t="n">
        <v>46097</v>
      </c>
      <c r="C66" s="17" t="s">
        <v>82</v>
      </c>
      <c r="D66" s="17" t="s">
        <v>185</v>
      </c>
      <c r="E66" s="17" t="s">
        <v>186</v>
      </c>
      <c r="F66" s="17" t="s">
        <v>85</v>
      </c>
      <c r="G66" s="15" t="n">
        <v>330.58</v>
      </c>
      <c r="H66" s="17" t="s">
        <v>86</v>
      </c>
      <c r="I66" s="12" t="n">
        <f aca="false">COUNTIFS('Supplier bills'!$E$2:$E$1921,A66)</f>
        <v>1</v>
      </c>
      <c r="J66" s="15" t="n">
        <f aca="false">IF(I66=0,"",SUMIFS('Supplier bills'!$F$2:$F$1921,'Supplier bills'!$E$2:$E$1921,A66))</f>
        <v>328.68</v>
      </c>
      <c r="K66" s="15" t="n">
        <f aca="false">IF(H66="Invoiced",ROUND(J66-G66,2),"")</f>
        <v>-1.9</v>
      </c>
      <c r="L66" s="17" t="str">
        <f aca="false">IF(H66="Invoiced",IF(ABS(K66)/G66&gt;0.03,"Review","OK"),"")</f>
        <v>OK</v>
      </c>
      <c r="M66" s="19" t="n">
        <f aca="false">DATE(YEAR(B66),MONTH(B66),1)</f>
        <v>46082</v>
      </c>
    </row>
    <row r="67" customFormat="false" ht="15" hidden="false" customHeight="false" outlineLevel="0" collapsed="false">
      <c r="A67" s="17" t="s">
        <v>187</v>
      </c>
      <c r="B67" s="18" t="n">
        <v>46097</v>
      </c>
      <c r="C67" s="17" t="s">
        <v>101</v>
      </c>
      <c r="D67" s="17" t="s">
        <v>185</v>
      </c>
      <c r="E67" s="17" t="s">
        <v>186</v>
      </c>
      <c r="F67" s="17" t="s">
        <v>98</v>
      </c>
      <c r="G67" s="15" t="n">
        <v>455.36</v>
      </c>
      <c r="H67" s="17" t="s">
        <v>135</v>
      </c>
      <c r="I67" s="12" t="n">
        <f aca="false">COUNTIFS('Supplier bills'!$E$2:$E$1921,A67)</f>
        <v>0</v>
      </c>
      <c r="J67" s="15" t="str">
        <f aca="false">IF(I67=0,"",SUMIFS('Supplier bills'!$F$2:$F$1921,'Supplier bills'!$E$2:$E$1921,A67))</f>
        <v/>
      </c>
      <c r="K67" s="15" t="str">
        <f aca="false">IF(H67="Invoiced",ROUND(J67-G67,2),"")</f>
        <v/>
      </c>
      <c r="L67" s="17" t="str">
        <f aca="false">IF(H67="Invoiced",IF(ABS(K67)/G67&gt;0.03,"Review","OK"),"")</f>
        <v/>
      </c>
      <c r="M67" s="19" t="n">
        <f aca="false">DATE(YEAR(B67),MONTH(B67),1)</f>
        <v>46082</v>
      </c>
    </row>
    <row r="68" customFormat="false" ht="15" hidden="false" customHeight="false" outlineLevel="0" collapsed="false">
      <c r="A68" s="17" t="s">
        <v>188</v>
      </c>
      <c r="B68" s="18" t="n">
        <v>46097</v>
      </c>
      <c r="C68" s="17" t="s">
        <v>101</v>
      </c>
      <c r="D68" s="17" t="s">
        <v>129</v>
      </c>
      <c r="E68" s="17" t="s">
        <v>130</v>
      </c>
      <c r="F68" s="17" t="s">
        <v>98</v>
      </c>
      <c r="G68" s="15" t="n">
        <v>370.27</v>
      </c>
      <c r="H68" s="17" t="s">
        <v>86</v>
      </c>
      <c r="I68" s="12" t="n">
        <f aca="false">COUNTIFS('Supplier bills'!$E$2:$E$1921,A68)</f>
        <v>1</v>
      </c>
      <c r="J68" s="15" t="n">
        <f aca="false">IF(I68=0,"",SUMIFS('Supplier bills'!$F$2:$F$1921,'Supplier bills'!$E$2:$E$1921,A68))</f>
        <v>370.41</v>
      </c>
      <c r="K68" s="15" t="n">
        <f aca="false">IF(H68="Invoiced",ROUND(J68-G68,2),"")</f>
        <v>0.14</v>
      </c>
      <c r="L68" s="17" t="str">
        <f aca="false">IF(H68="Invoiced",IF(ABS(K68)/G68&gt;0.03,"Review","OK"),"")</f>
        <v>OK</v>
      </c>
      <c r="M68" s="19" t="n">
        <f aca="false">DATE(YEAR(B68),MONTH(B68),1)</f>
        <v>46082</v>
      </c>
    </row>
    <row r="69" customFormat="false" ht="15" hidden="false" customHeight="false" outlineLevel="0" collapsed="false">
      <c r="A69" s="17" t="s">
        <v>189</v>
      </c>
      <c r="B69" s="18" t="n">
        <v>46097</v>
      </c>
      <c r="C69" s="17" t="s">
        <v>82</v>
      </c>
      <c r="D69" s="17" t="s">
        <v>103</v>
      </c>
      <c r="E69" s="17" t="s">
        <v>104</v>
      </c>
      <c r="F69" s="17" t="s">
        <v>85</v>
      </c>
      <c r="G69" s="15" t="n">
        <v>223.93</v>
      </c>
      <c r="H69" s="17" t="s">
        <v>86</v>
      </c>
      <c r="I69" s="12" t="n">
        <f aca="false">COUNTIFS('Supplier bills'!$E$2:$E$1921,A69)</f>
        <v>1</v>
      </c>
      <c r="J69" s="15" t="n">
        <f aca="false">IF(I69=0,"",SUMIFS('Supplier bills'!$F$2:$F$1921,'Supplier bills'!$E$2:$E$1921,A69))</f>
        <v>226.09</v>
      </c>
      <c r="K69" s="15" t="n">
        <f aca="false">IF(H69="Invoiced",ROUND(J69-G69,2),"")</f>
        <v>2.16</v>
      </c>
      <c r="L69" s="17" t="str">
        <f aca="false">IF(H69="Invoiced",IF(ABS(K69)/G69&gt;0.03,"Review","OK"),"")</f>
        <v>OK</v>
      </c>
      <c r="M69" s="19" t="n">
        <f aca="false">DATE(YEAR(B69),MONTH(B69),1)</f>
        <v>46082</v>
      </c>
    </row>
    <row r="70" customFormat="false" ht="15" hidden="false" customHeight="false" outlineLevel="0" collapsed="false">
      <c r="A70" s="17" t="s">
        <v>190</v>
      </c>
      <c r="B70" s="18" t="n">
        <v>46097</v>
      </c>
      <c r="C70" s="17" t="s">
        <v>82</v>
      </c>
      <c r="D70" s="17" t="s">
        <v>110</v>
      </c>
      <c r="E70" s="17" t="s">
        <v>111</v>
      </c>
      <c r="F70" s="17" t="s">
        <v>85</v>
      </c>
      <c r="G70" s="15" t="n">
        <v>717.88</v>
      </c>
      <c r="H70" s="17" t="s">
        <v>86</v>
      </c>
      <c r="I70" s="12" t="n">
        <f aca="false">COUNTIFS('Supplier bills'!$E$2:$E$1921,A70)</f>
        <v>1</v>
      </c>
      <c r="J70" s="15" t="n">
        <f aca="false">IF(I70=0,"",SUMIFS('Supplier bills'!$F$2:$F$1921,'Supplier bills'!$E$2:$E$1921,A70))</f>
        <v>780.05</v>
      </c>
      <c r="K70" s="15" t="n">
        <f aca="false">IF(H70="Invoiced",ROUND(J70-G70,2),"")</f>
        <v>62.17</v>
      </c>
      <c r="L70" s="17" t="str">
        <f aca="false">IF(H70="Invoiced",IF(ABS(K70)/G70&gt;0.03,"Review","OK"),"")</f>
        <v>Review</v>
      </c>
      <c r="M70" s="19" t="n">
        <f aca="false">DATE(YEAR(B70),MONTH(B70),1)</f>
        <v>46082</v>
      </c>
    </row>
    <row r="71" customFormat="false" ht="15" hidden="false" customHeight="false" outlineLevel="0" collapsed="false">
      <c r="A71" s="17" t="s">
        <v>191</v>
      </c>
      <c r="B71" s="18" t="n">
        <v>46097</v>
      </c>
      <c r="C71" s="17" t="s">
        <v>82</v>
      </c>
      <c r="D71" s="17" t="s">
        <v>96</v>
      </c>
      <c r="E71" s="17" t="s">
        <v>97</v>
      </c>
      <c r="F71" s="17" t="s">
        <v>85</v>
      </c>
      <c r="G71" s="15" t="n">
        <v>787.48</v>
      </c>
      <c r="H71" s="17" t="s">
        <v>135</v>
      </c>
      <c r="I71" s="12" t="n">
        <f aca="false">COUNTIFS('Supplier bills'!$E$2:$E$1921,A71)</f>
        <v>0</v>
      </c>
      <c r="J71" s="15" t="str">
        <f aca="false">IF(I71=0,"",SUMIFS('Supplier bills'!$F$2:$F$1921,'Supplier bills'!$E$2:$E$1921,A71))</f>
        <v/>
      </c>
      <c r="K71" s="15" t="str">
        <f aca="false">IF(H71="Invoiced",ROUND(J71-G71,2),"")</f>
        <v/>
      </c>
      <c r="L71" s="17" t="str">
        <f aca="false">IF(H71="Invoiced",IF(ABS(K71)/G71&gt;0.03,"Review","OK"),"")</f>
        <v/>
      </c>
      <c r="M71" s="19" t="n">
        <f aca="false">DATE(YEAR(B71),MONTH(B71),1)</f>
        <v>46082</v>
      </c>
    </row>
    <row r="72" customFormat="false" ht="15" hidden="false" customHeight="false" outlineLevel="0" collapsed="false">
      <c r="A72" s="17" t="s">
        <v>192</v>
      </c>
      <c r="B72" s="18" t="n">
        <v>46097</v>
      </c>
      <c r="C72" s="17" t="s">
        <v>101</v>
      </c>
      <c r="D72" s="17" t="s">
        <v>129</v>
      </c>
      <c r="E72" s="17" t="s">
        <v>130</v>
      </c>
      <c r="F72" s="17" t="s">
        <v>98</v>
      </c>
      <c r="G72" s="15" t="n">
        <v>482.72</v>
      </c>
      <c r="H72" s="17" t="s">
        <v>86</v>
      </c>
      <c r="I72" s="12" t="n">
        <f aca="false">COUNTIFS('Supplier bills'!$E$2:$E$1921,A72)</f>
        <v>1</v>
      </c>
      <c r="J72" s="15" t="n">
        <f aca="false">IF(I72=0,"",SUMIFS('Supplier bills'!$F$2:$F$1921,'Supplier bills'!$E$2:$E$1921,A72))</f>
        <v>480.24</v>
      </c>
      <c r="K72" s="15" t="n">
        <f aca="false">IF(H72="Invoiced",ROUND(J72-G72,2),"")</f>
        <v>-2.48</v>
      </c>
      <c r="L72" s="17" t="str">
        <f aca="false">IF(H72="Invoiced",IF(ABS(K72)/G72&gt;0.03,"Review","OK"),"")</f>
        <v>OK</v>
      </c>
      <c r="M72" s="19" t="n">
        <f aca="false">DATE(YEAR(B72),MONTH(B72),1)</f>
        <v>46082</v>
      </c>
    </row>
    <row r="73" customFormat="false" ht="15" hidden="false" customHeight="false" outlineLevel="0" collapsed="false">
      <c r="A73" s="17" t="s">
        <v>193</v>
      </c>
      <c r="B73" s="18" t="n">
        <v>46097</v>
      </c>
      <c r="C73" s="17" t="s">
        <v>88</v>
      </c>
      <c r="D73" s="17" t="s">
        <v>144</v>
      </c>
      <c r="E73" s="17" t="s">
        <v>145</v>
      </c>
      <c r="F73" s="17" t="s">
        <v>85</v>
      </c>
      <c r="G73" s="15" t="n">
        <v>371.16</v>
      </c>
      <c r="H73" s="17" t="s">
        <v>86</v>
      </c>
      <c r="I73" s="12" t="n">
        <f aca="false">COUNTIFS('Supplier bills'!$E$2:$E$1921,A73)</f>
        <v>1</v>
      </c>
      <c r="J73" s="15" t="n">
        <f aca="false">IF(I73=0,"",SUMIFS('Supplier bills'!$F$2:$F$1921,'Supplier bills'!$E$2:$E$1921,A73))</f>
        <v>372.63</v>
      </c>
      <c r="K73" s="15" t="n">
        <f aca="false">IF(H73="Invoiced",ROUND(J73-G73,2),"")</f>
        <v>1.47</v>
      </c>
      <c r="L73" s="17" t="str">
        <f aca="false">IF(H73="Invoiced",IF(ABS(K73)/G73&gt;0.03,"Review","OK"),"")</f>
        <v>OK</v>
      </c>
      <c r="M73" s="19" t="n">
        <f aca="false">DATE(YEAR(B73),MONTH(B73),1)</f>
        <v>46082</v>
      </c>
    </row>
    <row r="74" customFormat="false" ht="15" hidden="false" customHeight="false" outlineLevel="0" collapsed="false">
      <c r="A74" s="17" t="s">
        <v>194</v>
      </c>
      <c r="B74" s="18" t="n">
        <v>46097</v>
      </c>
      <c r="C74" s="17" t="s">
        <v>101</v>
      </c>
      <c r="D74" s="17" t="s">
        <v>133</v>
      </c>
      <c r="E74" s="17" t="s">
        <v>134</v>
      </c>
      <c r="F74" s="17" t="s">
        <v>98</v>
      </c>
      <c r="G74" s="15" t="n">
        <v>181.81</v>
      </c>
      <c r="H74" s="17" t="s">
        <v>86</v>
      </c>
      <c r="I74" s="12" t="n">
        <f aca="false">COUNTIFS('Supplier bills'!$E$2:$E$1921,A74)</f>
        <v>1</v>
      </c>
      <c r="J74" s="15" t="n">
        <f aca="false">IF(I74=0,"",SUMIFS('Supplier bills'!$F$2:$F$1921,'Supplier bills'!$E$2:$E$1921,A74))</f>
        <v>180.6</v>
      </c>
      <c r="K74" s="15" t="n">
        <f aca="false">IF(H74="Invoiced",ROUND(J74-G74,2),"")</f>
        <v>-1.21</v>
      </c>
      <c r="L74" s="17" t="str">
        <f aca="false">IF(H74="Invoiced",IF(ABS(K74)/G74&gt;0.03,"Review","OK"),"")</f>
        <v>OK</v>
      </c>
      <c r="M74" s="19" t="n">
        <f aca="false">DATE(YEAR(B74),MONTH(B74),1)</f>
        <v>46082</v>
      </c>
    </row>
    <row r="75" customFormat="false" ht="15" hidden="false" customHeight="false" outlineLevel="0" collapsed="false">
      <c r="A75" s="17" t="s">
        <v>195</v>
      </c>
      <c r="B75" s="18" t="n">
        <v>46098</v>
      </c>
      <c r="C75" s="17" t="s">
        <v>82</v>
      </c>
      <c r="D75" s="17" t="s">
        <v>176</v>
      </c>
      <c r="E75" s="17" t="s">
        <v>177</v>
      </c>
      <c r="F75" s="17" t="s">
        <v>85</v>
      </c>
      <c r="G75" s="15" t="n">
        <v>88.48</v>
      </c>
      <c r="H75" s="17" t="s">
        <v>86</v>
      </c>
      <c r="I75" s="12" t="n">
        <f aca="false">COUNTIFS('Supplier bills'!$E$2:$E$1921,A75)</f>
        <v>1</v>
      </c>
      <c r="J75" s="15" t="n">
        <f aca="false">IF(I75=0,"",SUMIFS('Supplier bills'!$F$2:$F$1921,'Supplier bills'!$E$2:$E$1921,A75))</f>
        <v>87.95</v>
      </c>
      <c r="K75" s="15" t="n">
        <f aca="false">IF(H75="Invoiced",ROUND(J75-G75,2),"")</f>
        <v>-0.53</v>
      </c>
      <c r="L75" s="17" t="str">
        <f aca="false">IF(H75="Invoiced",IF(ABS(K75)/G75&gt;0.03,"Review","OK"),"")</f>
        <v>OK</v>
      </c>
      <c r="M75" s="19" t="n">
        <f aca="false">DATE(YEAR(B75),MONTH(B75),1)</f>
        <v>46082</v>
      </c>
    </row>
    <row r="76" customFormat="false" ht="15" hidden="false" customHeight="false" outlineLevel="0" collapsed="false">
      <c r="A76" s="17" t="s">
        <v>196</v>
      </c>
      <c r="B76" s="18" t="n">
        <v>46098</v>
      </c>
      <c r="C76" s="17" t="s">
        <v>101</v>
      </c>
      <c r="D76" s="17" t="s">
        <v>172</v>
      </c>
      <c r="E76" s="17" t="s">
        <v>173</v>
      </c>
      <c r="F76" s="17" t="s">
        <v>98</v>
      </c>
      <c r="G76" s="15" t="n">
        <v>570.56</v>
      </c>
      <c r="H76" s="17" t="s">
        <v>135</v>
      </c>
      <c r="I76" s="12" t="n">
        <f aca="false">COUNTIFS('Supplier bills'!$E$2:$E$1921,A76)</f>
        <v>0</v>
      </c>
      <c r="J76" s="15" t="str">
        <f aca="false">IF(I76=0,"",SUMIFS('Supplier bills'!$F$2:$F$1921,'Supplier bills'!$E$2:$E$1921,A76))</f>
        <v/>
      </c>
      <c r="K76" s="15" t="str">
        <f aca="false">IF(H76="Invoiced",ROUND(J76-G76,2),"")</f>
        <v/>
      </c>
      <c r="L76" s="17" t="str">
        <f aca="false">IF(H76="Invoiced",IF(ABS(K76)/G76&gt;0.03,"Review","OK"),"")</f>
        <v/>
      </c>
      <c r="M76" s="19" t="n">
        <f aca="false">DATE(YEAR(B76),MONTH(B76),1)</f>
        <v>46082</v>
      </c>
    </row>
    <row r="77" customFormat="false" ht="15" hidden="false" customHeight="false" outlineLevel="0" collapsed="false">
      <c r="A77" s="17" t="s">
        <v>197</v>
      </c>
      <c r="B77" s="18" t="n">
        <v>46098</v>
      </c>
      <c r="C77" s="17" t="s">
        <v>82</v>
      </c>
      <c r="D77" s="17" t="s">
        <v>121</v>
      </c>
      <c r="E77" s="17" t="s">
        <v>122</v>
      </c>
      <c r="F77" s="17" t="s">
        <v>85</v>
      </c>
      <c r="G77" s="15" t="n">
        <v>755.57</v>
      </c>
      <c r="H77" s="17" t="s">
        <v>135</v>
      </c>
      <c r="I77" s="12" t="n">
        <f aca="false">COUNTIFS('Supplier bills'!$E$2:$E$1921,A77)</f>
        <v>0</v>
      </c>
      <c r="J77" s="15" t="str">
        <f aca="false">IF(I77=0,"",SUMIFS('Supplier bills'!$F$2:$F$1921,'Supplier bills'!$E$2:$E$1921,A77))</f>
        <v/>
      </c>
      <c r="K77" s="15" t="str">
        <f aca="false">IF(H77="Invoiced",ROUND(J77-G77,2),"")</f>
        <v/>
      </c>
      <c r="L77" s="17" t="str">
        <f aca="false">IF(H77="Invoiced",IF(ABS(K77)/G77&gt;0.03,"Review","OK"),"")</f>
        <v/>
      </c>
      <c r="M77" s="19" t="n">
        <f aca="false">DATE(YEAR(B77),MONTH(B77),1)</f>
        <v>46082</v>
      </c>
    </row>
    <row r="78" customFormat="false" ht="15" hidden="false" customHeight="false" outlineLevel="0" collapsed="false">
      <c r="A78" s="17" t="s">
        <v>198</v>
      </c>
      <c r="B78" s="18" t="n">
        <v>46098</v>
      </c>
      <c r="C78" s="17" t="s">
        <v>82</v>
      </c>
      <c r="D78" s="17" t="s">
        <v>115</v>
      </c>
      <c r="E78" s="17" t="s">
        <v>116</v>
      </c>
      <c r="F78" s="17" t="s">
        <v>85</v>
      </c>
      <c r="G78" s="15" t="n">
        <v>193.8</v>
      </c>
      <c r="H78" s="17" t="s">
        <v>86</v>
      </c>
      <c r="I78" s="12" t="n">
        <f aca="false">COUNTIFS('Supplier bills'!$E$2:$E$1921,A78)</f>
        <v>1</v>
      </c>
      <c r="J78" s="15" t="n">
        <f aca="false">IF(I78=0,"",SUMIFS('Supplier bills'!$F$2:$F$1921,'Supplier bills'!$E$2:$E$1921,A78))</f>
        <v>192.89</v>
      </c>
      <c r="K78" s="15" t="n">
        <f aca="false">IF(H78="Invoiced",ROUND(J78-G78,2),"")</f>
        <v>-0.91</v>
      </c>
      <c r="L78" s="17" t="str">
        <f aca="false">IF(H78="Invoiced",IF(ABS(K78)/G78&gt;0.03,"Review","OK"),"")</f>
        <v>OK</v>
      </c>
      <c r="M78" s="19" t="n">
        <f aca="false">DATE(YEAR(B78),MONTH(B78),1)</f>
        <v>46082</v>
      </c>
    </row>
    <row r="79" customFormat="false" ht="15" hidden="false" customHeight="false" outlineLevel="0" collapsed="false">
      <c r="A79" s="17" t="s">
        <v>199</v>
      </c>
      <c r="B79" s="18" t="n">
        <v>46098</v>
      </c>
      <c r="C79" s="17" t="s">
        <v>82</v>
      </c>
      <c r="D79" s="17" t="s">
        <v>176</v>
      </c>
      <c r="E79" s="17" t="s">
        <v>177</v>
      </c>
      <c r="F79" s="17" t="s">
        <v>98</v>
      </c>
      <c r="G79" s="15" t="n">
        <v>1371.66</v>
      </c>
      <c r="H79" s="17" t="s">
        <v>86</v>
      </c>
      <c r="I79" s="12" t="n">
        <f aca="false">COUNTIFS('Supplier bills'!$E$2:$E$1921,A79)</f>
        <v>1</v>
      </c>
      <c r="J79" s="15" t="n">
        <f aca="false">IF(I79=0,"",SUMIFS('Supplier bills'!$F$2:$F$1921,'Supplier bills'!$E$2:$E$1921,A79))</f>
        <v>1365.07</v>
      </c>
      <c r="K79" s="15" t="n">
        <f aca="false">IF(H79="Invoiced",ROUND(J79-G79,2),"")</f>
        <v>-6.59</v>
      </c>
      <c r="L79" s="17" t="str">
        <f aca="false">IF(H79="Invoiced",IF(ABS(K79)/G79&gt;0.03,"Review","OK"),"")</f>
        <v>OK</v>
      </c>
      <c r="M79" s="19" t="n">
        <f aca="false">DATE(YEAR(B79),MONTH(B79),1)</f>
        <v>46082</v>
      </c>
    </row>
    <row r="80" customFormat="false" ht="15" hidden="false" customHeight="false" outlineLevel="0" collapsed="false">
      <c r="A80" s="17" t="s">
        <v>200</v>
      </c>
      <c r="B80" s="18" t="n">
        <v>46099</v>
      </c>
      <c r="C80" s="17" t="s">
        <v>82</v>
      </c>
      <c r="D80" s="17" t="s">
        <v>115</v>
      </c>
      <c r="E80" s="17" t="s">
        <v>116</v>
      </c>
      <c r="F80" s="17" t="s">
        <v>92</v>
      </c>
      <c r="G80" s="15" t="n">
        <v>29.68</v>
      </c>
      <c r="H80" s="17" t="s">
        <v>93</v>
      </c>
      <c r="I80" s="12" t="n">
        <f aca="false">COUNTIFS('Supplier bills'!$E$2:$E$1921,A80)</f>
        <v>0</v>
      </c>
      <c r="J80" s="15" t="str">
        <f aca="false">IF(I80=0,"",SUMIFS('Supplier bills'!$F$2:$F$1921,'Supplier bills'!$E$2:$E$1921,A80))</f>
        <v/>
      </c>
      <c r="K80" s="15" t="str">
        <f aca="false">IF(H80="Invoiced",ROUND(J80-G80,2),"")</f>
        <v/>
      </c>
      <c r="L80" s="17" t="str">
        <f aca="false">IF(H80="Invoiced",IF(ABS(K80)/G80&gt;0.03,"Review","OK"),"")</f>
        <v/>
      </c>
      <c r="M80" s="19" t="n">
        <f aca="false">DATE(YEAR(B80),MONTH(B80),1)</f>
        <v>46082</v>
      </c>
    </row>
    <row r="81" customFormat="false" ht="15" hidden="false" customHeight="false" outlineLevel="0" collapsed="false">
      <c r="A81" s="17" t="s">
        <v>201</v>
      </c>
      <c r="B81" s="18" t="n">
        <v>46099</v>
      </c>
      <c r="C81" s="17" t="s">
        <v>101</v>
      </c>
      <c r="D81" s="17" t="s">
        <v>126</v>
      </c>
      <c r="E81" s="17" t="s">
        <v>127</v>
      </c>
      <c r="F81" s="17" t="s">
        <v>98</v>
      </c>
      <c r="G81" s="15" t="n">
        <v>475.97</v>
      </c>
      <c r="H81" s="17" t="s">
        <v>86</v>
      </c>
      <c r="I81" s="12" t="n">
        <f aca="false">COUNTIFS('Supplier bills'!$E$2:$E$1921,A81)</f>
        <v>1</v>
      </c>
      <c r="J81" s="15" t="n">
        <f aca="false">IF(I81=0,"",SUMIFS('Supplier bills'!$F$2:$F$1921,'Supplier bills'!$E$2:$E$1921,A81))</f>
        <v>480.18</v>
      </c>
      <c r="K81" s="15" t="n">
        <f aca="false">IF(H81="Invoiced",ROUND(J81-G81,2),"")</f>
        <v>4.21</v>
      </c>
      <c r="L81" s="17" t="str">
        <f aca="false">IF(H81="Invoiced",IF(ABS(K81)/G81&gt;0.03,"Review","OK"),"")</f>
        <v>OK</v>
      </c>
      <c r="M81" s="19" t="n">
        <f aca="false">DATE(YEAR(B81),MONTH(B81),1)</f>
        <v>46082</v>
      </c>
    </row>
    <row r="82" customFormat="false" ht="15" hidden="false" customHeight="false" outlineLevel="0" collapsed="false">
      <c r="A82" s="17" t="s">
        <v>202</v>
      </c>
      <c r="B82" s="18" t="n">
        <v>46099</v>
      </c>
      <c r="C82" s="17" t="s">
        <v>88</v>
      </c>
      <c r="D82" s="17" t="s">
        <v>203</v>
      </c>
      <c r="E82" s="17" t="s">
        <v>204</v>
      </c>
      <c r="F82" s="17" t="s">
        <v>98</v>
      </c>
      <c r="G82" s="15" t="n">
        <v>874.95</v>
      </c>
      <c r="H82" s="17" t="s">
        <v>86</v>
      </c>
      <c r="I82" s="12" t="n">
        <f aca="false">COUNTIFS('Supplier bills'!$E$2:$E$1921,A82)</f>
        <v>1</v>
      </c>
      <c r="J82" s="15" t="n">
        <f aca="false">IF(I82=0,"",SUMIFS('Supplier bills'!$F$2:$F$1921,'Supplier bills'!$E$2:$E$1921,A82))</f>
        <v>881.97</v>
      </c>
      <c r="K82" s="15" t="n">
        <f aca="false">IF(H82="Invoiced",ROUND(J82-G82,2),"")</f>
        <v>7.02</v>
      </c>
      <c r="L82" s="17" t="str">
        <f aca="false">IF(H82="Invoiced",IF(ABS(K82)/G82&gt;0.03,"Review","OK"),"")</f>
        <v>OK</v>
      </c>
      <c r="M82" s="19" t="n">
        <f aca="false">DATE(YEAR(B82),MONTH(B82),1)</f>
        <v>46082</v>
      </c>
    </row>
    <row r="83" customFormat="false" ht="15" hidden="false" customHeight="false" outlineLevel="0" collapsed="false">
      <c r="A83" s="17" t="s">
        <v>205</v>
      </c>
      <c r="B83" s="18" t="n">
        <v>46099</v>
      </c>
      <c r="C83" s="17" t="s">
        <v>88</v>
      </c>
      <c r="D83" s="17" t="s">
        <v>144</v>
      </c>
      <c r="E83" s="17" t="s">
        <v>145</v>
      </c>
      <c r="F83" s="17" t="s">
        <v>85</v>
      </c>
      <c r="G83" s="15" t="n">
        <v>128.54</v>
      </c>
      <c r="H83" s="17" t="s">
        <v>86</v>
      </c>
      <c r="I83" s="12" t="n">
        <f aca="false">COUNTIFS('Supplier bills'!$E$2:$E$1921,A83)</f>
        <v>1</v>
      </c>
      <c r="J83" s="15" t="n">
        <f aca="false">IF(I83=0,"",SUMIFS('Supplier bills'!$F$2:$F$1921,'Supplier bills'!$E$2:$E$1921,A83))</f>
        <v>129.63</v>
      </c>
      <c r="K83" s="15" t="n">
        <f aca="false">IF(H83="Invoiced",ROUND(J83-G83,2),"")</f>
        <v>1.09</v>
      </c>
      <c r="L83" s="17" t="str">
        <f aca="false">IF(H83="Invoiced",IF(ABS(K83)/G83&gt;0.03,"Review","OK"),"")</f>
        <v>OK</v>
      </c>
      <c r="M83" s="19" t="n">
        <f aca="false">DATE(YEAR(B83),MONTH(B83),1)</f>
        <v>46082</v>
      </c>
    </row>
    <row r="84" customFormat="false" ht="15" hidden="false" customHeight="false" outlineLevel="0" collapsed="false">
      <c r="A84" s="17" t="s">
        <v>206</v>
      </c>
      <c r="B84" s="18" t="n">
        <v>46100</v>
      </c>
      <c r="C84" s="17" t="s">
        <v>82</v>
      </c>
      <c r="D84" s="17" t="s">
        <v>115</v>
      </c>
      <c r="E84" s="17" t="s">
        <v>116</v>
      </c>
      <c r="F84" s="17" t="s">
        <v>85</v>
      </c>
      <c r="G84" s="15" t="n">
        <v>58.88</v>
      </c>
      <c r="H84" s="17" t="s">
        <v>86</v>
      </c>
      <c r="I84" s="12" t="n">
        <f aca="false">COUNTIFS('Supplier bills'!$E$2:$E$1921,A84)</f>
        <v>1</v>
      </c>
      <c r="J84" s="15" t="n">
        <f aca="false">IF(I84=0,"",SUMIFS('Supplier bills'!$F$2:$F$1921,'Supplier bills'!$E$2:$E$1921,A84))</f>
        <v>59.2</v>
      </c>
      <c r="K84" s="15" t="n">
        <f aca="false">IF(H84="Invoiced",ROUND(J84-G84,2),"")</f>
        <v>0.32</v>
      </c>
      <c r="L84" s="17" t="str">
        <f aca="false">IF(H84="Invoiced",IF(ABS(K84)/G84&gt;0.03,"Review","OK"),"")</f>
        <v>OK</v>
      </c>
      <c r="M84" s="19" t="n">
        <f aca="false">DATE(YEAR(B84),MONTH(B84),1)</f>
        <v>46082</v>
      </c>
    </row>
    <row r="85" customFormat="false" ht="15" hidden="false" customHeight="false" outlineLevel="0" collapsed="false">
      <c r="A85" s="17" t="s">
        <v>207</v>
      </c>
      <c r="B85" s="18" t="n">
        <v>46100</v>
      </c>
      <c r="C85" s="17" t="s">
        <v>82</v>
      </c>
      <c r="D85" s="17" t="s">
        <v>208</v>
      </c>
      <c r="E85" s="17" t="s">
        <v>209</v>
      </c>
      <c r="F85" s="17" t="s">
        <v>98</v>
      </c>
      <c r="G85" s="15" t="n">
        <v>555.49</v>
      </c>
      <c r="H85" s="17" t="s">
        <v>86</v>
      </c>
      <c r="I85" s="12" t="n">
        <f aca="false">COUNTIFS('Supplier bills'!$E$2:$E$1921,A85)</f>
        <v>1</v>
      </c>
      <c r="J85" s="15" t="n">
        <f aca="false">IF(I85=0,"",SUMIFS('Supplier bills'!$F$2:$F$1921,'Supplier bills'!$E$2:$E$1921,A85))</f>
        <v>557.08</v>
      </c>
      <c r="K85" s="15" t="n">
        <f aca="false">IF(H85="Invoiced",ROUND(J85-G85,2),"")</f>
        <v>1.59</v>
      </c>
      <c r="L85" s="17" t="str">
        <f aca="false">IF(H85="Invoiced",IF(ABS(K85)/G85&gt;0.03,"Review","OK"),"")</f>
        <v>OK</v>
      </c>
      <c r="M85" s="19" t="n">
        <f aca="false">DATE(YEAR(B85),MONTH(B85),1)</f>
        <v>46082</v>
      </c>
    </row>
    <row r="86" customFormat="false" ht="15" hidden="false" customHeight="false" outlineLevel="0" collapsed="false">
      <c r="A86" s="17" t="s">
        <v>210</v>
      </c>
      <c r="B86" s="18" t="n">
        <v>46100</v>
      </c>
      <c r="C86" s="17" t="s">
        <v>88</v>
      </c>
      <c r="D86" s="17" t="s">
        <v>176</v>
      </c>
      <c r="E86" s="17" t="s">
        <v>177</v>
      </c>
      <c r="F86" s="17" t="s">
        <v>98</v>
      </c>
      <c r="G86" s="15" t="n">
        <v>422.38</v>
      </c>
      <c r="H86" s="17" t="s">
        <v>86</v>
      </c>
      <c r="I86" s="12" t="n">
        <f aca="false">COUNTIFS('Supplier bills'!$E$2:$E$1921,A86)</f>
        <v>1</v>
      </c>
      <c r="J86" s="15" t="n">
        <f aca="false">IF(I86=0,"",SUMIFS('Supplier bills'!$F$2:$F$1921,'Supplier bills'!$E$2:$E$1921,A86))</f>
        <v>421.24</v>
      </c>
      <c r="K86" s="15" t="n">
        <f aca="false">IF(H86="Invoiced",ROUND(J86-G86,2),"")</f>
        <v>-1.14</v>
      </c>
      <c r="L86" s="17" t="str">
        <f aca="false">IF(H86="Invoiced",IF(ABS(K86)/G86&gt;0.03,"Review","OK"),"")</f>
        <v>OK</v>
      </c>
      <c r="M86" s="19" t="n">
        <f aca="false">DATE(YEAR(B86),MONTH(B86),1)</f>
        <v>46082</v>
      </c>
    </row>
    <row r="87" customFormat="false" ht="15" hidden="false" customHeight="false" outlineLevel="0" collapsed="false">
      <c r="A87" s="17" t="s">
        <v>211</v>
      </c>
      <c r="B87" s="18" t="n">
        <v>46100</v>
      </c>
      <c r="C87" s="17" t="s">
        <v>88</v>
      </c>
      <c r="D87" s="17" t="s">
        <v>203</v>
      </c>
      <c r="E87" s="17" t="s">
        <v>204</v>
      </c>
      <c r="F87" s="17" t="s">
        <v>85</v>
      </c>
      <c r="G87" s="15" t="n">
        <v>464.07</v>
      </c>
      <c r="H87" s="17" t="s">
        <v>86</v>
      </c>
      <c r="I87" s="12" t="n">
        <f aca="false">COUNTIFS('Supplier bills'!$E$2:$E$1921,A87)</f>
        <v>1</v>
      </c>
      <c r="J87" s="15" t="n">
        <f aca="false">IF(I87=0,"",SUMIFS('Supplier bills'!$F$2:$F$1921,'Supplier bills'!$E$2:$E$1921,A87))</f>
        <v>466.99</v>
      </c>
      <c r="K87" s="15" t="n">
        <f aca="false">IF(H87="Invoiced",ROUND(J87-G87,2),"")</f>
        <v>2.92</v>
      </c>
      <c r="L87" s="17" t="str">
        <f aca="false">IF(H87="Invoiced",IF(ABS(K87)/G87&gt;0.03,"Review","OK"),"")</f>
        <v>OK</v>
      </c>
      <c r="M87" s="19" t="n">
        <f aca="false">DATE(YEAR(B87),MONTH(B87),1)</f>
        <v>46082</v>
      </c>
    </row>
    <row r="88" customFormat="false" ht="15" hidden="false" customHeight="false" outlineLevel="0" collapsed="false">
      <c r="A88" s="17" t="s">
        <v>212</v>
      </c>
      <c r="B88" s="18" t="n">
        <v>46100</v>
      </c>
      <c r="C88" s="17" t="s">
        <v>101</v>
      </c>
      <c r="D88" s="17" t="s">
        <v>154</v>
      </c>
      <c r="E88" s="17" t="s">
        <v>155</v>
      </c>
      <c r="F88" s="17" t="s">
        <v>92</v>
      </c>
      <c r="G88" s="15" t="n">
        <v>192.42</v>
      </c>
      <c r="H88" s="17" t="s">
        <v>93</v>
      </c>
      <c r="I88" s="12" t="n">
        <f aca="false">COUNTIFS('Supplier bills'!$E$2:$E$1921,A88)</f>
        <v>0</v>
      </c>
      <c r="J88" s="15" t="str">
        <f aca="false">IF(I88=0,"",SUMIFS('Supplier bills'!$F$2:$F$1921,'Supplier bills'!$E$2:$E$1921,A88))</f>
        <v/>
      </c>
      <c r="K88" s="15" t="str">
        <f aca="false">IF(H88="Invoiced",ROUND(J88-G88,2),"")</f>
        <v/>
      </c>
      <c r="L88" s="17" t="str">
        <f aca="false">IF(H88="Invoiced",IF(ABS(K88)/G88&gt;0.03,"Review","OK"),"")</f>
        <v/>
      </c>
      <c r="M88" s="19" t="n">
        <f aca="false">DATE(YEAR(B88),MONTH(B88),1)</f>
        <v>46082</v>
      </c>
    </row>
    <row r="89" customFormat="false" ht="15" hidden="false" customHeight="false" outlineLevel="0" collapsed="false">
      <c r="A89" s="17" t="s">
        <v>213</v>
      </c>
      <c r="B89" s="18" t="n">
        <v>46100</v>
      </c>
      <c r="C89" s="17" t="s">
        <v>82</v>
      </c>
      <c r="D89" s="17" t="s">
        <v>203</v>
      </c>
      <c r="E89" s="17" t="s">
        <v>204</v>
      </c>
      <c r="F89" s="17" t="s">
        <v>98</v>
      </c>
      <c r="G89" s="15" t="n">
        <v>28.04</v>
      </c>
      <c r="H89" s="17" t="s">
        <v>86</v>
      </c>
      <c r="I89" s="12" t="n">
        <f aca="false">COUNTIFS('Supplier bills'!$E$2:$E$1921,A89)</f>
        <v>1</v>
      </c>
      <c r="J89" s="15" t="n">
        <f aca="false">IF(I89=0,"",SUMIFS('Supplier bills'!$F$2:$F$1921,'Supplier bills'!$E$2:$E$1921,A89))</f>
        <v>27.89</v>
      </c>
      <c r="K89" s="15" t="n">
        <f aca="false">IF(H89="Invoiced",ROUND(J89-G89,2),"")</f>
        <v>-0.15</v>
      </c>
      <c r="L89" s="17" t="str">
        <f aca="false">IF(H89="Invoiced",IF(ABS(K89)/G89&gt;0.03,"Review","OK"),"")</f>
        <v>OK</v>
      </c>
      <c r="M89" s="19" t="n">
        <f aca="false">DATE(YEAR(B89),MONTH(B89),1)</f>
        <v>46082</v>
      </c>
    </row>
    <row r="90" customFormat="false" ht="15" hidden="false" customHeight="false" outlineLevel="0" collapsed="false">
      <c r="A90" s="17" t="s">
        <v>214</v>
      </c>
      <c r="B90" s="18" t="n">
        <v>46100</v>
      </c>
      <c r="C90" s="17" t="s">
        <v>88</v>
      </c>
      <c r="D90" s="17" t="s">
        <v>144</v>
      </c>
      <c r="E90" s="17" t="s">
        <v>145</v>
      </c>
      <c r="F90" s="17" t="s">
        <v>85</v>
      </c>
      <c r="G90" s="15" t="n">
        <v>761.36</v>
      </c>
      <c r="H90" s="17" t="s">
        <v>86</v>
      </c>
      <c r="I90" s="12" t="n">
        <f aca="false">COUNTIFS('Supplier bills'!$E$2:$E$1921,A90)</f>
        <v>1</v>
      </c>
      <c r="J90" s="15" t="n">
        <f aca="false">IF(I90=0,"",SUMIFS('Supplier bills'!$F$2:$F$1921,'Supplier bills'!$E$2:$E$1921,A90))</f>
        <v>754.09</v>
      </c>
      <c r="K90" s="15" t="n">
        <f aca="false">IF(H90="Invoiced",ROUND(J90-G90,2),"")</f>
        <v>-7.27</v>
      </c>
      <c r="L90" s="17" t="str">
        <f aca="false">IF(H90="Invoiced",IF(ABS(K90)/G90&gt;0.03,"Review","OK"),"")</f>
        <v>OK</v>
      </c>
      <c r="M90" s="19" t="n">
        <f aca="false">DATE(YEAR(B90),MONTH(B90),1)</f>
        <v>46082</v>
      </c>
    </row>
    <row r="91" customFormat="false" ht="15" hidden="false" customHeight="false" outlineLevel="0" collapsed="false">
      <c r="A91" s="17" t="s">
        <v>215</v>
      </c>
      <c r="B91" s="18" t="n">
        <v>46101</v>
      </c>
      <c r="C91" s="17" t="s">
        <v>82</v>
      </c>
      <c r="D91" s="17" t="s">
        <v>216</v>
      </c>
      <c r="E91" s="17" t="s">
        <v>217</v>
      </c>
      <c r="F91" s="17" t="s">
        <v>98</v>
      </c>
      <c r="G91" s="15" t="n">
        <v>275.69</v>
      </c>
      <c r="H91" s="17" t="s">
        <v>86</v>
      </c>
      <c r="I91" s="12" t="n">
        <f aca="false">COUNTIFS('Supplier bills'!$E$2:$E$1921,A91)</f>
        <v>1</v>
      </c>
      <c r="J91" s="15" t="n">
        <f aca="false">IF(I91=0,"",SUMIFS('Supplier bills'!$F$2:$F$1921,'Supplier bills'!$E$2:$E$1921,A91))</f>
        <v>273.64</v>
      </c>
      <c r="K91" s="15" t="n">
        <f aca="false">IF(H91="Invoiced",ROUND(J91-G91,2),"")</f>
        <v>-2.05</v>
      </c>
      <c r="L91" s="17" t="str">
        <f aca="false">IF(H91="Invoiced",IF(ABS(K91)/G91&gt;0.03,"Review","OK"),"")</f>
        <v>OK</v>
      </c>
      <c r="M91" s="19" t="n">
        <f aca="false">DATE(YEAR(B91),MONTH(B91),1)</f>
        <v>46082</v>
      </c>
    </row>
    <row r="92" customFormat="false" ht="15" hidden="false" customHeight="false" outlineLevel="0" collapsed="false">
      <c r="A92" s="17" t="s">
        <v>218</v>
      </c>
      <c r="B92" s="18" t="n">
        <v>46101</v>
      </c>
      <c r="C92" s="17" t="s">
        <v>88</v>
      </c>
      <c r="D92" s="17" t="s">
        <v>208</v>
      </c>
      <c r="E92" s="17" t="s">
        <v>209</v>
      </c>
      <c r="F92" s="17" t="s">
        <v>98</v>
      </c>
      <c r="G92" s="15" t="n">
        <v>250.15</v>
      </c>
      <c r="H92" s="17" t="s">
        <v>86</v>
      </c>
      <c r="I92" s="12" t="n">
        <f aca="false">COUNTIFS('Supplier bills'!$E$2:$E$1921,A92)</f>
        <v>1</v>
      </c>
      <c r="J92" s="15" t="n">
        <f aca="false">IF(I92=0,"",SUMIFS('Supplier bills'!$F$2:$F$1921,'Supplier bills'!$E$2:$E$1921,A92))</f>
        <v>249.14</v>
      </c>
      <c r="K92" s="15" t="n">
        <f aca="false">IF(H92="Invoiced",ROUND(J92-G92,2),"")</f>
        <v>-1.01</v>
      </c>
      <c r="L92" s="17" t="str">
        <f aca="false">IF(H92="Invoiced",IF(ABS(K92)/G92&gt;0.03,"Review","OK"),"")</f>
        <v>OK</v>
      </c>
      <c r="M92" s="19" t="n">
        <f aca="false">DATE(YEAR(B92),MONTH(B92),1)</f>
        <v>46082</v>
      </c>
    </row>
    <row r="93" customFormat="false" ht="15" hidden="false" customHeight="false" outlineLevel="0" collapsed="false">
      <c r="A93" s="17" t="s">
        <v>219</v>
      </c>
      <c r="B93" s="18" t="n">
        <v>46101</v>
      </c>
      <c r="C93" s="17" t="s">
        <v>88</v>
      </c>
      <c r="D93" s="17" t="s">
        <v>220</v>
      </c>
      <c r="E93" s="17" t="s">
        <v>221</v>
      </c>
      <c r="F93" s="17" t="s">
        <v>85</v>
      </c>
      <c r="G93" s="15" t="n">
        <v>68.2</v>
      </c>
      <c r="H93" s="17" t="s">
        <v>86</v>
      </c>
      <c r="I93" s="12" t="n">
        <f aca="false">COUNTIFS('Supplier bills'!$E$2:$E$1921,A93)</f>
        <v>1</v>
      </c>
      <c r="J93" s="15" t="n">
        <f aca="false">IF(I93=0,"",SUMIFS('Supplier bills'!$F$2:$F$1921,'Supplier bills'!$E$2:$E$1921,A93))</f>
        <v>67.88</v>
      </c>
      <c r="K93" s="15" t="n">
        <f aca="false">IF(H93="Invoiced",ROUND(J93-G93,2),"")</f>
        <v>-0.32</v>
      </c>
      <c r="L93" s="17" t="str">
        <f aca="false">IF(H93="Invoiced",IF(ABS(K93)/G93&gt;0.03,"Review","OK"),"")</f>
        <v>OK</v>
      </c>
      <c r="M93" s="19" t="n">
        <f aca="false">DATE(YEAR(B93),MONTH(B93),1)</f>
        <v>46082</v>
      </c>
    </row>
    <row r="94" customFormat="false" ht="15" hidden="false" customHeight="false" outlineLevel="0" collapsed="false">
      <c r="A94" s="17" t="s">
        <v>222</v>
      </c>
      <c r="B94" s="18" t="n">
        <v>46101</v>
      </c>
      <c r="C94" s="17" t="s">
        <v>88</v>
      </c>
      <c r="D94" s="17" t="s">
        <v>182</v>
      </c>
      <c r="E94" s="17" t="s">
        <v>183</v>
      </c>
      <c r="F94" s="17" t="s">
        <v>85</v>
      </c>
      <c r="G94" s="15" t="n">
        <v>83.19</v>
      </c>
      <c r="H94" s="17" t="s">
        <v>86</v>
      </c>
      <c r="I94" s="12" t="n">
        <f aca="false">COUNTIFS('Supplier bills'!$E$2:$E$1921,A94)</f>
        <v>1</v>
      </c>
      <c r="J94" s="15" t="n">
        <f aca="false">IF(I94=0,"",SUMIFS('Supplier bills'!$F$2:$F$1921,'Supplier bills'!$E$2:$E$1921,A94))</f>
        <v>83.2</v>
      </c>
      <c r="K94" s="15" t="n">
        <f aca="false">IF(H94="Invoiced",ROUND(J94-G94,2),"")</f>
        <v>0.01</v>
      </c>
      <c r="L94" s="17" t="str">
        <f aca="false">IF(H94="Invoiced",IF(ABS(K94)/G94&gt;0.03,"Review","OK"),"")</f>
        <v>OK</v>
      </c>
      <c r="M94" s="19" t="n">
        <f aca="false">DATE(YEAR(B94),MONTH(B94),1)</f>
        <v>46082</v>
      </c>
    </row>
    <row r="95" customFormat="false" ht="15" hidden="false" customHeight="false" outlineLevel="0" collapsed="false">
      <c r="A95" s="17" t="s">
        <v>223</v>
      </c>
      <c r="B95" s="18" t="n">
        <v>46101</v>
      </c>
      <c r="C95" s="17" t="s">
        <v>82</v>
      </c>
      <c r="D95" s="17" t="s">
        <v>176</v>
      </c>
      <c r="E95" s="17" t="s">
        <v>177</v>
      </c>
      <c r="F95" s="17" t="s">
        <v>98</v>
      </c>
      <c r="G95" s="15" t="n">
        <v>230.74</v>
      </c>
      <c r="H95" s="17" t="s">
        <v>86</v>
      </c>
      <c r="I95" s="12" t="n">
        <f aca="false">COUNTIFS('Supplier bills'!$E$2:$E$1921,A95)</f>
        <v>1</v>
      </c>
      <c r="J95" s="15" t="n">
        <f aca="false">IF(I95=0,"",SUMIFS('Supplier bills'!$F$2:$F$1921,'Supplier bills'!$E$2:$E$1921,A95))</f>
        <v>228.69</v>
      </c>
      <c r="K95" s="15" t="n">
        <f aca="false">IF(H95="Invoiced",ROUND(J95-G95,2),"")</f>
        <v>-2.05</v>
      </c>
      <c r="L95" s="17" t="str">
        <f aca="false">IF(H95="Invoiced",IF(ABS(K95)/G95&gt;0.03,"Review","OK"),"")</f>
        <v>OK</v>
      </c>
      <c r="M95" s="19" t="n">
        <f aca="false">DATE(YEAR(B95),MONTH(B95),1)</f>
        <v>46082</v>
      </c>
    </row>
    <row r="96" customFormat="false" ht="15" hidden="false" customHeight="false" outlineLevel="0" collapsed="false">
      <c r="A96" s="17" t="s">
        <v>224</v>
      </c>
      <c r="B96" s="18" t="n">
        <v>46102</v>
      </c>
      <c r="C96" s="17" t="s">
        <v>88</v>
      </c>
      <c r="D96" s="17" t="s">
        <v>225</v>
      </c>
      <c r="E96" s="17" t="s">
        <v>226</v>
      </c>
      <c r="F96" s="17" t="s">
        <v>92</v>
      </c>
      <c r="G96" s="15" t="n">
        <v>291.43</v>
      </c>
      <c r="H96" s="17" t="s">
        <v>93</v>
      </c>
      <c r="I96" s="12" t="n">
        <f aca="false">COUNTIFS('Supplier bills'!$E$2:$E$1921,A96)</f>
        <v>0</v>
      </c>
      <c r="J96" s="15" t="str">
        <f aca="false">IF(I96=0,"",SUMIFS('Supplier bills'!$F$2:$F$1921,'Supplier bills'!$E$2:$E$1921,A96))</f>
        <v/>
      </c>
      <c r="K96" s="15" t="str">
        <f aca="false">IF(H96="Invoiced",ROUND(J96-G96,2),"")</f>
        <v/>
      </c>
      <c r="L96" s="17" t="str">
        <f aca="false">IF(H96="Invoiced",IF(ABS(K96)/G96&gt;0.03,"Review","OK"),"")</f>
        <v/>
      </c>
      <c r="M96" s="19" t="n">
        <f aca="false">DATE(YEAR(B96),MONTH(B96),1)</f>
        <v>46082</v>
      </c>
    </row>
    <row r="97" customFormat="false" ht="15" hidden="false" customHeight="false" outlineLevel="0" collapsed="false">
      <c r="A97" s="17" t="s">
        <v>227</v>
      </c>
      <c r="B97" s="18" t="n">
        <v>46102</v>
      </c>
      <c r="C97" s="17" t="s">
        <v>101</v>
      </c>
      <c r="D97" s="17" t="s">
        <v>228</v>
      </c>
      <c r="E97" s="17" t="s">
        <v>229</v>
      </c>
      <c r="F97" s="17" t="s">
        <v>98</v>
      </c>
      <c r="G97" s="15" t="n">
        <v>821.64</v>
      </c>
      <c r="H97" s="17" t="s">
        <v>86</v>
      </c>
      <c r="I97" s="12" t="n">
        <f aca="false">COUNTIFS('Supplier bills'!$E$2:$E$1921,A97)</f>
        <v>1</v>
      </c>
      <c r="J97" s="15" t="n">
        <f aca="false">IF(I97=0,"",SUMIFS('Supplier bills'!$F$2:$F$1921,'Supplier bills'!$E$2:$E$1921,A97))</f>
        <v>819.63</v>
      </c>
      <c r="K97" s="15" t="n">
        <f aca="false">IF(H97="Invoiced",ROUND(J97-G97,2),"")</f>
        <v>-2.01</v>
      </c>
      <c r="L97" s="17" t="str">
        <f aca="false">IF(H97="Invoiced",IF(ABS(K97)/G97&gt;0.03,"Review","OK"),"")</f>
        <v>OK</v>
      </c>
      <c r="M97" s="19" t="n">
        <f aca="false">DATE(YEAR(B97),MONTH(B97),1)</f>
        <v>46082</v>
      </c>
    </row>
    <row r="98" customFormat="false" ht="15" hidden="false" customHeight="false" outlineLevel="0" collapsed="false">
      <c r="A98" s="17" t="s">
        <v>230</v>
      </c>
      <c r="B98" s="18" t="n">
        <v>46102</v>
      </c>
      <c r="C98" s="17" t="s">
        <v>88</v>
      </c>
      <c r="D98" s="17" t="s">
        <v>220</v>
      </c>
      <c r="E98" s="17" t="s">
        <v>221</v>
      </c>
      <c r="F98" s="17" t="s">
        <v>98</v>
      </c>
      <c r="G98" s="15" t="n">
        <v>109.89</v>
      </c>
      <c r="H98" s="17" t="s">
        <v>86</v>
      </c>
      <c r="I98" s="12" t="n">
        <f aca="false">COUNTIFS('Supplier bills'!$E$2:$E$1921,A98)</f>
        <v>1</v>
      </c>
      <c r="J98" s="15" t="n">
        <f aca="false">IF(I98=0,"",SUMIFS('Supplier bills'!$F$2:$F$1921,'Supplier bills'!$E$2:$E$1921,A98))</f>
        <v>109.49</v>
      </c>
      <c r="K98" s="15" t="n">
        <f aca="false">IF(H98="Invoiced",ROUND(J98-G98,2),"")</f>
        <v>-0.4</v>
      </c>
      <c r="L98" s="17" t="str">
        <f aca="false">IF(H98="Invoiced",IF(ABS(K98)/G98&gt;0.03,"Review","OK"),"")</f>
        <v>OK</v>
      </c>
      <c r="M98" s="19" t="n">
        <f aca="false">DATE(YEAR(B98),MONTH(B98),1)</f>
        <v>46082</v>
      </c>
    </row>
    <row r="99" customFormat="false" ht="15" hidden="false" customHeight="false" outlineLevel="0" collapsed="false">
      <c r="A99" s="17" t="s">
        <v>231</v>
      </c>
      <c r="B99" s="18" t="n">
        <v>46102</v>
      </c>
      <c r="C99" s="17" t="s">
        <v>82</v>
      </c>
      <c r="D99" s="17" t="s">
        <v>176</v>
      </c>
      <c r="E99" s="17" t="s">
        <v>177</v>
      </c>
      <c r="F99" s="17" t="s">
        <v>92</v>
      </c>
      <c r="G99" s="15" t="n">
        <v>34.43</v>
      </c>
      <c r="H99" s="17" t="s">
        <v>93</v>
      </c>
      <c r="I99" s="12" t="n">
        <f aca="false">COUNTIFS('Supplier bills'!$E$2:$E$1921,A99)</f>
        <v>0</v>
      </c>
      <c r="J99" s="15" t="str">
        <f aca="false">IF(I99=0,"",SUMIFS('Supplier bills'!$F$2:$F$1921,'Supplier bills'!$E$2:$E$1921,A99))</f>
        <v/>
      </c>
      <c r="K99" s="15" t="str">
        <f aca="false">IF(H99="Invoiced",ROUND(J99-G99,2),"")</f>
        <v/>
      </c>
      <c r="L99" s="17" t="str">
        <f aca="false">IF(H99="Invoiced",IF(ABS(K99)/G99&gt;0.03,"Review","OK"),"")</f>
        <v/>
      </c>
      <c r="M99" s="19" t="n">
        <f aca="false">DATE(YEAR(B99),MONTH(B99),1)</f>
        <v>46082</v>
      </c>
    </row>
    <row r="100" customFormat="false" ht="15" hidden="false" customHeight="false" outlineLevel="0" collapsed="false">
      <c r="A100" s="17" t="s">
        <v>232</v>
      </c>
      <c r="B100" s="18" t="n">
        <v>46102</v>
      </c>
      <c r="C100" s="17" t="s">
        <v>82</v>
      </c>
      <c r="D100" s="17" t="s">
        <v>172</v>
      </c>
      <c r="E100" s="17" t="s">
        <v>173</v>
      </c>
      <c r="F100" s="17" t="s">
        <v>98</v>
      </c>
      <c r="G100" s="15" t="n">
        <v>272.28</v>
      </c>
      <c r="H100" s="17" t="s">
        <v>86</v>
      </c>
      <c r="I100" s="12" t="n">
        <f aca="false">COUNTIFS('Supplier bills'!$E$2:$E$1921,A100)</f>
        <v>1</v>
      </c>
      <c r="J100" s="15" t="n">
        <f aca="false">IF(I100=0,"",SUMIFS('Supplier bills'!$F$2:$F$1921,'Supplier bills'!$E$2:$E$1921,A100))</f>
        <v>271.8</v>
      </c>
      <c r="K100" s="15" t="n">
        <f aca="false">IF(H100="Invoiced",ROUND(J100-G100,2),"")</f>
        <v>-0.48</v>
      </c>
      <c r="L100" s="17" t="str">
        <f aca="false">IF(H100="Invoiced",IF(ABS(K100)/G100&gt;0.03,"Review","OK"),"")</f>
        <v>OK</v>
      </c>
      <c r="M100" s="19" t="n">
        <f aca="false">DATE(YEAR(B100),MONTH(B100),1)</f>
        <v>46082</v>
      </c>
    </row>
    <row r="101" customFormat="false" ht="15" hidden="false" customHeight="false" outlineLevel="0" collapsed="false">
      <c r="A101" s="17" t="s">
        <v>233</v>
      </c>
      <c r="B101" s="18" t="n">
        <v>46103</v>
      </c>
      <c r="C101" s="17" t="s">
        <v>82</v>
      </c>
      <c r="D101" s="17" t="s">
        <v>234</v>
      </c>
      <c r="E101" s="17" t="s">
        <v>235</v>
      </c>
      <c r="F101" s="17" t="s">
        <v>98</v>
      </c>
      <c r="G101" s="15" t="n">
        <v>247.3</v>
      </c>
      <c r="H101" s="17" t="s">
        <v>86</v>
      </c>
      <c r="I101" s="12" t="n">
        <f aca="false">COUNTIFS('Supplier bills'!$E$2:$E$1921,A101)</f>
        <v>1</v>
      </c>
      <c r="J101" s="15" t="n">
        <f aca="false">IF(I101=0,"",SUMIFS('Supplier bills'!$F$2:$F$1921,'Supplier bills'!$E$2:$E$1921,A101))</f>
        <v>246.94</v>
      </c>
      <c r="K101" s="15" t="n">
        <f aca="false">IF(H101="Invoiced",ROUND(J101-G101,2),"")</f>
        <v>-0.36</v>
      </c>
      <c r="L101" s="17" t="str">
        <f aca="false">IF(H101="Invoiced",IF(ABS(K101)/G101&gt;0.03,"Review","OK"),"")</f>
        <v>OK</v>
      </c>
      <c r="M101" s="19" t="n">
        <f aca="false">DATE(YEAR(B101),MONTH(B101),1)</f>
        <v>46082</v>
      </c>
    </row>
    <row r="102" customFormat="false" ht="15" hidden="false" customHeight="false" outlineLevel="0" collapsed="false">
      <c r="A102" s="17" t="s">
        <v>236</v>
      </c>
      <c r="B102" s="18" t="n">
        <v>46103</v>
      </c>
      <c r="C102" s="17" t="s">
        <v>82</v>
      </c>
      <c r="D102" s="17" t="s">
        <v>237</v>
      </c>
      <c r="E102" s="17" t="s">
        <v>238</v>
      </c>
      <c r="F102" s="17" t="s">
        <v>98</v>
      </c>
      <c r="G102" s="15" t="n">
        <v>265.58</v>
      </c>
      <c r="H102" s="17" t="s">
        <v>86</v>
      </c>
      <c r="I102" s="12" t="n">
        <f aca="false">COUNTIFS('Supplier bills'!$E$2:$E$1921,A102)</f>
        <v>1</v>
      </c>
      <c r="J102" s="15" t="n">
        <f aca="false">IF(I102=0,"",SUMIFS('Supplier bills'!$F$2:$F$1921,'Supplier bills'!$E$2:$E$1921,A102))</f>
        <v>286.36</v>
      </c>
      <c r="K102" s="15" t="n">
        <f aca="false">IF(H102="Invoiced",ROUND(J102-G102,2),"")</f>
        <v>20.78</v>
      </c>
      <c r="L102" s="17" t="str">
        <f aca="false">IF(H102="Invoiced",IF(ABS(K102)/G102&gt;0.03,"Review","OK"),"")</f>
        <v>Review</v>
      </c>
      <c r="M102" s="19" t="n">
        <f aca="false">DATE(YEAR(B102),MONTH(B102),1)</f>
        <v>46082</v>
      </c>
    </row>
    <row r="103" customFormat="false" ht="15" hidden="false" customHeight="false" outlineLevel="0" collapsed="false">
      <c r="A103" s="17" t="s">
        <v>239</v>
      </c>
      <c r="B103" s="18" t="n">
        <v>46103</v>
      </c>
      <c r="C103" s="17" t="s">
        <v>82</v>
      </c>
      <c r="D103" s="17" t="s">
        <v>176</v>
      </c>
      <c r="E103" s="17" t="s">
        <v>177</v>
      </c>
      <c r="F103" s="17" t="s">
        <v>85</v>
      </c>
      <c r="G103" s="15" t="n">
        <v>219.17</v>
      </c>
      <c r="H103" s="17" t="s">
        <v>86</v>
      </c>
      <c r="I103" s="12" t="n">
        <f aca="false">COUNTIFS('Supplier bills'!$E$2:$E$1921,A103)</f>
        <v>1</v>
      </c>
      <c r="J103" s="15" t="n">
        <f aca="false">IF(I103=0,"",SUMIFS('Supplier bills'!$F$2:$F$1921,'Supplier bills'!$E$2:$E$1921,A103))</f>
        <v>220.62</v>
      </c>
      <c r="K103" s="15" t="n">
        <f aca="false">IF(H103="Invoiced",ROUND(J103-G103,2),"")</f>
        <v>1.45</v>
      </c>
      <c r="L103" s="17" t="str">
        <f aca="false">IF(H103="Invoiced",IF(ABS(K103)/G103&gt;0.03,"Review","OK"),"")</f>
        <v>OK</v>
      </c>
      <c r="M103" s="19" t="n">
        <f aca="false">DATE(YEAR(B103),MONTH(B103),1)</f>
        <v>46082</v>
      </c>
    </row>
    <row r="104" customFormat="false" ht="15" hidden="false" customHeight="false" outlineLevel="0" collapsed="false">
      <c r="A104" s="17" t="s">
        <v>240</v>
      </c>
      <c r="B104" s="18" t="n">
        <v>46103</v>
      </c>
      <c r="C104" s="17" t="s">
        <v>88</v>
      </c>
      <c r="D104" s="17" t="s">
        <v>208</v>
      </c>
      <c r="E104" s="17" t="s">
        <v>209</v>
      </c>
      <c r="F104" s="17" t="s">
        <v>98</v>
      </c>
      <c r="G104" s="15" t="n">
        <v>162.62</v>
      </c>
      <c r="H104" s="17" t="s">
        <v>86</v>
      </c>
      <c r="I104" s="12" t="n">
        <f aca="false">COUNTIFS('Supplier bills'!$E$2:$E$1921,A104)</f>
        <v>1</v>
      </c>
      <c r="J104" s="15" t="n">
        <f aca="false">IF(I104=0,"",SUMIFS('Supplier bills'!$F$2:$F$1921,'Supplier bills'!$E$2:$E$1921,A104))</f>
        <v>163.51</v>
      </c>
      <c r="K104" s="15" t="n">
        <f aca="false">IF(H104="Invoiced",ROUND(J104-G104,2),"")</f>
        <v>0.89</v>
      </c>
      <c r="L104" s="17" t="str">
        <f aca="false">IF(H104="Invoiced",IF(ABS(K104)/G104&gt;0.03,"Review","OK"),"")</f>
        <v>OK</v>
      </c>
      <c r="M104" s="19" t="n">
        <f aca="false">DATE(YEAR(B104),MONTH(B104),1)</f>
        <v>46082</v>
      </c>
    </row>
    <row r="105" customFormat="false" ht="15" hidden="false" customHeight="false" outlineLevel="0" collapsed="false">
      <c r="A105" s="17" t="s">
        <v>241</v>
      </c>
      <c r="B105" s="18" t="n">
        <v>46103</v>
      </c>
      <c r="C105" s="17" t="s">
        <v>82</v>
      </c>
      <c r="D105" s="17" t="s">
        <v>182</v>
      </c>
      <c r="E105" s="17" t="s">
        <v>183</v>
      </c>
      <c r="F105" s="17" t="s">
        <v>98</v>
      </c>
      <c r="G105" s="15" t="n">
        <v>562.49</v>
      </c>
      <c r="H105" s="17" t="s">
        <v>86</v>
      </c>
      <c r="I105" s="12" t="n">
        <f aca="false">COUNTIFS('Supplier bills'!$E$2:$E$1921,A105)</f>
        <v>1</v>
      </c>
      <c r="J105" s="15" t="n">
        <f aca="false">IF(I105=0,"",SUMIFS('Supplier bills'!$F$2:$F$1921,'Supplier bills'!$E$2:$E$1921,A105))</f>
        <v>565.93</v>
      </c>
      <c r="K105" s="15" t="n">
        <f aca="false">IF(H105="Invoiced",ROUND(J105-G105,2),"")</f>
        <v>3.44</v>
      </c>
      <c r="L105" s="17" t="str">
        <f aca="false">IF(H105="Invoiced",IF(ABS(K105)/G105&gt;0.03,"Review","OK"),"")</f>
        <v>OK</v>
      </c>
      <c r="M105" s="19" t="n">
        <f aca="false">DATE(YEAR(B105),MONTH(B105),1)</f>
        <v>46082</v>
      </c>
    </row>
    <row r="106" customFormat="false" ht="15" hidden="false" customHeight="false" outlineLevel="0" collapsed="false">
      <c r="A106" s="17" t="s">
        <v>242</v>
      </c>
      <c r="B106" s="18" t="n">
        <v>46103</v>
      </c>
      <c r="C106" s="17" t="s">
        <v>82</v>
      </c>
      <c r="D106" s="17" t="s">
        <v>172</v>
      </c>
      <c r="E106" s="17" t="s">
        <v>173</v>
      </c>
      <c r="F106" s="17" t="s">
        <v>85</v>
      </c>
      <c r="G106" s="15" t="n">
        <v>112.49</v>
      </c>
      <c r="H106" s="17" t="s">
        <v>86</v>
      </c>
      <c r="I106" s="12" t="n">
        <f aca="false">COUNTIFS('Supplier bills'!$E$2:$E$1921,A106)</f>
        <v>1</v>
      </c>
      <c r="J106" s="15" t="n">
        <f aca="false">IF(I106=0,"",SUMIFS('Supplier bills'!$F$2:$F$1921,'Supplier bills'!$E$2:$E$1921,A106))</f>
        <v>113.29</v>
      </c>
      <c r="K106" s="15" t="n">
        <f aca="false">IF(H106="Invoiced",ROUND(J106-G106,2),"")</f>
        <v>0.8</v>
      </c>
      <c r="L106" s="17" t="str">
        <f aca="false">IF(H106="Invoiced",IF(ABS(K106)/G106&gt;0.03,"Review","OK"),"")</f>
        <v>OK</v>
      </c>
      <c r="M106" s="19" t="n">
        <f aca="false">DATE(YEAR(B106),MONTH(B106),1)</f>
        <v>46082</v>
      </c>
    </row>
    <row r="107" customFormat="false" ht="15" hidden="false" customHeight="false" outlineLevel="0" collapsed="false">
      <c r="A107" s="17" t="s">
        <v>243</v>
      </c>
      <c r="B107" s="18" t="n">
        <v>46104</v>
      </c>
      <c r="C107" s="17" t="s">
        <v>88</v>
      </c>
      <c r="D107" s="17" t="s">
        <v>234</v>
      </c>
      <c r="E107" s="17" t="s">
        <v>235</v>
      </c>
      <c r="F107" s="17" t="s">
        <v>85</v>
      </c>
      <c r="G107" s="15" t="n">
        <v>304.44</v>
      </c>
      <c r="H107" s="17" t="s">
        <v>86</v>
      </c>
      <c r="I107" s="12" t="n">
        <f aca="false">COUNTIFS('Supplier bills'!$E$2:$E$1921,A107)</f>
        <v>1</v>
      </c>
      <c r="J107" s="15" t="n">
        <f aca="false">IF(I107=0,"",SUMIFS('Supplier bills'!$F$2:$F$1921,'Supplier bills'!$E$2:$E$1921,A107))</f>
        <v>303.12</v>
      </c>
      <c r="K107" s="15" t="n">
        <f aca="false">IF(H107="Invoiced",ROUND(J107-G107,2),"")</f>
        <v>-1.32</v>
      </c>
      <c r="L107" s="17" t="str">
        <f aca="false">IF(H107="Invoiced",IF(ABS(K107)/G107&gt;0.03,"Review","OK"),"")</f>
        <v>OK</v>
      </c>
      <c r="M107" s="19" t="n">
        <f aca="false">DATE(YEAR(B107),MONTH(B107),1)</f>
        <v>46082</v>
      </c>
    </row>
    <row r="108" customFormat="false" ht="15" hidden="false" customHeight="false" outlineLevel="0" collapsed="false">
      <c r="A108" s="17" t="s">
        <v>244</v>
      </c>
      <c r="B108" s="18" t="n">
        <v>46104</v>
      </c>
      <c r="C108" s="17" t="s">
        <v>88</v>
      </c>
      <c r="D108" s="17" t="s">
        <v>245</v>
      </c>
      <c r="E108" s="17" t="s">
        <v>246</v>
      </c>
      <c r="F108" s="17" t="s">
        <v>85</v>
      </c>
      <c r="G108" s="15" t="n">
        <v>460.95</v>
      </c>
      <c r="H108" s="17" t="s">
        <v>86</v>
      </c>
      <c r="I108" s="12" t="n">
        <f aca="false">COUNTIFS('Supplier bills'!$E$2:$E$1921,A108)</f>
        <v>1</v>
      </c>
      <c r="J108" s="15" t="n">
        <f aca="false">IF(I108=0,"",SUMIFS('Supplier bills'!$F$2:$F$1921,'Supplier bills'!$E$2:$E$1921,A108))</f>
        <v>458.65</v>
      </c>
      <c r="K108" s="15" t="n">
        <f aca="false">IF(H108="Invoiced",ROUND(J108-G108,2),"")</f>
        <v>-2.3</v>
      </c>
      <c r="L108" s="17" t="str">
        <f aca="false">IF(H108="Invoiced",IF(ABS(K108)/G108&gt;0.03,"Review","OK"),"")</f>
        <v>OK</v>
      </c>
      <c r="M108" s="19" t="n">
        <f aca="false">DATE(YEAR(B108),MONTH(B108),1)</f>
        <v>46082</v>
      </c>
    </row>
    <row r="109" customFormat="false" ht="15" hidden="false" customHeight="false" outlineLevel="0" collapsed="false">
      <c r="A109" s="17" t="s">
        <v>247</v>
      </c>
      <c r="B109" s="18" t="n">
        <v>46104</v>
      </c>
      <c r="C109" s="17" t="s">
        <v>88</v>
      </c>
      <c r="D109" s="17" t="s">
        <v>185</v>
      </c>
      <c r="E109" s="17" t="s">
        <v>186</v>
      </c>
      <c r="F109" s="17" t="s">
        <v>98</v>
      </c>
      <c r="G109" s="15" t="n">
        <v>236.58</v>
      </c>
      <c r="H109" s="17" t="s">
        <v>86</v>
      </c>
      <c r="I109" s="12" t="n">
        <f aca="false">COUNTIFS('Supplier bills'!$E$2:$E$1921,A109)</f>
        <v>1</v>
      </c>
      <c r="J109" s="15" t="n">
        <f aca="false">IF(I109=0,"",SUMIFS('Supplier bills'!$F$2:$F$1921,'Supplier bills'!$E$2:$E$1921,A109))</f>
        <v>238.56</v>
      </c>
      <c r="K109" s="15" t="n">
        <f aca="false">IF(H109="Invoiced",ROUND(J109-G109,2),"")</f>
        <v>1.98</v>
      </c>
      <c r="L109" s="17" t="str">
        <f aca="false">IF(H109="Invoiced",IF(ABS(K109)/G109&gt;0.03,"Review","OK"),"")</f>
        <v>OK</v>
      </c>
      <c r="M109" s="19" t="n">
        <f aca="false">DATE(YEAR(B109),MONTH(B109),1)</f>
        <v>46082</v>
      </c>
    </row>
    <row r="110" customFormat="false" ht="15" hidden="false" customHeight="false" outlineLevel="0" collapsed="false">
      <c r="A110" s="17" t="s">
        <v>248</v>
      </c>
      <c r="B110" s="18" t="n">
        <v>46104</v>
      </c>
      <c r="C110" s="17" t="s">
        <v>101</v>
      </c>
      <c r="D110" s="17" t="s">
        <v>234</v>
      </c>
      <c r="E110" s="17" t="s">
        <v>235</v>
      </c>
      <c r="F110" s="17" t="s">
        <v>98</v>
      </c>
      <c r="G110" s="15" t="n">
        <v>404.19</v>
      </c>
      <c r="H110" s="17" t="s">
        <v>86</v>
      </c>
      <c r="I110" s="12" t="n">
        <f aca="false">COUNTIFS('Supplier bills'!$E$2:$E$1921,A110)</f>
        <v>1</v>
      </c>
      <c r="J110" s="15" t="n">
        <f aca="false">IF(I110=0,"",SUMIFS('Supplier bills'!$F$2:$F$1921,'Supplier bills'!$E$2:$E$1921,A110))</f>
        <v>401.42</v>
      </c>
      <c r="K110" s="15" t="n">
        <f aca="false">IF(H110="Invoiced",ROUND(J110-G110,2),"")</f>
        <v>-2.77</v>
      </c>
      <c r="L110" s="17" t="str">
        <f aca="false">IF(H110="Invoiced",IF(ABS(K110)/G110&gt;0.03,"Review","OK"),"")</f>
        <v>OK</v>
      </c>
      <c r="M110" s="19" t="n">
        <f aca="false">DATE(YEAR(B110),MONTH(B110),1)</f>
        <v>46082</v>
      </c>
    </row>
    <row r="111" customFormat="false" ht="15" hidden="false" customHeight="false" outlineLevel="0" collapsed="false">
      <c r="A111" s="17" t="s">
        <v>249</v>
      </c>
      <c r="B111" s="18" t="n">
        <v>46105</v>
      </c>
      <c r="C111" s="17" t="s">
        <v>101</v>
      </c>
      <c r="D111" s="17" t="s">
        <v>245</v>
      </c>
      <c r="E111" s="17" t="s">
        <v>246</v>
      </c>
      <c r="F111" s="17" t="s">
        <v>98</v>
      </c>
      <c r="G111" s="15" t="n">
        <v>1111.59</v>
      </c>
      <c r="H111" s="17" t="s">
        <v>86</v>
      </c>
      <c r="I111" s="12" t="n">
        <f aca="false">COUNTIFS('Supplier bills'!$E$2:$E$1921,A111)</f>
        <v>1</v>
      </c>
      <c r="J111" s="15" t="n">
        <f aca="false">IF(I111=0,"",SUMIFS('Supplier bills'!$F$2:$F$1921,'Supplier bills'!$E$2:$E$1921,A111))</f>
        <v>1114.3</v>
      </c>
      <c r="K111" s="15" t="n">
        <f aca="false">IF(H111="Invoiced",ROUND(J111-G111,2),"")</f>
        <v>2.71</v>
      </c>
      <c r="L111" s="17" t="str">
        <f aca="false">IF(H111="Invoiced",IF(ABS(K111)/G111&gt;0.03,"Review","OK"),"")</f>
        <v>OK</v>
      </c>
      <c r="M111" s="19" t="n">
        <f aca="false">DATE(YEAR(B111),MONTH(B111),1)</f>
        <v>46082</v>
      </c>
    </row>
    <row r="112" customFormat="false" ht="15" hidden="false" customHeight="false" outlineLevel="0" collapsed="false">
      <c r="A112" s="17" t="s">
        <v>250</v>
      </c>
      <c r="B112" s="18" t="n">
        <v>46105</v>
      </c>
      <c r="C112" s="17" t="s">
        <v>101</v>
      </c>
      <c r="D112" s="17" t="s">
        <v>176</v>
      </c>
      <c r="E112" s="17" t="s">
        <v>177</v>
      </c>
      <c r="F112" s="17" t="s">
        <v>85</v>
      </c>
      <c r="G112" s="15" t="n">
        <v>318.19</v>
      </c>
      <c r="H112" s="17" t="s">
        <v>86</v>
      </c>
      <c r="I112" s="12" t="n">
        <f aca="false">COUNTIFS('Supplier bills'!$E$2:$E$1921,A112)</f>
        <v>1</v>
      </c>
      <c r="J112" s="15" t="n">
        <f aca="false">IF(I112=0,"",SUMIFS('Supplier bills'!$F$2:$F$1921,'Supplier bills'!$E$2:$E$1921,A112))</f>
        <v>321.09</v>
      </c>
      <c r="K112" s="15" t="n">
        <f aca="false">IF(H112="Invoiced",ROUND(J112-G112,2),"")</f>
        <v>2.9</v>
      </c>
      <c r="L112" s="17" t="str">
        <f aca="false">IF(H112="Invoiced",IF(ABS(K112)/G112&gt;0.03,"Review","OK"),"")</f>
        <v>OK</v>
      </c>
      <c r="M112" s="19" t="n">
        <f aca="false">DATE(YEAR(B112),MONTH(B112),1)</f>
        <v>46082</v>
      </c>
    </row>
    <row r="113" customFormat="false" ht="15" hidden="false" customHeight="false" outlineLevel="0" collapsed="false">
      <c r="A113" s="17" t="s">
        <v>251</v>
      </c>
      <c r="B113" s="18" t="n">
        <v>46105</v>
      </c>
      <c r="C113" s="17" t="s">
        <v>82</v>
      </c>
      <c r="D113" s="17" t="s">
        <v>185</v>
      </c>
      <c r="E113" s="17" t="s">
        <v>186</v>
      </c>
      <c r="F113" s="17" t="s">
        <v>85</v>
      </c>
      <c r="G113" s="15" t="n">
        <v>172.27</v>
      </c>
      <c r="H113" s="17" t="s">
        <v>86</v>
      </c>
      <c r="I113" s="12" t="n">
        <f aca="false">COUNTIFS('Supplier bills'!$E$2:$E$1921,A113)</f>
        <v>1</v>
      </c>
      <c r="J113" s="15" t="n">
        <f aca="false">IF(I113=0,"",SUMIFS('Supplier bills'!$F$2:$F$1921,'Supplier bills'!$E$2:$E$1921,A113))</f>
        <v>171.89</v>
      </c>
      <c r="K113" s="15" t="n">
        <f aca="false">IF(H113="Invoiced",ROUND(J113-G113,2),"")</f>
        <v>-0.38</v>
      </c>
      <c r="L113" s="17" t="str">
        <f aca="false">IF(H113="Invoiced",IF(ABS(K113)/G113&gt;0.03,"Review","OK"),"")</f>
        <v>OK</v>
      </c>
      <c r="M113" s="19" t="n">
        <f aca="false">DATE(YEAR(B113),MONTH(B113),1)</f>
        <v>46082</v>
      </c>
    </row>
    <row r="114" customFormat="false" ht="15" hidden="false" customHeight="false" outlineLevel="0" collapsed="false">
      <c r="A114" s="17" t="s">
        <v>252</v>
      </c>
      <c r="B114" s="18" t="n">
        <v>46105</v>
      </c>
      <c r="C114" s="17" t="s">
        <v>82</v>
      </c>
      <c r="D114" s="17" t="s">
        <v>185</v>
      </c>
      <c r="E114" s="17" t="s">
        <v>186</v>
      </c>
      <c r="F114" s="17" t="s">
        <v>85</v>
      </c>
      <c r="G114" s="15" t="n">
        <v>462.94</v>
      </c>
      <c r="H114" s="17" t="s">
        <v>86</v>
      </c>
      <c r="I114" s="12" t="n">
        <f aca="false">COUNTIFS('Supplier bills'!$E$2:$E$1921,A114)</f>
        <v>1</v>
      </c>
      <c r="J114" s="15" t="n">
        <f aca="false">IF(I114=0,"",SUMIFS('Supplier bills'!$F$2:$F$1921,'Supplier bills'!$E$2:$E$1921,A114))</f>
        <v>458.49</v>
      </c>
      <c r="K114" s="15" t="n">
        <f aca="false">IF(H114="Invoiced",ROUND(J114-G114,2),"")</f>
        <v>-4.45</v>
      </c>
      <c r="L114" s="17" t="str">
        <f aca="false">IF(H114="Invoiced",IF(ABS(K114)/G114&gt;0.03,"Review","OK"),"")</f>
        <v>OK</v>
      </c>
      <c r="M114" s="19" t="n">
        <f aca="false">DATE(YEAR(B114),MONTH(B114),1)</f>
        <v>46082</v>
      </c>
    </row>
    <row r="115" customFormat="false" ht="15" hidden="false" customHeight="false" outlineLevel="0" collapsed="false">
      <c r="A115" s="17" t="s">
        <v>253</v>
      </c>
      <c r="B115" s="18" t="n">
        <v>46105</v>
      </c>
      <c r="C115" s="17" t="s">
        <v>82</v>
      </c>
      <c r="D115" s="17" t="s">
        <v>220</v>
      </c>
      <c r="E115" s="17" t="s">
        <v>221</v>
      </c>
      <c r="F115" s="17" t="s">
        <v>85</v>
      </c>
      <c r="G115" s="15" t="n">
        <v>294.5</v>
      </c>
      <c r="H115" s="17" t="s">
        <v>86</v>
      </c>
      <c r="I115" s="12" t="n">
        <f aca="false">COUNTIFS('Supplier bills'!$E$2:$E$1921,A115)</f>
        <v>1</v>
      </c>
      <c r="J115" s="15" t="n">
        <f aca="false">IF(I115=0,"",SUMIFS('Supplier bills'!$F$2:$F$1921,'Supplier bills'!$E$2:$E$1921,A115))</f>
        <v>296.04</v>
      </c>
      <c r="K115" s="15" t="n">
        <f aca="false">IF(H115="Invoiced",ROUND(J115-G115,2),"")</f>
        <v>1.54</v>
      </c>
      <c r="L115" s="17" t="str">
        <f aca="false">IF(H115="Invoiced",IF(ABS(K115)/G115&gt;0.03,"Review","OK"),"")</f>
        <v>OK</v>
      </c>
      <c r="M115" s="19" t="n">
        <f aca="false">DATE(YEAR(B115),MONTH(B115),1)</f>
        <v>46082</v>
      </c>
    </row>
    <row r="116" customFormat="false" ht="15" hidden="false" customHeight="false" outlineLevel="0" collapsed="false">
      <c r="A116" s="17" t="s">
        <v>254</v>
      </c>
      <c r="B116" s="18" t="n">
        <v>46105</v>
      </c>
      <c r="C116" s="17" t="s">
        <v>82</v>
      </c>
      <c r="D116" s="17" t="s">
        <v>185</v>
      </c>
      <c r="E116" s="17" t="s">
        <v>186</v>
      </c>
      <c r="F116" s="17" t="s">
        <v>85</v>
      </c>
      <c r="G116" s="15" t="n">
        <v>183.65</v>
      </c>
      <c r="H116" s="17" t="s">
        <v>86</v>
      </c>
      <c r="I116" s="12" t="n">
        <f aca="false">COUNTIFS('Supplier bills'!$E$2:$E$1921,A116)</f>
        <v>1</v>
      </c>
      <c r="J116" s="15" t="n">
        <f aca="false">IF(I116=0,"",SUMIFS('Supplier bills'!$F$2:$F$1921,'Supplier bills'!$E$2:$E$1921,A116))</f>
        <v>182.92</v>
      </c>
      <c r="K116" s="15" t="n">
        <f aca="false">IF(H116="Invoiced",ROUND(J116-G116,2),"")</f>
        <v>-0.73</v>
      </c>
      <c r="L116" s="17" t="str">
        <f aca="false">IF(H116="Invoiced",IF(ABS(K116)/G116&gt;0.03,"Review","OK"),"")</f>
        <v>OK</v>
      </c>
      <c r="M116" s="19" t="n">
        <f aca="false">DATE(YEAR(B116),MONTH(B116),1)</f>
        <v>46082</v>
      </c>
    </row>
    <row r="117" customFormat="false" ht="15" hidden="false" customHeight="false" outlineLevel="0" collapsed="false">
      <c r="A117" s="17" t="s">
        <v>255</v>
      </c>
      <c r="B117" s="18" t="n">
        <v>46105</v>
      </c>
      <c r="C117" s="17" t="s">
        <v>101</v>
      </c>
      <c r="D117" s="17" t="s">
        <v>228</v>
      </c>
      <c r="E117" s="17" t="s">
        <v>229</v>
      </c>
      <c r="F117" s="17" t="s">
        <v>85</v>
      </c>
      <c r="G117" s="15" t="n">
        <v>1408.49</v>
      </c>
      <c r="H117" s="17" t="s">
        <v>86</v>
      </c>
      <c r="I117" s="12" t="n">
        <f aca="false">COUNTIFS('Supplier bills'!$E$2:$E$1921,A117)</f>
        <v>1</v>
      </c>
      <c r="J117" s="15" t="n">
        <f aca="false">IF(I117=0,"",SUMIFS('Supplier bills'!$F$2:$F$1921,'Supplier bills'!$E$2:$E$1921,A117))</f>
        <v>1410.19</v>
      </c>
      <c r="K117" s="15" t="n">
        <f aca="false">IF(H117="Invoiced",ROUND(J117-G117,2),"")</f>
        <v>1.7</v>
      </c>
      <c r="L117" s="17" t="str">
        <f aca="false">IF(H117="Invoiced",IF(ABS(K117)/G117&gt;0.03,"Review","OK"),"")</f>
        <v>OK</v>
      </c>
      <c r="M117" s="19" t="n">
        <f aca="false">DATE(YEAR(B117),MONTH(B117),1)</f>
        <v>46082</v>
      </c>
    </row>
    <row r="118" customFormat="false" ht="15" hidden="false" customHeight="false" outlineLevel="0" collapsed="false">
      <c r="A118" s="17" t="s">
        <v>256</v>
      </c>
      <c r="B118" s="18" t="n">
        <v>46105</v>
      </c>
      <c r="C118" s="17" t="s">
        <v>88</v>
      </c>
      <c r="D118" s="17" t="s">
        <v>185</v>
      </c>
      <c r="E118" s="17" t="s">
        <v>186</v>
      </c>
      <c r="F118" s="17" t="s">
        <v>85</v>
      </c>
      <c r="G118" s="15" t="n">
        <v>171.4</v>
      </c>
      <c r="H118" s="17" t="s">
        <v>86</v>
      </c>
      <c r="I118" s="12" t="n">
        <f aca="false">COUNTIFS('Supplier bills'!$E$2:$E$1921,A118)</f>
        <v>1</v>
      </c>
      <c r="J118" s="15" t="n">
        <f aca="false">IF(I118=0,"",SUMIFS('Supplier bills'!$F$2:$F$1921,'Supplier bills'!$E$2:$E$1921,A118))</f>
        <v>169.99</v>
      </c>
      <c r="K118" s="15" t="n">
        <f aca="false">IF(H118="Invoiced",ROUND(J118-G118,2),"")</f>
        <v>-1.41</v>
      </c>
      <c r="L118" s="17" t="str">
        <f aca="false">IF(H118="Invoiced",IF(ABS(K118)/G118&gt;0.03,"Review","OK"),"")</f>
        <v>OK</v>
      </c>
      <c r="M118" s="19" t="n">
        <f aca="false">DATE(YEAR(B118),MONTH(B118),1)</f>
        <v>46082</v>
      </c>
    </row>
    <row r="119" customFormat="false" ht="15" hidden="false" customHeight="false" outlineLevel="0" collapsed="false">
      <c r="A119" s="17" t="s">
        <v>257</v>
      </c>
      <c r="B119" s="18" t="n">
        <v>46105</v>
      </c>
      <c r="C119" s="17" t="s">
        <v>82</v>
      </c>
      <c r="D119" s="17" t="s">
        <v>220</v>
      </c>
      <c r="E119" s="17" t="s">
        <v>221</v>
      </c>
      <c r="F119" s="17" t="s">
        <v>98</v>
      </c>
      <c r="G119" s="15" t="n">
        <v>283.09</v>
      </c>
      <c r="H119" s="17" t="s">
        <v>86</v>
      </c>
      <c r="I119" s="12" t="n">
        <f aca="false">COUNTIFS('Supplier bills'!$E$2:$E$1921,A119)</f>
        <v>1</v>
      </c>
      <c r="J119" s="15" t="n">
        <f aca="false">IF(I119=0,"",SUMIFS('Supplier bills'!$F$2:$F$1921,'Supplier bills'!$E$2:$E$1921,A119))</f>
        <v>284.01</v>
      </c>
      <c r="K119" s="15" t="n">
        <f aca="false">IF(H119="Invoiced",ROUND(J119-G119,2),"")</f>
        <v>0.92</v>
      </c>
      <c r="L119" s="17" t="str">
        <f aca="false">IF(H119="Invoiced",IF(ABS(K119)/G119&gt;0.03,"Review","OK"),"")</f>
        <v>OK</v>
      </c>
      <c r="M119" s="19" t="n">
        <f aca="false">DATE(YEAR(B119),MONTH(B119),1)</f>
        <v>46082</v>
      </c>
    </row>
    <row r="120" customFormat="false" ht="15" hidden="false" customHeight="false" outlineLevel="0" collapsed="false">
      <c r="A120" s="17" t="s">
        <v>258</v>
      </c>
      <c r="B120" s="18" t="n">
        <v>46106</v>
      </c>
      <c r="C120" s="17" t="s">
        <v>82</v>
      </c>
      <c r="D120" s="17" t="s">
        <v>176</v>
      </c>
      <c r="E120" s="17" t="s">
        <v>177</v>
      </c>
      <c r="F120" s="17" t="s">
        <v>98</v>
      </c>
      <c r="G120" s="15" t="n">
        <v>595.75</v>
      </c>
      <c r="H120" s="17" t="s">
        <v>86</v>
      </c>
      <c r="I120" s="12" t="n">
        <f aca="false">COUNTIFS('Supplier bills'!$E$2:$E$1921,A120)</f>
        <v>1</v>
      </c>
      <c r="J120" s="15" t="n">
        <f aca="false">IF(I120=0,"",SUMIFS('Supplier bills'!$F$2:$F$1921,'Supplier bills'!$E$2:$E$1921,A120))</f>
        <v>596.47</v>
      </c>
      <c r="K120" s="15" t="n">
        <f aca="false">IF(H120="Invoiced",ROUND(J120-G120,2),"")</f>
        <v>0.72</v>
      </c>
      <c r="L120" s="17" t="str">
        <f aca="false">IF(H120="Invoiced",IF(ABS(K120)/G120&gt;0.03,"Review","OK"),"")</f>
        <v>OK</v>
      </c>
      <c r="M120" s="19" t="n">
        <f aca="false">DATE(YEAR(B120),MONTH(B120),1)</f>
        <v>46082</v>
      </c>
    </row>
    <row r="121" customFormat="false" ht="15" hidden="false" customHeight="false" outlineLevel="0" collapsed="false">
      <c r="A121" s="17" t="s">
        <v>259</v>
      </c>
      <c r="B121" s="18" t="n">
        <v>46106</v>
      </c>
      <c r="C121" s="17" t="s">
        <v>88</v>
      </c>
      <c r="D121" s="17" t="s">
        <v>225</v>
      </c>
      <c r="E121" s="17" t="s">
        <v>226</v>
      </c>
      <c r="F121" s="17" t="s">
        <v>92</v>
      </c>
      <c r="G121" s="15" t="n">
        <v>94.48</v>
      </c>
      <c r="H121" s="17" t="s">
        <v>93</v>
      </c>
      <c r="I121" s="12" t="n">
        <f aca="false">COUNTIFS('Supplier bills'!$E$2:$E$1921,A121)</f>
        <v>0</v>
      </c>
      <c r="J121" s="15" t="str">
        <f aca="false">IF(I121=0,"",SUMIFS('Supplier bills'!$F$2:$F$1921,'Supplier bills'!$E$2:$E$1921,A121))</f>
        <v/>
      </c>
      <c r="K121" s="15" t="str">
        <f aca="false">IF(H121="Invoiced",ROUND(J121-G121,2),"")</f>
        <v/>
      </c>
      <c r="L121" s="17" t="str">
        <f aca="false">IF(H121="Invoiced",IF(ABS(K121)/G121&gt;0.03,"Review","OK"),"")</f>
        <v/>
      </c>
      <c r="M121" s="19" t="n">
        <f aca="false">DATE(YEAR(B121),MONTH(B121),1)</f>
        <v>46082</v>
      </c>
    </row>
    <row r="122" customFormat="false" ht="15" hidden="false" customHeight="false" outlineLevel="0" collapsed="false">
      <c r="A122" s="17" t="s">
        <v>260</v>
      </c>
      <c r="B122" s="18" t="n">
        <v>46106</v>
      </c>
      <c r="C122" s="17" t="s">
        <v>82</v>
      </c>
      <c r="D122" s="17" t="s">
        <v>261</v>
      </c>
      <c r="E122" s="17" t="s">
        <v>262</v>
      </c>
      <c r="F122" s="17" t="s">
        <v>98</v>
      </c>
      <c r="G122" s="15" t="n">
        <v>686.69</v>
      </c>
      <c r="H122" s="17" t="s">
        <v>86</v>
      </c>
      <c r="I122" s="12" t="n">
        <f aca="false">COUNTIFS('Supplier bills'!$E$2:$E$1921,A122)</f>
        <v>1</v>
      </c>
      <c r="J122" s="15" t="n">
        <f aca="false">IF(I122=0,"",SUMIFS('Supplier bills'!$F$2:$F$1921,'Supplier bills'!$E$2:$E$1921,A122))</f>
        <v>692.44</v>
      </c>
      <c r="K122" s="15" t="n">
        <f aca="false">IF(H122="Invoiced",ROUND(J122-G122,2),"")</f>
        <v>5.75</v>
      </c>
      <c r="L122" s="17" t="str">
        <f aca="false">IF(H122="Invoiced",IF(ABS(K122)/G122&gt;0.03,"Review","OK"),"")</f>
        <v>OK</v>
      </c>
      <c r="M122" s="19" t="n">
        <f aca="false">DATE(YEAR(B122),MONTH(B122),1)</f>
        <v>46082</v>
      </c>
    </row>
    <row r="123" customFormat="false" ht="15" hidden="false" customHeight="false" outlineLevel="0" collapsed="false">
      <c r="A123" s="17" t="s">
        <v>263</v>
      </c>
      <c r="B123" s="18" t="n">
        <v>46106</v>
      </c>
      <c r="C123" s="17" t="s">
        <v>82</v>
      </c>
      <c r="D123" s="17" t="s">
        <v>216</v>
      </c>
      <c r="E123" s="17" t="s">
        <v>217</v>
      </c>
      <c r="F123" s="17" t="s">
        <v>85</v>
      </c>
      <c r="G123" s="15" t="n">
        <v>405.79</v>
      </c>
      <c r="H123" s="17" t="s">
        <v>86</v>
      </c>
      <c r="I123" s="12" t="n">
        <f aca="false">COUNTIFS('Supplier bills'!$E$2:$E$1921,A123)</f>
        <v>1</v>
      </c>
      <c r="J123" s="15" t="n">
        <f aca="false">IF(I123=0,"",SUMIFS('Supplier bills'!$F$2:$F$1921,'Supplier bills'!$E$2:$E$1921,A123))</f>
        <v>406.28</v>
      </c>
      <c r="K123" s="15" t="n">
        <f aca="false">IF(H123="Invoiced",ROUND(J123-G123,2),"")</f>
        <v>0.49</v>
      </c>
      <c r="L123" s="17" t="str">
        <f aca="false">IF(H123="Invoiced",IF(ABS(K123)/G123&gt;0.03,"Review","OK"),"")</f>
        <v>OK</v>
      </c>
      <c r="M123" s="19" t="n">
        <f aca="false">DATE(YEAR(B123),MONTH(B123),1)</f>
        <v>46082</v>
      </c>
    </row>
    <row r="124" customFormat="false" ht="15" hidden="false" customHeight="false" outlineLevel="0" collapsed="false">
      <c r="A124" s="17" t="s">
        <v>264</v>
      </c>
      <c r="B124" s="18" t="n">
        <v>46106</v>
      </c>
      <c r="C124" s="17" t="s">
        <v>82</v>
      </c>
      <c r="D124" s="17" t="s">
        <v>261</v>
      </c>
      <c r="E124" s="17" t="s">
        <v>262</v>
      </c>
      <c r="F124" s="17" t="s">
        <v>92</v>
      </c>
      <c r="G124" s="15" t="n">
        <v>375.41</v>
      </c>
      <c r="H124" s="17" t="s">
        <v>93</v>
      </c>
      <c r="I124" s="12" t="n">
        <f aca="false">COUNTIFS('Supplier bills'!$E$2:$E$1921,A124)</f>
        <v>0</v>
      </c>
      <c r="J124" s="15" t="str">
        <f aca="false">IF(I124=0,"",SUMIFS('Supplier bills'!$F$2:$F$1921,'Supplier bills'!$E$2:$E$1921,A124))</f>
        <v/>
      </c>
      <c r="K124" s="15" t="str">
        <f aca="false">IF(H124="Invoiced",ROUND(J124-G124,2),"")</f>
        <v/>
      </c>
      <c r="L124" s="17" t="str">
        <f aca="false">IF(H124="Invoiced",IF(ABS(K124)/G124&gt;0.03,"Review","OK"),"")</f>
        <v/>
      </c>
      <c r="M124" s="19" t="n">
        <f aca="false">DATE(YEAR(B124),MONTH(B124),1)</f>
        <v>46082</v>
      </c>
    </row>
    <row r="125" customFormat="false" ht="15" hidden="false" customHeight="false" outlineLevel="0" collapsed="false">
      <c r="A125" s="17" t="s">
        <v>265</v>
      </c>
      <c r="B125" s="18" t="n">
        <v>46106</v>
      </c>
      <c r="C125" s="17" t="s">
        <v>82</v>
      </c>
      <c r="D125" s="17" t="s">
        <v>237</v>
      </c>
      <c r="E125" s="17" t="s">
        <v>238</v>
      </c>
      <c r="F125" s="17" t="s">
        <v>85</v>
      </c>
      <c r="G125" s="15" t="n">
        <v>154.16</v>
      </c>
      <c r="H125" s="17" t="s">
        <v>86</v>
      </c>
      <c r="I125" s="12" t="n">
        <f aca="false">COUNTIFS('Supplier bills'!$E$2:$E$1921,A125)</f>
        <v>1</v>
      </c>
      <c r="J125" s="15" t="n">
        <f aca="false">IF(I125=0,"",SUMIFS('Supplier bills'!$F$2:$F$1921,'Supplier bills'!$E$2:$E$1921,A125))</f>
        <v>155.59</v>
      </c>
      <c r="K125" s="15" t="n">
        <f aca="false">IF(H125="Invoiced",ROUND(J125-G125,2),"")</f>
        <v>1.43</v>
      </c>
      <c r="L125" s="17" t="str">
        <f aca="false">IF(H125="Invoiced",IF(ABS(K125)/G125&gt;0.03,"Review","OK"),"")</f>
        <v>OK</v>
      </c>
      <c r="M125" s="19" t="n">
        <f aca="false">DATE(YEAR(B125),MONTH(B125),1)</f>
        <v>46082</v>
      </c>
    </row>
    <row r="126" customFormat="false" ht="15" hidden="false" customHeight="false" outlineLevel="0" collapsed="false">
      <c r="A126" s="17" t="s">
        <v>266</v>
      </c>
      <c r="B126" s="18" t="n">
        <v>46107</v>
      </c>
      <c r="C126" s="17" t="s">
        <v>101</v>
      </c>
      <c r="D126" s="17" t="s">
        <v>182</v>
      </c>
      <c r="E126" s="17" t="s">
        <v>183</v>
      </c>
      <c r="F126" s="17" t="s">
        <v>85</v>
      </c>
      <c r="G126" s="15" t="n">
        <v>269.28</v>
      </c>
      <c r="H126" s="17" t="s">
        <v>86</v>
      </c>
      <c r="I126" s="12" t="n">
        <f aca="false">COUNTIFS('Supplier bills'!$E$2:$E$1921,A126)</f>
        <v>1</v>
      </c>
      <c r="J126" s="15" t="n">
        <f aca="false">IF(I126=0,"",SUMIFS('Supplier bills'!$F$2:$F$1921,'Supplier bills'!$E$2:$E$1921,A126))</f>
        <v>267.88</v>
      </c>
      <c r="K126" s="15" t="n">
        <f aca="false">IF(H126="Invoiced",ROUND(J126-G126,2),"")</f>
        <v>-1.4</v>
      </c>
      <c r="L126" s="17" t="str">
        <f aca="false">IF(H126="Invoiced",IF(ABS(K126)/G126&gt;0.03,"Review","OK"),"")</f>
        <v>OK</v>
      </c>
      <c r="M126" s="19" t="n">
        <f aca="false">DATE(YEAR(B126),MONTH(B126),1)</f>
        <v>46082</v>
      </c>
    </row>
    <row r="127" customFormat="false" ht="15" hidden="false" customHeight="false" outlineLevel="0" collapsed="false">
      <c r="A127" s="17" t="s">
        <v>267</v>
      </c>
      <c r="B127" s="18" t="n">
        <v>46107</v>
      </c>
      <c r="C127" s="17" t="s">
        <v>101</v>
      </c>
      <c r="D127" s="17" t="s">
        <v>208</v>
      </c>
      <c r="E127" s="17" t="s">
        <v>209</v>
      </c>
      <c r="F127" s="17" t="s">
        <v>98</v>
      </c>
      <c r="G127" s="15" t="n">
        <v>420.17</v>
      </c>
      <c r="H127" s="17" t="s">
        <v>86</v>
      </c>
      <c r="I127" s="12" t="n">
        <f aca="false">COUNTIFS('Supplier bills'!$E$2:$E$1921,A127)</f>
        <v>1</v>
      </c>
      <c r="J127" s="15" t="n">
        <f aca="false">IF(I127=0,"",SUMIFS('Supplier bills'!$F$2:$F$1921,'Supplier bills'!$E$2:$E$1921,A127))</f>
        <v>422.04</v>
      </c>
      <c r="K127" s="15" t="n">
        <f aca="false">IF(H127="Invoiced",ROUND(J127-G127,2),"")</f>
        <v>1.87</v>
      </c>
      <c r="L127" s="17" t="str">
        <f aca="false">IF(H127="Invoiced",IF(ABS(K127)/G127&gt;0.03,"Review","OK"),"")</f>
        <v>OK</v>
      </c>
      <c r="M127" s="19" t="n">
        <f aca="false">DATE(YEAR(B127),MONTH(B127),1)</f>
        <v>46082</v>
      </c>
    </row>
    <row r="128" customFormat="false" ht="15" hidden="false" customHeight="false" outlineLevel="0" collapsed="false">
      <c r="A128" s="17" t="s">
        <v>268</v>
      </c>
      <c r="B128" s="18" t="n">
        <v>46107</v>
      </c>
      <c r="C128" s="17" t="s">
        <v>82</v>
      </c>
      <c r="D128" s="17" t="s">
        <v>172</v>
      </c>
      <c r="E128" s="17" t="s">
        <v>173</v>
      </c>
      <c r="F128" s="17" t="s">
        <v>92</v>
      </c>
      <c r="G128" s="15" t="n">
        <v>742.89</v>
      </c>
      <c r="H128" s="17" t="s">
        <v>93</v>
      </c>
      <c r="I128" s="12" t="n">
        <f aca="false">COUNTIFS('Supplier bills'!$E$2:$E$1921,A128)</f>
        <v>0</v>
      </c>
      <c r="J128" s="15" t="str">
        <f aca="false">IF(I128=0,"",SUMIFS('Supplier bills'!$F$2:$F$1921,'Supplier bills'!$E$2:$E$1921,A128))</f>
        <v/>
      </c>
      <c r="K128" s="15" t="str">
        <f aca="false">IF(H128="Invoiced",ROUND(J128-G128,2),"")</f>
        <v/>
      </c>
      <c r="L128" s="17" t="str">
        <f aca="false">IF(H128="Invoiced",IF(ABS(K128)/G128&gt;0.03,"Review","OK"),"")</f>
        <v/>
      </c>
      <c r="M128" s="19" t="n">
        <f aca="false">DATE(YEAR(B128),MONTH(B128),1)</f>
        <v>46082</v>
      </c>
    </row>
    <row r="129" customFormat="false" ht="15" hidden="false" customHeight="false" outlineLevel="0" collapsed="false">
      <c r="A129" s="17" t="s">
        <v>269</v>
      </c>
      <c r="B129" s="18" t="n">
        <v>46107</v>
      </c>
      <c r="C129" s="17" t="s">
        <v>101</v>
      </c>
      <c r="D129" s="17" t="s">
        <v>203</v>
      </c>
      <c r="E129" s="17" t="s">
        <v>204</v>
      </c>
      <c r="F129" s="17" t="s">
        <v>98</v>
      </c>
      <c r="G129" s="15" t="n">
        <v>652.1</v>
      </c>
      <c r="H129" s="17" t="s">
        <v>86</v>
      </c>
      <c r="I129" s="12" t="n">
        <f aca="false">COUNTIFS('Supplier bills'!$E$2:$E$1921,A129)</f>
        <v>1</v>
      </c>
      <c r="J129" s="15" t="n">
        <f aca="false">IF(I129=0,"",SUMIFS('Supplier bills'!$F$2:$F$1921,'Supplier bills'!$E$2:$E$1921,A129))</f>
        <v>657.24</v>
      </c>
      <c r="K129" s="15" t="n">
        <f aca="false">IF(H129="Invoiced",ROUND(J129-G129,2),"")</f>
        <v>5.14</v>
      </c>
      <c r="L129" s="17" t="str">
        <f aca="false">IF(H129="Invoiced",IF(ABS(K129)/G129&gt;0.03,"Review","OK"),"")</f>
        <v>OK</v>
      </c>
      <c r="M129" s="19" t="n">
        <f aca="false">DATE(YEAR(B129),MONTH(B129),1)</f>
        <v>46082</v>
      </c>
    </row>
    <row r="130" customFormat="false" ht="15" hidden="false" customHeight="false" outlineLevel="0" collapsed="false">
      <c r="A130" s="17" t="s">
        <v>270</v>
      </c>
      <c r="B130" s="18" t="n">
        <v>46107</v>
      </c>
      <c r="C130" s="17" t="s">
        <v>82</v>
      </c>
      <c r="D130" s="17" t="s">
        <v>225</v>
      </c>
      <c r="E130" s="17" t="s">
        <v>226</v>
      </c>
      <c r="F130" s="17" t="s">
        <v>98</v>
      </c>
      <c r="G130" s="15" t="n">
        <v>847.83</v>
      </c>
      <c r="H130" s="17" t="s">
        <v>86</v>
      </c>
      <c r="I130" s="12" t="n">
        <f aca="false">COUNTIFS('Supplier bills'!$E$2:$E$1921,A130)</f>
        <v>1</v>
      </c>
      <c r="J130" s="15" t="n">
        <f aca="false">IF(I130=0,"",SUMIFS('Supplier bills'!$F$2:$F$1921,'Supplier bills'!$E$2:$E$1921,A130))</f>
        <v>924.96</v>
      </c>
      <c r="K130" s="15" t="n">
        <f aca="false">IF(H130="Invoiced",ROUND(J130-G130,2),"")</f>
        <v>77.13</v>
      </c>
      <c r="L130" s="17" t="str">
        <f aca="false">IF(H130="Invoiced",IF(ABS(K130)/G130&gt;0.03,"Review","OK"),"")</f>
        <v>Review</v>
      </c>
      <c r="M130" s="19" t="n">
        <f aca="false">DATE(YEAR(B130),MONTH(B130),1)</f>
        <v>46082</v>
      </c>
    </row>
    <row r="131" customFormat="false" ht="15" hidden="false" customHeight="false" outlineLevel="0" collapsed="false">
      <c r="A131" s="17" t="s">
        <v>271</v>
      </c>
      <c r="B131" s="18" t="n">
        <v>46107</v>
      </c>
      <c r="C131" s="17" t="s">
        <v>101</v>
      </c>
      <c r="D131" s="17" t="s">
        <v>172</v>
      </c>
      <c r="E131" s="17" t="s">
        <v>173</v>
      </c>
      <c r="F131" s="17" t="s">
        <v>85</v>
      </c>
      <c r="G131" s="15" t="n">
        <v>672.77</v>
      </c>
      <c r="H131" s="17" t="s">
        <v>86</v>
      </c>
      <c r="I131" s="12" t="n">
        <f aca="false">COUNTIFS('Supplier bills'!$E$2:$E$1921,A131)</f>
        <v>1</v>
      </c>
      <c r="J131" s="15" t="n">
        <f aca="false">IF(I131=0,"",SUMIFS('Supplier bills'!$F$2:$F$1921,'Supplier bills'!$E$2:$E$1921,A131))</f>
        <v>675.08</v>
      </c>
      <c r="K131" s="15" t="n">
        <f aca="false">IF(H131="Invoiced",ROUND(J131-G131,2),"")</f>
        <v>2.31</v>
      </c>
      <c r="L131" s="17" t="str">
        <f aca="false">IF(H131="Invoiced",IF(ABS(K131)/G131&gt;0.03,"Review","OK"),"")</f>
        <v>OK</v>
      </c>
      <c r="M131" s="19" t="n">
        <f aca="false">DATE(YEAR(B131),MONTH(B131),1)</f>
        <v>46082</v>
      </c>
    </row>
    <row r="132" customFormat="false" ht="15" hidden="false" customHeight="false" outlineLevel="0" collapsed="false">
      <c r="A132" s="17" t="s">
        <v>272</v>
      </c>
      <c r="B132" s="18" t="n">
        <v>46107</v>
      </c>
      <c r="C132" s="17" t="s">
        <v>88</v>
      </c>
      <c r="D132" s="17" t="s">
        <v>273</v>
      </c>
      <c r="E132" s="17" t="s">
        <v>274</v>
      </c>
      <c r="F132" s="17" t="s">
        <v>98</v>
      </c>
      <c r="G132" s="15" t="n">
        <v>111.71</v>
      </c>
      <c r="H132" s="17" t="s">
        <v>86</v>
      </c>
      <c r="I132" s="12" t="n">
        <f aca="false">COUNTIFS('Supplier bills'!$E$2:$E$1921,A132)</f>
        <v>1</v>
      </c>
      <c r="J132" s="15" t="n">
        <f aca="false">IF(I132=0,"",SUMIFS('Supplier bills'!$F$2:$F$1921,'Supplier bills'!$E$2:$E$1921,A132))</f>
        <v>112.58</v>
      </c>
      <c r="K132" s="15" t="n">
        <f aca="false">IF(H132="Invoiced",ROUND(J132-G132,2),"")</f>
        <v>0.87</v>
      </c>
      <c r="L132" s="17" t="str">
        <f aca="false">IF(H132="Invoiced",IF(ABS(K132)/G132&gt;0.03,"Review","OK"),"")</f>
        <v>OK</v>
      </c>
      <c r="M132" s="19" t="n">
        <f aca="false">DATE(YEAR(B132),MONTH(B132),1)</f>
        <v>46082</v>
      </c>
    </row>
    <row r="133" customFormat="false" ht="15" hidden="false" customHeight="false" outlineLevel="0" collapsed="false">
      <c r="A133" s="17" t="s">
        <v>275</v>
      </c>
      <c r="B133" s="18" t="n">
        <v>46107</v>
      </c>
      <c r="C133" s="17" t="s">
        <v>82</v>
      </c>
      <c r="D133" s="17" t="s">
        <v>176</v>
      </c>
      <c r="E133" s="17" t="s">
        <v>177</v>
      </c>
      <c r="F133" s="17" t="s">
        <v>98</v>
      </c>
      <c r="G133" s="15" t="n">
        <v>192.24</v>
      </c>
      <c r="H133" s="17" t="s">
        <v>86</v>
      </c>
      <c r="I133" s="12" t="n">
        <f aca="false">COUNTIFS('Supplier bills'!$E$2:$E$1921,A133)</f>
        <v>1</v>
      </c>
      <c r="J133" s="15" t="n">
        <f aca="false">IF(I133=0,"",SUMIFS('Supplier bills'!$F$2:$F$1921,'Supplier bills'!$E$2:$E$1921,A133))</f>
        <v>193.29</v>
      </c>
      <c r="K133" s="15" t="n">
        <f aca="false">IF(H133="Invoiced",ROUND(J133-G133,2),"")</f>
        <v>1.05</v>
      </c>
      <c r="L133" s="17" t="str">
        <f aca="false">IF(H133="Invoiced",IF(ABS(K133)/G133&gt;0.03,"Review","OK"),"")</f>
        <v>OK</v>
      </c>
      <c r="M133" s="19" t="n">
        <f aca="false">DATE(YEAR(B133),MONTH(B133),1)</f>
        <v>46082</v>
      </c>
    </row>
    <row r="134" customFormat="false" ht="15" hidden="false" customHeight="false" outlineLevel="0" collapsed="false">
      <c r="A134" s="17" t="s">
        <v>276</v>
      </c>
      <c r="B134" s="18" t="n">
        <v>46107</v>
      </c>
      <c r="C134" s="17" t="s">
        <v>101</v>
      </c>
      <c r="D134" s="17" t="s">
        <v>234</v>
      </c>
      <c r="E134" s="17" t="s">
        <v>235</v>
      </c>
      <c r="F134" s="17" t="s">
        <v>98</v>
      </c>
      <c r="G134" s="15" t="n">
        <v>450.92</v>
      </c>
      <c r="H134" s="17" t="s">
        <v>86</v>
      </c>
      <c r="I134" s="12" t="n">
        <f aca="false">COUNTIFS('Supplier bills'!$E$2:$E$1921,A134)</f>
        <v>1</v>
      </c>
      <c r="J134" s="15" t="n">
        <f aca="false">IF(I134=0,"",SUMIFS('Supplier bills'!$F$2:$F$1921,'Supplier bills'!$E$2:$E$1921,A134))</f>
        <v>455.02</v>
      </c>
      <c r="K134" s="15" t="n">
        <f aca="false">IF(H134="Invoiced",ROUND(J134-G134,2),"")</f>
        <v>4.1</v>
      </c>
      <c r="L134" s="17" t="str">
        <f aca="false">IF(H134="Invoiced",IF(ABS(K134)/G134&gt;0.03,"Review","OK"),"")</f>
        <v>OK</v>
      </c>
      <c r="M134" s="19" t="n">
        <f aca="false">DATE(YEAR(B134),MONTH(B134),1)</f>
        <v>46082</v>
      </c>
    </row>
    <row r="135" customFormat="false" ht="15" hidden="false" customHeight="false" outlineLevel="0" collapsed="false">
      <c r="A135" s="17" t="s">
        <v>277</v>
      </c>
      <c r="B135" s="18" t="n">
        <v>46108</v>
      </c>
      <c r="C135" s="17" t="s">
        <v>82</v>
      </c>
      <c r="D135" s="17" t="s">
        <v>278</v>
      </c>
      <c r="E135" s="17" t="s">
        <v>279</v>
      </c>
      <c r="F135" s="17" t="s">
        <v>98</v>
      </c>
      <c r="G135" s="15" t="n">
        <v>266.76</v>
      </c>
      <c r="H135" s="17" t="s">
        <v>86</v>
      </c>
      <c r="I135" s="12" t="n">
        <f aca="false">COUNTIFS('Supplier bills'!$E$2:$E$1921,A135)</f>
        <v>1</v>
      </c>
      <c r="J135" s="15" t="n">
        <f aca="false">IF(I135=0,"",SUMIFS('Supplier bills'!$F$2:$F$1921,'Supplier bills'!$E$2:$E$1921,A135))</f>
        <v>244.5</v>
      </c>
      <c r="K135" s="15" t="n">
        <f aca="false">IF(H135="Invoiced",ROUND(J135-G135,2),"")</f>
        <v>-22.26</v>
      </c>
      <c r="L135" s="17" t="str">
        <f aca="false">IF(H135="Invoiced",IF(ABS(K135)/G135&gt;0.03,"Review","OK"),"")</f>
        <v>Review</v>
      </c>
      <c r="M135" s="19" t="n">
        <f aca="false">DATE(YEAR(B135),MONTH(B135),1)</f>
        <v>46082</v>
      </c>
    </row>
    <row r="136" customFormat="false" ht="15" hidden="false" customHeight="false" outlineLevel="0" collapsed="false">
      <c r="A136" s="17" t="s">
        <v>280</v>
      </c>
      <c r="B136" s="18" t="n">
        <v>46108</v>
      </c>
      <c r="C136" s="17" t="s">
        <v>82</v>
      </c>
      <c r="D136" s="17" t="s">
        <v>208</v>
      </c>
      <c r="E136" s="17" t="s">
        <v>209</v>
      </c>
      <c r="F136" s="17" t="s">
        <v>98</v>
      </c>
      <c r="G136" s="15" t="n">
        <v>105.35</v>
      </c>
      <c r="H136" s="17" t="s">
        <v>86</v>
      </c>
      <c r="I136" s="12" t="n">
        <f aca="false">COUNTIFS('Supplier bills'!$E$2:$E$1921,A136)</f>
        <v>1</v>
      </c>
      <c r="J136" s="15" t="n">
        <f aca="false">IF(I136=0,"",SUMIFS('Supplier bills'!$F$2:$F$1921,'Supplier bills'!$E$2:$E$1921,A136))</f>
        <v>105.51</v>
      </c>
      <c r="K136" s="15" t="n">
        <f aca="false">IF(H136="Invoiced",ROUND(J136-G136,2),"")</f>
        <v>0.16</v>
      </c>
      <c r="L136" s="17" t="str">
        <f aca="false">IF(H136="Invoiced",IF(ABS(K136)/G136&gt;0.03,"Review","OK"),"")</f>
        <v>OK</v>
      </c>
      <c r="M136" s="19" t="n">
        <f aca="false">DATE(YEAR(B136),MONTH(B136),1)</f>
        <v>46082</v>
      </c>
    </row>
    <row r="137" customFormat="false" ht="15" hidden="false" customHeight="false" outlineLevel="0" collapsed="false">
      <c r="A137" s="17" t="s">
        <v>281</v>
      </c>
      <c r="B137" s="18" t="n">
        <v>46108</v>
      </c>
      <c r="C137" s="17" t="s">
        <v>82</v>
      </c>
      <c r="D137" s="17" t="s">
        <v>172</v>
      </c>
      <c r="E137" s="17" t="s">
        <v>173</v>
      </c>
      <c r="F137" s="17" t="s">
        <v>98</v>
      </c>
      <c r="G137" s="15" t="n">
        <v>916.62</v>
      </c>
      <c r="H137" s="17" t="s">
        <v>86</v>
      </c>
      <c r="I137" s="12" t="n">
        <f aca="false">COUNTIFS('Supplier bills'!$E$2:$E$1921,A137)</f>
        <v>1</v>
      </c>
      <c r="J137" s="15" t="n">
        <f aca="false">IF(I137=0,"",SUMIFS('Supplier bills'!$F$2:$F$1921,'Supplier bills'!$E$2:$E$1921,A137))</f>
        <v>911.76</v>
      </c>
      <c r="K137" s="15" t="n">
        <f aca="false">IF(H137="Invoiced",ROUND(J137-G137,2),"")</f>
        <v>-4.86</v>
      </c>
      <c r="L137" s="17" t="str">
        <f aca="false">IF(H137="Invoiced",IF(ABS(K137)/G137&gt;0.03,"Review","OK"),"")</f>
        <v>OK</v>
      </c>
      <c r="M137" s="19" t="n">
        <f aca="false">DATE(YEAR(B137),MONTH(B137),1)</f>
        <v>46082</v>
      </c>
    </row>
    <row r="138" customFormat="false" ht="15" hidden="false" customHeight="false" outlineLevel="0" collapsed="false">
      <c r="A138" s="17" t="s">
        <v>282</v>
      </c>
      <c r="B138" s="18" t="n">
        <v>46108</v>
      </c>
      <c r="C138" s="17" t="s">
        <v>101</v>
      </c>
      <c r="D138" s="17" t="s">
        <v>283</v>
      </c>
      <c r="E138" s="17" t="s">
        <v>284</v>
      </c>
      <c r="F138" s="17" t="s">
        <v>85</v>
      </c>
      <c r="G138" s="15" t="n">
        <v>216.21</v>
      </c>
      <c r="H138" s="17" t="s">
        <v>86</v>
      </c>
      <c r="I138" s="12" t="n">
        <f aca="false">COUNTIFS('Supplier bills'!$E$2:$E$1921,A138)</f>
        <v>1</v>
      </c>
      <c r="J138" s="15" t="n">
        <f aca="false">IF(I138=0,"",SUMIFS('Supplier bills'!$F$2:$F$1921,'Supplier bills'!$E$2:$E$1921,A138))</f>
        <v>214.13</v>
      </c>
      <c r="K138" s="15" t="n">
        <f aca="false">IF(H138="Invoiced",ROUND(J138-G138,2),"")</f>
        <v>-2.08</v>
      </c>
      <c r="L138" s="17" t="str">
        <f aca="false">IF(H138="Invoiced",IF(ABS(K138)/G138&gt;0.03,"Review","OK"),"")</f>
        <v>OK</v>
      </c>
      <c r="M138" s="19" t="n">
        <f aca="false">DATE(YEAR(B138),MONTH(B138),1)</f>
        <v>46082</v>
      </c>
    </row>
    <row r="139" customFormat="false" ht="15" hidden="false" customHeight="false" outlineLevel="0" collapsed="false">
      <c r="A139" s="17" t="s">
        <v>285</v>
      </c>
      <c r="B139" s="18" t="n">
        <v>46108</v>
      </c>
      <c r="C139" s="17" t="s">
        <v>82</v>
      </c>
      <c r="D139" s="17" t="s">
        <v>234</v>
      </c>
      <c r="E139" s="17" t="s">
        <v>235</v>
      </c>
      <c r="F139" s="17" t="s">
        <v>85</v>
      </c>
      <c r="G139" s="15" t="n">
        <v>382.61</v>
      </c>
      <c r="H139" s="17" t="s">
        <v>86</v>
      </c>
      <c r="I139" s="12" t="n">
        <f aca="false">COUNTIFS('Supplier bills'!$E$2:$E$1921,A139)</f>
        <v>1</v>
      </c>
      <c r="J139" s="15" t="n">
        <f aca="false">IF(I139=0,"",SUMIFS('Supplier bills'!$F$2:$F$1921,'Supplier bills'!$E$2:$E$1921,A139))</f>
        <v>384.98</v>
      </c>
      <c r="K139" s="15" t="n">
        <f aca="false">IF(H139="Invoiced",ROUND(J139-G139,2),"")</f>
        <v>2.37</v>
      </c>
      <c r="L139" s="17" t="str">
        <f aca="false">IF(H139="Invoiced",IF(ABS(K139)/G139&gt;0.03,"Review","OK"),"")</f>
        <v>OK</v>
      </c>
      <c r="M139" s="19" t="n">
        <f aca="false">DATE(YEAR(B139),MONTH(B139),1)</f>
        <v>46082</v>
      </c>
    </row>
    <row r="140" customFormat="false" ht="15" hidden="false" customHeight="false" outlineLevel="0" collapsed="false">
      <c r="A140" s="17" t="s">
        <v>286</v>
      </c>
      <c r="B140" s="18" t="n">
        <v>46108</v>
      </c>
      <c r="C140" s="17" t="s">
        <v>88</v>
      </c>
      <c r="D140" s="17" t="s">
        <v>245</v>
      </c>
      <c r="E140" s="17" t="s">
        <v>246</v>
      </c>
      <c r="F140" s="17" t="s">
        <v>85</v>
      </c>
      <c r="G140" s="15" t="n">
        <v>529.85</v>
      </c>
      <c r="H140" s="17" t="s">
        <v>86</v>
      </c>
      <c r="I140" s="12" t="n">
        <f aca="false">COUNTIFS('Supplier bills'!$E$2:$E$1921,A140)</f>
        <v>1</v>
      </c>
      <c r="J140" s="15" t="n">
        <f aca="false">IF(I140=0,"",SUMIFS('Supplier bills'!$F$2:$F$1921,'Supplier bills'!$E$2:$E$1921,A140))</f>
        <v>530.25</v>
      </c>
      <c r="K140" s="15" t="n">
        <f aca="false">IF(H140="Invoiced",ROUND(J140-G140,2),"")</f>
        <v>0.4</v>
      </c>
      <c r="L140" s="17" t="str">
        <f aca="false">IF(H140="Invoiced",IF(ABS(K140)/G140&gt;0.03,"Review","OK"),"")</f>
        <v>OK</v>
      </c>
      <c r="M140" s="19" t="n">
        <f aca="false">DATE(YEAR(B140),MONTH(B140),1)</f>
        <v>46082</v>
      </c>
    </row>
    <row r="141" customFormat="false" ht="15" hidden="false" customHeight="false" outlineLevel="0" collapsed="false">
      <c r="A141" s="17" t="s">
        <v>287</v>
      </c>
      <c r="B141" s="18" t="n">
        <v>46108</v>
      </c>
      <c r="C141" s="17" t="s">
        <v>88</v>
      </c>
      <c r="D141" s="17" t="s">
        <v>261</v>
      </c>
      <c r="E141" s="17" t="s">
        <v>262</v>
      </c>
      <c r="F141" s="17" t="s">
        <v>85</v>
      </c>
      <c r="G141" s="15" t="n">
        <v>105.35</v>
      </c>
      <c r="H141" s="17" t="s">
        <v>86</v>
      </c>
      <c r="I141" s="12" t="n">
        <f aca="false">COUNTIFS('Supplier bills'!$E$2:$E$1921,A141)</f>
        <v>1</v>
      </c>
      <c r="J141" s="15" t="n">
        <f aca="false">IF(I141=0,"",SUMIFS('Supplier bills'!$F$2:$F$1921,'Supplier bills'!$E$2:$E$1921,A141))</f>
        <v>104.93</v>
      </c>
      <c r="K141" s="15" t="n">
        <f aca="false">IF(H141="Invoiced",ROUND(J141-G141,2),"")</f>
        <v>-0.42</v>
      </c>
      <c r="L141" s="17" t="str">
        <f aca="false">IF(H141="Invoiced",IF(ABS(K141)/G141&gt;0.03,"Review","OK"),"")</f>
        <v>OK</v>
      </c>
      <c r="M141" s="19" t="n">
        <f aca="false">DATE(YEAR(B141),MONTH(B141),1)</f>
        <v>46082</v>
      </c>
    </row>
    <row r="142" customFormat="false" ht="15" hidden="false" customHeight="false" outlineLevel="0" collapsed="false">
      <c r="A142" s="17" t="s">
        <v>288</v>
      </c>
      <c r="B142" s="18" t="n">
        <v>46108</v>
      </c>
      <c r="C142" s="17" t="s">
        <v>101</v>
      </c>
      <c r="D142" s="17" t="s">
        <v>176</v>
      </c>
      <c r="E142" s="17" t="s">
        <v>177</v>
      </c>
      <c r="F142" s="17" t="s">
        <v>98</v>
      </c>
      <c r="G142" s="15" t="n">
        <v>130.47</v>
      </c>
      <c r="H142" s="17" t="s">
        <v>86</v>
      </c>
      <c r="I142" s="12" t="n">
        <f aca="false">COUNTIFS('Supplier bills'!$E$2:$E$1921,A142)</f>
        <v>1</v>
      </c>
      <c r="J142" s="15" t="n">
        <f aca="false">IF(I142=0,"",SUMIFS('Supplier bills'!$F$2:$F$1921,'Supplier bills'!$E$2:$E$1921,A142))</f>
        <v>131.39</v>
      </c>
      <c r="K142" s="15" t="n">
        <f aca="false">IF(H142="Invoiced",ROUND(J142-G142,2),"")</f>
        <v>0.92</v>
      </c>
      <c r="L142" s="17" t="str">
        <f aca="false">IF(H142="Invoiced",IF(ABS(K142)/G142&gt;0.03,"Review","OK"),"")</f>
        <v>OK</v>
      </c>
      <c r="M142" s="19" t="n">
        <f aca="false">DATE(YEAR(B142),MONTH(B142),1)</f>
        <v>46082</v>
      </c>
    </row>
    <row r="143" customFormat="false" ht="15" hidden="false" customHeight="false" outlineLevel="0" collapsed="false">
      <c r="A143" s="17" t="s">
        <v>289</v>
      </c>
      <c r="B143" s="18" t="n">
        <v>46108</v>
      </c>
      <c r="C143" s="17" t="s">
        <v>101</v>
      </c>
      <c r="D143" s="17" t="s">
        <v>290</v>
      </c>
      <c r="E143" s="17" t="s">
        <v>291</v>
      </c>
      <c r="F143" s="17" t="s">
        <v>85</v>
      </c>
      <c r="G143" s="15" t="n">
        <v>247.52</v>
      </c>
      <c r="H143" s="17" t="s">
        <v>86</v>
      </c>
      <c r="I143" s="12" t="n">
        <f aca="false">COUNTIFS('Supplier bills'!$E$2:$E$1921,A143)</f>
        <v>1</v>
      </c>
      <c r="J143" s="15" t="n">
        <f aca="false">IF(I143=0,"",SUMIFS('Supplier bills'!$F$2:$F$1921,'Supplier bills'!$E$2:$E$1921,A143))</f>
        <v>246.82</v>
      </c>
      <c r="K143" s="15" t="n">
        <f aca="false">IF(H143="Invoiced",ROUND(J143-G143,2),"")</f>
        <v>-0.7</v>
      </c>
      <c r="L143" s="17" t="str">
        <f aca="false">IF(H143="Invoiced",IF(ABS(K143)/G143&gt;0.03,"Review","OK"),"")</f>
        <v>OK</v>
      </c>
      <c r="M143" s="19" t="n">
        <f aca="false">DATE(YEAR(B143),MONTH(B143),1)</f>
        <v>46082</v>
      </c>
    </row>
    <row r="144" customFormat="false" ht="15" hidden="false" customHeight="false" outlineLevel="0" collapsed="false">
      <c r="A144" s="17" t="s">
        <v>292</v>
      </c>
      <c r="B144" s="18" t="n">
        <v>46108</v>
      </c>
      <c r="C144" s="17" t="s">
        <v>88</v>
      </c>
      <c r="D144" s="17" t="s">
        <v>273</v>
      </c>
      <c r="E144" s="17" t="s">
        <v>274</v>
      </c>
      <c r="F144" s="17" t="s">
        <v>85</v>
      </c>
      <c r="G144" s="15" t="n">
        <v>390.05</v>
      </c>
      <c r="H144" s="17" t="s">
        <v>86</v>
      </c>
      <c r="I144" s="12" t="n">
        <f aca="false">COUNTIFS('Supplier bills'!$E$2:$E$1921,A144)</f>
        <v>1</v>
      </c>
      <c r="J144" s="15" t="n">
        <f aca="false">IF(I144=0,"",SUMIFS('Supplier bills'!$F$2:$F$1921,'Supplier bills'!$E$2:$E$1921,A144))</f>
        <v>390.66</v>
      </c>
      <c r="K144" s="15" t="n">
        <f aca="false">IF(H144="Invoiced",ROUND(J144-G144,2),"")</f>
        <v>0.61</v>
      </c>
      <c r="L144" s="17" t="str">
        <f aca="false">IF(H144="Invoiced",IF(ABS(K144)/G144&gt;0.03,"Review","OK"),"")</f>
        <v>OK</v>
      </c>
      <c r="M144" s="19" t="n">
        <f aca="false">DATE(YEAR(B144),MONTH(B144),1)</f>
        <v>46082</v>
      </c>
    </row>
    <row r="145" customFormat="false" ht="15" hidden="false" customHeight="false" outlineLevel="0" collapsed="false">
      <c r="A145" s="17" t="s">
        <v>293</v>
      </c>
      <c r="B145" s="18" t="n">
        <v>46108</v>
      </c>
      <c r="C145" s="17" t="s">
        <v>88</v>
      </c>
      <c r="D145" s="17" t="s">
        <v>234</v>
      </c>
      <c r="E145" s="17" t="s">
        <v>235</v>
      </c>
      <c r="F145" s="17" t="s">
        <v>98</v>
      </c>
      <c r="G145" s="15" t="n">
        <v>461.11</v>
      </c>
      <c r="H145" s="17" t="s">
        <v>86</v>
      </c>
      <c r="I145" s="12" t="n">
        <f aca="false">COUNTIFS('Supplier bills'!$E$2:$E$1921,A145)</f>
        <v>1</v>
      </c>
      <c r="J145" s="15" t="n">
        <f aca="false">IF(I145=0,"",SUMIFS('Supplier bills'!$F$2:$F$1921,'Supplier bills'!$E$2:$E$1921,A145))</f>
        <v>463.71</v>
      </c>
      <c r="K145" s="15" t="n">
        <f aca="false">IF(H145="Invoiced",ROUND(J145-G145,2),"")</f>
        <v>2.6</v>
      </c>
      <c r="L145" s="17" t="str">
        <f aca="false">IF(H145="Invoiced",IF(ABS(K145)/G145&gt;0.03,"Review","OK"),"")</f>
        <v>OK</v>
      </c>
      <c r="M145" s="19" t="n">
        <f aca="false">DATE(YEAR(B145),MONTH(B145),1)</f>
        <v>46082</v>
      </c>
    </row>
    <row r="146" customFormat="false" ht="15" hidden="false" customHeight="false" outlineLevel="0" collapsed="false">
      <c r="A146" s="17" t="s">
        <v>294</v>
      </c>
      <c r="B146" s="18" t="n">
        <v>46109</v>
      </c>
      <c r="C146" s="17" t="s">
        <v>82</v>
      </c>
      <c r="D146" s="17" t="s">
        <v>216</v>
      </c>
      <c r="E146" s="17" t="s">
        <v>217</v>
      </c>
      <c r="F146" s="17" t="s">
        <v>98</v>
      </c>
      <c r="G146" s="15" t="n">
        <v>182.83</v>
      </c>
      <c r="H146" s="17" t="s">
        <v>86</v>
      </c>
      <c r="I146" s="12" t="n">
        <f aca="false">COUNTIFS('Supplier bills'!$E$2:$E$1921,A146)</f>
        <v>1</v>
      </c>
      <c r="J146" s="15" t="n">
        <f aca="false">IF(I146=0,"",SUMIFS('Supplier bills'!$F$2:$F$1921,'Supplier bills'!$E$2:$E$1921,A146))</f>
        <v>183.24</v>
      </c>
      <c r="K146" s="15" t="n">
        <f aca="false">IF(H146="Invoiced",ROUND(J146-G146,2),"")</f>
        <v>0.41</v>
      </c>
      <c r="L146" s="17" t="str">
        <f aca="false">IF(H146="Invoiced",IF(ABS(K146)/G146&gt;0.03,"Review","OK"),"")</f>
        <v>OK</v>
      </c>
      <c r="M146" s="19" t="n">
        <f aca="false">DATE(YEAR(B146),MONTH(B146),1)</f>
        <v>46082</v>
      </c>
    </row>
    <row r="147" customFormat="false" ht="15" hidden="false" customHeight="false" outlineLevel="0" collapsed="false">
      <c r="A147" s="17" t="s">
        <v>295</v>
      </c>
      <c r="B147" s="18" t="n">
        <v>46109</v>
      </c>
      <c r="C147" s="17" t="s">
        <v>88</v>
      </c>
      <c r="D147" s="17" t="s">
        <v>296</v>
      </c>
      <c r="E147" s="17" t="s">
        <v>297</v>
      </c>
      <c r="F147" s="17" t="s">
        <v>85</v>
      </c>
      <c r="G147" s="15" t="n">
        <v>110.46</v>
      </c>
      <c r="H147" s="17" t="s">
        <v>86</v>
      </c>
      <c r="I147" s="12" t="n">
        <f aca="false">COUNTIFS('Supplier bills'!$E$2:$E$1921,A147)</f>
        <v>1</v>
      </c>
      <c r="J147" s="15" t="n">
        <f aca="false">IF(I147=0,"",SUMIFS('Supplier bills'!$F$2:$F$1921,'Supplier bills'!$E$2:$E$1921,A147))</f>
        <v>110.72</v>
      </c>
      <c r="K147" s="15" t="n">
        <f aca="false">IF(H147="Invoiced",ROUND(J147-G147,2),"")</f>
        <v>0.26</v>
      </c>
      <c r="L147" s="17" t="str">
        <f aca="false">IF(H147="Invoiced",IF(ABS(K147)/G147&gt;0.03,"Review","OK"),"")</f>
        <v>OK</v>
      </c>
      <c r="M147" s="19" t="n">
        <f aca="false">DATE(YEAR(B147),MONTH(B147),1)</f>
        <v>46082</v>
      </c>
    </row>
    <row r="148" customFormat="false" ht="15" hidden="false" customHeight="false" outlineLevel="0" collapsed="false">
      <c r="A148" s="17" t="s">
        <v>298</v>
      </c>
      <c r="B148" s="18" t="n">
        <v>46109</v>
      </c>
      <c r="C148" s="17" t="s">
        <v>82</v>
      </c>
      <c r="D148" s="17" t="s">
        <v>234</v>
      </c>
      <c r="E148" s="17" t="s">
        <v>235</v>
      </c>
      <c r="F148" s="17" t="s">
        <v>98</v>
      </c>
      <c r="G148" s="15" t="n">
        <v>409.13</v>
      </c>
      <c r="H148" s="17" t="s">
        <v>86</v>
      </c>
      <c r="I148" s="12" t="n">
        <f aca="false">COUNTIFS('Supplier bills'!$E$2:$E$1921,A148)</f>
        <v>1</v>
      </c>
      <c r="J148" s="15" t="n">
        <f aca="false">IF(I148=0,"",SUMIFS('Supplier bills'!$F$2:$F$1921,'Supplier bills'!$E$2:$E$1921,A148))</f>
        <v>407.77</v>
      </c>
      <c r="K148" s="15" t="n">
        <f aca="false">IF(H148="Invoiced",ROUND(J148-G148,2),"")</f>
        <v>-1.36</v>
      </c>
      <c r="L148" s="17" t="str">
        <f aca="false">IF(H148="Invoiced",IF(ABS(K148)/G148&gt;0.03,"Review","OK"),"")</f>
        <v>OK</v>
      </c>
      <c r="M148" s="19" t="n">
        <f aca="false">DATE(YEAR(B148),MONTH(B148),1)</f>
        <v>46082</v>
      </c>
    </row>
    <row r="149" customFormat="false" ht="15" hidden="false" customHeight="false" outlineLevel="0" collapsed="false">
      <c r="A149" s="17" t="s">
        <v>299</v>
      </c>
      <c r="B149" s="18" t="n">
        <v>46109</v>
      </c>
      <c r="C149" s="17" t="s">
        <v>101</v>
      </c>
      <c r="D149" s="17" t="s">
        <v>261</v>
      </c>
      <c r="E149" s="17" t="s">
        <v>262</v>
      </c>
      <c r="F149" s="17" t="s">
        <v>85</v>
      </c>
      <c r="G149" s="15" t="n">
        <v>53.32</v>
      </c>
      <c r="H149" s="17" t="s">
        <v>86</v>
      </c>
      <c r="I149" s="12" t="n">
        <f aca="false">COUNTIFS('Supplier bills'!$E$2:$E$1921,A149)</f>
        <v>1</v>
      </c>
      <c r="J149" s="15" t="n">
        <f aca="false">IF(I149=0,"",SUMIFS('Supplier bills'!$F$2:$F$1921,'Supplier bills'!$E$2:$E$1921,A149))</f>
        <v>53.24</v>
      </c>
      <c r="K149" s="15" t="n">
        <f aca="false">IF(H149="Invoiced",ROUND(J149-G149,2),"")</f>
        <v>-0.08</v>
      </c>
      <c r="L149" s="17" t="str">
        <f aca="false">IF(H149="Invoiced",IF(ABS(K149)/G149&gt;0.03,"Review","OK"),"")</f>
        <v>OK</v>
      </c>
      <c r="M149" s="19" t="n">
        <f aca="false">DATE(YEAR(B149),MONTH(B149),1)</f>
        <v>46082</v>
      </c>
    </row>
    <row r="150" customFormat="false" ht="15" hidden="false" customHeight="false" outlineLevel="0" collapsed="false">
      <c r="A150" s="17" t="s">
        <v>300</v>
      </c>
      <c r="B150" s="18" t="n">
        <v>46109</v>
      </c>
      <c r="C150" s="17" t="s">
        <v>82</v>
      </c>
      <c r="D150" s="17" t="s">
        <v>216</v>
      </c>
      <c r="E150" s="17" t="s">
        <v>217</v>
      </c>
      <c r="F150" s="17" t="s">
        <v>98</v>
      </c>
      <c r="G150" s="15" t="n">
        <v>595.85</v>
      </c>
      <c r="H150" s="17" t="s">
        <v>86</v>
      </c>
      <c r="I150" s="12" t="n">
        <f aca="false">COUNTIFS('Supplier bills'!$E$2:$E$1921,A150)</f>
        <v>1</v>
      </c>
      <c r="J150" s="15" t="n">
        <f aca="false">IF(I150=0,"",SUMIFS('Supplier bills'!$F$2:$F$1921,'Supplier bills'!$E$2:$E$1921,A150))</f>
        <v>591.44</v>
      </c>
      <c r="K150" s="15" t="n">
        <f aca="false">IF(H150="Invoiced",ROUND(J150-G150,2),"")</f>
        <v>-4.41</v>
      </c>
      <c r="L150" s="17" t="str">
        <f aca="false">IF(H150="Invoiced",IF(ABS(K150)/G150&gt;0.03,"Review","OK"),"")</f>
        <v>OK</v>
      </c>
      <c r="M150" s="19" t="n">
        <f aca="false">DATE(YEAR(B150),MONTH(B150),1)</f>
        <v>46082</v>
      </c>
    </row>
    <row r="151" customFormat="false" ht="15" hidden="false" customHeight="false" outlineLevel="0" collapsed="false">
      <c r="A151" s="17" t="s">
        <v>301</v>
      </c>
      <c r="B151" s="18" t="n">
        <v>46109</v>
      </c>
      <c r="C151" s="17" t="s">
        <v>88</v>
      </c>
      <c r="D151" s="17" t="s">
        <v>296</v>
      </c>
      <c r="E151" s="17" t="s">
        <v>297</v>
      </c>
      <c r="F151" s="17" t="s">
        <v>85</v>
      </c>
      <c r="G151" s="15" t="n">
        <v>980.13</v>
      </c>
      <c r="H151" s="17" t="s">
        <v>86</v>
      </c>
      <c r="I151" s="12" t="n">
        <f aca="false">COUNTIFS('Supplier bills'!$E$2:$E$1921,A151)</f>
        <v>1</v>
      </c>
      <c r="J151" s="15" t="n">
        <f aca="false">IF(I151=0,"",SUMIFS('Supplier bills'!$F$2:$F$1921,'Supplier bills'!$E$2:$E$1921,A151))</f>
        <v>981.12</v>
      </c>
      <c r="K151" s="15" t="n">
        <f aca="false">IF(H151="Invoiced",ROUND(J151-G151,2),"")</f>
        <v>0.99</v>
      </c>
      <c r="L151" s="17" t="str">
        <f aca="false">IF(H151="Invoiced",IF(ABS(K151)/G151&gt;0.03,"Review","OK"),"")</f>
        <v>OK</v>
      </c>
      <c r="M151" s="19" t="n">
        <f aca="false">DATE(YEAR(B151),MONTH(B151),1)</f>
        <v>46082</v>
      </c>
    </row>
    <row r="152" customFormat="false" ht="15" hidden="false" customHeight="false" outlineLevel="0" collapsed="false">
      <c r="A152" s="17" t="s">
        <v>302</v>
      </c>
      <c r="B152" s="18" t="n">
        <v>46109</v>
      </c>
      <c r="C152" s="17" t="s">
        <v>82</v>
      </c>
      <c r="D152" s="17" t="s">
        <v>283</v>
      </c>
      <c r="E152" s="17" t="s">
        <v>284</v>
      </c>
      <c r="F152" s="17" t="s">
        <v>98</v>
      </c>
      <c r="G152" s="15" t="n">
        <v>157.92</v>
      </c>
      <c r="H152" s="17" t="s">
        <v>86</v>
      </c>
      <c r="I152" s="12" t="n">
        <f aca="false">COUNTIFS('Supplier bills'!$E$2:$E$1921,A152)</f>
        <v>1</v>
      </c>
      <c r="J152" s="15" t="n">
        <f aca="false">IF(I152=0,"",SUMIFS('Supplier bills'!$F$2:$F$1921,'Supplier bills'!$E$2:$E$1921,A152))</f>
        <v>145.98</v>
      </c>
      <c r="K152" s="15" t="n">
        <f aca="false">IF(H152="Invoiced",ROUND(J152-G152,2),"")</f>
        <v>-11.94</v>
      </c>
      <c r="L152" s="17" t="str">
        <f aca="false">IF(H152="Invoiced",IF(ABS(K152)/G152&gt;0.03,"Review","OK"),"")</f>
        <v>Review</v>
      </c>
      <c r="M152" s="19" t="n">
        <f aca="false">DATE(YEAR(B152),MONTH(B152),1)</f>
        <v>46082</v>
      </c>
    </row>
    <row r="153" customFormat="false" ht="15" hidden="false" customHeight="false" outlineLevel="0" collapsed="false">
      <c r="A153" s="17" t="s">
        <v>303</v>
      </c>
      <c r="B153" s="18" t="n">
        <v>46110</v>
      </c>
      <c r="C153" s="17" t="s">
        <v>82</v>
      </c>
      <c r="D153" s="17" t="s">
        <v>304</v>
      </c>
      <c r="E153" s="17" t="s">
        <v>305</v>
      </c>
      <c r="F153" s="17" t="s">
        <v>92</v>
      </c>
      <c r="G153" s="15" t="n">
        <v>78.53</v>
      </c>
      <c r="H153" s="17" t="s">
        <v>93</v>
      </c>
      <c r="I153" s="12" t="n">
        <f aca="false">COUNTIFS('Supplier bills'!$E$2:$E$1921,A153)</f>
        <v>0</v>
      </c>
      <c r="J153" s="15" t="str">
        <f aca="false">IF(I153=0,"",SUMIFS('Supplier bills'!$F$2:$F$1921,'Supplier bills'!$E$2:$E$1921,A153))</f>
        <v/>
      </c>
      <c r="K153" s="15" t="str">
        <f aca="false">IF(H153="Invoiced",ROUND(J153-G153,2),"")</f>
        <v/>
      </c>
      <c r="L153" s="17" t="str">
        <f aca="false">IF(H153="Invoiced",IF(ABS(K153)/G153&gt;0.03,"Review","OK"),"")</f>
        <v/>
      </c>
      <c r="M153" s="19" t="n">
        <f aca="false">DATE(YEAR(B153),MONTH(B153),1)</f>
        <v>46082</v>
      </c>
    </row>
    <row r="154" customFormat="false" ht="15" hidden="false" customHeight="false" outlineLevel="0" collapsed="false">
      <c r="A154" s="17" t="s">
        <v>306</v>
      </c>
      <c r="B154" s="18" t="n">
        <v>46110</v>
      </c>
      <c r="C154" s="17" t="s">
        <v>82</v>
      </c>
      <c r="D154" s="17" t="s">
        <v>307</v>
      </c>
      <c r="E154" s="17" t="s">
        <v>308</v>
      </c>
      <c r="F154" s="17" t="s">
        <v>98</v>
      </c>
      <c r="G154" s="15" t="n">
        <v>45.92</v>
      </c>
      <c r="H154" s="17" t="s">
        <v>86</v>
      </c>
      <c r="I154" s="12" t="n">
        <f aca="false">COUNTIFS('Supplier bills'!$E$2:$E$1921,A154)</f>
        <v>1</v>
      </c>
      <c r="J154" s="15" t="n">
        <f aca="false">IF(I154=0,"",SUMIFS('Supplier bills'!$F$2:$F$1921,'Supplier bills'!$E$2:$E$1921,A154))</f>
        <v>45.47</v>
      </c>
      <c r="K154" s="15" t="n">
        <f aca="false">IF(H154="Invoiced",ROUND(J154-G154,2),"")</f>
        <v>-0.45</v>
      </c>
      <c r="L154" s="17" t="str">
        <f aca="false">IF(H154="Invoiced",IF(ABS(K154)/G154&gt;0.03,"Review","OK"),"")</f>
        <v>OK</v>
      </c>
      <c r="M154" s="19" t="n">
        <f aca="false">DATE(YEAR(B154),MONTH(B154),1)</f>
        <v>46082</v>
      </c>
    </row>
    <row r="155" customFormat="false" ht="15" hidden="false" customHeight="false" outlineLevel="0" collapsed="false">
      <c r="A155" s="17" t="s">
        <v>309</v>
      </c>
      <c r="B155" s="18" t="n">
        <v>46110</v>
      </c>
      <c r="C155" s="17" t="s">
        <v>82</v>
      </c>
      <c r="D155" s="17" t="s">
        <v>310</v>
      </c>
      <c r="E155" s="17" t="s">
        <v>311</v>
      </c>
      <c r="F155" s="17" t="s">
        <v>98</v>
      </c>
      <c r="G155" s="15" t="n">
        <v>552.19</v>
      </c>
      <c r="H155" s="17" t="s">
        <v>86</v>
      </c>
      <c r="I155" s="12" t="n">
        <f aca="false">COUNTIFS('Supplier bills'!$E$2:$E$1921,A155)</f>
        <v>1</v>
      </c>
      <c r="J155" s="15" t="n">
        <f aca="false">IF(I155=0,"",SUMIFS('Supplier bills'!$F$2:$F$1921,'Supplier bills'!$E$2:$E$1921,A155))</f>
        <v>550.56</v>
      </c>
      <c r="K155" s="15" t="n">
        <f aca="false">IF(H155="Invoiced",ROUND(J155-G155,2),"")</f>
        <v>-1.63</v>
      </c>
      <c r="L155" s="17" t="str">
        <f aca="false">IF(H155="Invoiced",IF(ABS(K155)/G155&gt;0.03,"Review","OK"),"")</f>
        <v>OK</v>
      </c>
      <c r="M155" s="19" t="n">
        <f aca="false">DATE(YEAR(B155),MONTH(B155),1)</f>
        <v>46082</v>
      </c>
    </row>
    <row r="156" customFormat="false" ht="15" hidden="false" customHeight="false" outlineLevel="0" collapsed="false">
      <c r="A156" s="17" t="s">
        <v>312</v>
      </c>
      <c r="B156" s="18" t="n">
        <v>46110</v>
      </c>
      <c r="C156" s="17" t="s">
        <v>82</v>
      </c>
      <c r="D156" s="17" t="s">
        <v>304</v>
      </c>
      <c r="E156" s="17" t="s">
        <v>305</v>
      </c>
      <c r="F156" s="17" t="s">
        <v>85</v>
      </c>
      <c r="G156" s="15" t="n">
        <v>525.24</v>
      </c>
      <c r="H156" s="17" t="s">
        <v>86</v>
      </c>
      <c r="I156" s="12" t="n">
        <f aca="false">COUNTIFS('Supplier bills'!$E$2:$E$1921,A156)</f>
        <v>1</v>
      </c>
      <c r="J156" s="15" t="n">
        <f aca="false">IF(I156=0,"",SUMIFS('Supplier bills'!$F$2:$F$1921,'Supplier bills'!$E$2:$E$1921,A156))</f>
        <v>521.87</v>
      </c>
      <c r="K156" s="15" t="n">
        <f aca="false">IF(H156="Invoiced",ROUND(J156-G156,2),"")</f>
        <v>-3.37</v>
      </c>
      <c r="L156" s="17" t="str">
        <f aca="false">IF(H156="Invoiced",IF(ABS(K156)/G156&gt;0.03,"Review","OK"),"")</f>
        <v>OK</v>
      </c>
      <c r="M156" s="19" t="n">
        <f aca="false">DATE(YEAR(B156),MONTH(B156),1)</f>
        <v>46082</v>
      </c>
    </row>
    <row r="157" customFormat="false" ht="15" hidden="false" customHeight="false" outlineLevel="0" collapsed="false">
      <c r="A157" s="17" t="s">
        <v>313</v>
      </c>
      <c r="B157" s="18" t="n">
        <v>46110</v>
      </c>
      <c r="C157" s="17" t="s">
        <v>88</v>
      </c>
      <c r="D157" s="17" t="s">
        <v>278</v>
      </c>
      <c r="E157" s="17" t="s">
        <v>279</v>
      </c>
      <c r="F157" s="17" t="s">
        <v>98</v>
      </c>
      <c r="G157" s="15" t="n">
        <v>251.77</v>
      </c>
      <c r="H157" s="17" t="s">
        <v>86</v>
      </c>
      <c r="I157" s="12" t="n">
        <f aca="false">COUNTIFS('Supplier bills'!$E$2:$E$1921,A157)</f>
        <v>1</v>
      </c>
      <c r="J157" s="15" t="n">
        <f aca="false">IF(I157=0,"",SUMIFS('Supplier bills'!$F$2:$F$1921,'Supplier bills'!$E$2:$E$1921,A157))</f>
        <v>251.15</v>
      </c>
      <c r="K157" s="15" t="n">
        <f aca="false">IF(H157="Invoiced",ROUND(J157-G157,2),"")</f>
        <v>-0.62</v>
      </c>
      <c r="L157" s="17" t="str">
        <f aca="false">IF(H157="Invoiced",IF(ABS(K157)/G157&gt;0.03,"Review","OK"),"")</f>
        <v>OK</v>
      </c>
      <c r="M157" s="19" t="n">
        <f aca="false">DATE(YEAR(B157),MONTH(B157),1)</f>
        <v>46082</v>
      </c>
    </row>
    <row r="158" customFormat="false" ht="15" hidden="false" customHeight="false" outlineLevel="0" collapsed="false">
      <c r="A158" s="17" t="s">
        <v>314</v>
      </c>
      <c r="B158" s="18" t="n">
        <v>46110</v>
      </c>
      <c r="C158" s="17" t="s">
        <v>82</v>
      </c>
      <c r="D158" s="17" t="s">
        <v>315</v>
      </c>
      <c r="E158" s="17" t="s">
        <v>316</v>
      </c>
      <c r="F158" s="17" t="s">
        <v>85</v>
      </c>
      <c r="G158" s="15" t="n">
        <v>134.29</v>
      </c>
      <c r="H158" s="17" t="s">
        <v>86</v>
      </c>
      <c r="I158" s="12" t="n">
        <f aca="false">COUNTIFS('Supplier bills'!$E$2:$E$1921,A158)</f>
        <v>1</v>
      </c>
      <c r="J158" s="15" t="n">
        <f aca="false">IF(I158=0,"",SUMIFS('Supplier bills'!$F$2:$F$1921,'Supplier bills'!$E$2:$E$1921,A158))</f>
        <v>135.12</v>
      </c>
      <c r="K158" s="15" t="n">
        <f aca="false">IF(H158="Invoiced",ROUND(J158-G158,2),"")</f>
        <v>0.83</v>
      </c>
      <c r="L158" s="17" t="str">
        <f aca="false">IF(H158="Invoiced",IF(ABS(K158)/G158&gt;0.03,"Review","OK"),"")</f>
        <v>OK</v>
      </c>
      <c r="M158" s="19" t="n">
        <f aca="false">DATE(YEAR(B158),MONTH(B158),1)</f>
        <v>46082</v>
      </c>
    </row>
    <row r="159" customFormat="false" ht="15" hidden="false" customHeight="false" outlineLevel="0" collapsed="false">
      <c r="A159" s="17" t="s">
        <v>317</v>
      </c>
      <c r="B159" s="18" t="n">
        <v>46110</v>
      </c>
      <c r="C159" s="17" t="s">
        <v>88</v>
      </c>
      <c r="D159" s="17" t="s">
        <v>185</v>
      </c>
      <c r="E159" s="17" t="s">
        <v>186</v>
      </c>
      <c r="F159" s="17" t="s">
        <v>85</v>
      </c>
      <c r="G159" s="15" t="n">
        <v>144.11</v>
      </c>
      <c r="H159" s="17" t="s">
        <v>86</v>
      </c>
      <c r="I159" s="12" t="n">
        <f aca="false">COUNTIFS('Supplier bills'!$E$2:$E$1921,A159)</f>
        <v>1</v>
      </c>
      <c r="J159" s="15" t="n">
        <f aca="false">IF(I159=0,"",SUMIFS('Supplier bills'!$F$2:$F$1921,'Supplier bills'!$E$2:$E$1921,A159))</f>
        <v>143.41</v>
      </c>
      <c r="K159" s="15" t="n">
        <f aca="false">IF(H159="Invoiced",ROUND(J159-G159,2),"")</f>
        <v>-0.7</v>
      </c>
      <c r="L159" s="17" t="str">
        <f aca="false">IF(H159="Invoiced",IF(ABS(K159)/G159&gt;0.03,"Review","OK"),"")</f>
        <v>OK</v>
      </c>
      <c r="M159" s="19" t="n">
        <f aca="false">DATE(YEAR(B159),MONTH(B159),1)</f>
        <v>46082</v>
      </c>
    </row>
    <row r="160" customFormat="false" ht="15" hidden="false" customHeight="false" outlineLevel="0" collapsed="false">
      <c r="A160" s="17" t="s">
        <v>318</v>
      </c>
      <c r="B160" s="18" t="n">
        <v>46110</v>
      </c>
      <c r="C160" s="17" t="s">
        <v>82</v>
      </c>
      <c r="D160" s="17" t="s">
        <v>304</v>
      </c>
      <c r="E160" s="17" t="s">
        <v>305</v>
      </c>
      <c r="F160" s="17" t="s">
        <v>85</v>
      </c>
      <c r="G160" s="15" t="n">
        <v>604.41</v>
      </c>
      <c r="H160" s="17" t="s">
        <v>86</v>
      </c>
      <c r="I160" s="12" t="n">
        <f aca="false">COUNTIFS('Supplier bills'!$E$2:$E$1921,A160)</f>
        <v>1</v>
      </c>
      <c r="J160" s="15" t="n">
        <f aca="false">IF(I160=0,"",SUMIFS('Supplier bills'!$F$2:$F$1921,'Supplier bills'!$E$2:$E$1921,A160))</f>
        <v>608.58</v>
      </c>
      <c r="K160" s="15" t="n">
        <f aca="false">IF(H160="Invoiced",ROUND(J160-G160,2),"")</f>
        <v>4.17</v>
      </c>
      <c r="L160" s="17" t="str">
        <f aca="false">IF(H160="Invoiced",IF(ABS(K160)/G160&gt;0.03,"Review","OK"),"")</f>
        <v>OK</v>
      </c>
      <c r="M160" s="19" t="n">
        <f aca="false">DATE(YEAR(B160),MONTH(B160),1)</f>
        <v>46082</v>
      </c>
    </row>
    <row r="161" customFormat="false" ht="15" hidden="false" customHeight="false" outlineLevel="0" collapsed="false">
      <c r="A161" s="17" t="s">
        <v>319</v>
      </c>
      <c r="B161" s="18" t="n">
        <v>46110</v>
      </c>
      <c r="C161" s="17" t="s">
        <v>82</v>
      </c>
      <c r="D161" s="17" t="s">
        <v>310</v>
      </c>
      <c r="E161" s="17" t="s">
        <v>311</v>
      </c>
      <c r="F161" s="17" t="s">
        <v>98</v>
      </c>
      <c r="G161" s="15" t="n">
        <v>124.84</v>
      </c>
      <c r="H161" s="17" t="s">
        <v>86</v>
      </c>
      <c r="I161" s="12" t="n">
        <f aca="false">COUNTIFS('Supplier bills'!$E$2:$E$1921,A161)</f>
        <v>1</v>
      </c>
      <c r="J161" s="15" t="n">
        <f aca="false">IF(I161=0,"",SUMIFS('Supplier bills'!$F$2:$F$1921,'Supplier bills'!$E$2:$E$1921,A161))</f>
        <v>123.92</v>
      </c>
      <c r="K161" s="15" t="n">
        <f aca="false">IF(H161="Invoiced",ROUND(J161-G161,2),"")</f>
        <v>-0.92</v>
      </c>
      <c r="L161" s="17" t="str">
        <f aca="false">IF(H161="Invoiced",IF(ABS(K161)/G161&gt;0.03,"Review","OK"),"")</f>
        <v>OK</v>
      </c>
      <c r="M161" s="19" t="n">
        <f aca="false">DATE(YEAR(B161),MONTH(B161),1)</f>
        <v>46082</v>
      </c>
    </row>
    <row r="162" customFormat="false" ht="15" hidden="false" customHeight="false" outlineLevel="0" collapsed="false">
      <c r="A162" s="17" t="s">
        <v>320</v>
      </c>
      <c r="B162" s="18" t="n">
        <v>46110</v>
      </c>
      <c r="C162" s="17" t="s">
        <v>82</v>
      </c>
      <c r="D162" s="17" t="s">
        <v>304</v>
      </c>
      <c r="E162" s="17" t="s">
        <v>305</v>
      </c>
      <c r="F162" s="17" t="s">
        <v>85</v>
      </c>
      <c r="G162" s="15" t="n">
        <v>805.26</v>
      </c>
      <c r="H162" s="17" t="s">
        <v>135</v>
      </c>
      <c r="I162" s="12" t="n">
        <f aca="false">COUNTIFS('Supplier bills'!$E$2:$E$1921,A162)</f>
        <v>0</v>
      </c>
      <c r="J162" s="15" t="str">
        <f aca="false">IF(I162=0,"",SUMIFS('Supplier bills'!$F$2:$F$1921,'Supplier bills'!$E$2:$E$1921,A162))</f>
        <v/>
      </c>
      <c r="K162" s="15" t="str">
        <f aca="false">IF(H162="Invoiced",ROUND(J162-G162,2),"")</f>
        <v/>
      </c>
      <c r="L162" s="17" t="str">
        <f aca="false">IF(H162="Invoiced",IF(ABS(K162)/G162&gt;0.03,"Review","OK"),"")</f>
        <v/>
      </c>
      <c r="M162" s="19" t="n">
        <f aca="false">DATE(YEAR(B162),MONTH(B162),1)</f>
        <v>46082</v>
      </c>
    </row>
    <row r="163" customFormat="false" ht="15" hidden="false" customHeight="false" outlineLevel="0" collapsed="false">
      <c r="A163" s="17" t="s">
        <v>321</v>
      </c>
      <c r="B163" s="18" t="n">
        <v>46110</v>
      </c>
      <c r="C163" s="17" t="s">
        <v>101</v>
      </c>
      <c r="D163" s="17" t="s">
        <v>261</v>
      </c>
      <c r="E163" s="17" t="s">
        <v>262</v>
      </c>
      <c r="F163" s="17" t="s">
        <v>98</v>
      </c>
      <c r="G163" s="15" t="n">
        <v>120.66</v>
      </c>
      <c r="H163" s="17" t="s">
        <v>86</v>
      </c>
      <c r="I163" s="12" t="n">
        <f aca="false">COUNTIFS('Supplier bills'!$E$2:$E$1921,A163)</f>
        <v>2</v>
      </c>
      <c r="J163" s="15" t="n">
        <f aca="false">IF(I163=0,"",SUMIFS('Supplier bills'!$F$2:$F$1921,'Supplier bills'!$E$2:$E$1921,A163))</f>
        <v>120.49</v>
      </c>
      <c r="K163" s="15" t="n">
        <f aca="false">IF(H163="Invoiced",ROUND(J163-G163,2),"")</f>
        <v>-0.17</v>
      </c>
      <c r="L163" s="17" t="str">
        <f aca="false">IF(H163="Invoiced",IF(ABS(K163)/G163&gt;0.03,"Review","OK"),"")</f>
        <v>OK</v>
      </c>
      <c r="M163" s="19" t="n">
        <f aca="false">DATE(YEAR(B163),MONTH(B163),1)</f>
        <v>46082</v>
      </c>
    </row>
    <row r="164" customFormat="false" ht="15" hidden="false" customHeight="false" outlineLevel="0" collapsed="false">
      <c r="A164" s="17" t="s">
        <v>322</v>
      </c>
      <c r="B164" s="18" t="n">
        <v>46110</v>
      </c>
      <c r="C164" s="17" t="s">
        <v>82</v>
      </c>
      <c r="D164" s="17" t="s">
        <v>225</v>
      </c>
      <c r="E164" s="17" t="s">
        <v>226</v>
      </c>
      <c r="F164" s="17" t="s">
        <v>98</v>
      </c>
      <c r="G164" s="15" t="n">
        <v>108.52</v>
      </c>
      <c r="H164" s="17" t="s">
        <v>86</v>
      </c>
      <c r="I164" s="12" t="n">
        <f aca="false">COUNTIFS('Supplier bills'!$E$2:$E$1921,A164)</f>
        <v>1</v>
      </c>
      <c r="J164" s="15" t="n">
        <f aca="false">IF(I164=0,"",SUMIFS('Supplier bills'!$F$2:$F$1921,'Supplier bills'!$E$2:$E$1921,A164))</f>
        <v>107.54</v>
      </c>
      <c r="K164" s="15" t="n">
        <f aca="false">IF(H164="Invoiced",ROUND(J164-G164,2),"")</f>
        <v>-0.98</v>
      </c>
      <c r="L164" s="17" t="str">
        <f aca="false">IF(H164="Invoiced",IF(ABS(K164)/G164&gt;0.03,"Review","OK"),"")</f>
        <v>OK</v>
      </c>
      <c r="M164" s="19" t="n">
        <f aca="false">DATE(YEAR(B164),MONTH(B164),1)</f>
        <v>46082</v>
      </c>
    </row>
    <row r="165" customFormat="false" ht="15" hidden="false" customHeight="false" outlineLevel="0" collapsed="false">
      <c r="A165" s="17" t="s">
        <v>323</v>
      </c>
      <c r="B165" s="18" t="n">
        <v>46110</v>
      </c>
      <c r="C165" s="17" t="s">
        <v>101</v>
      </c>
      <c r="D165" s="17" t="s">
        <v>315</v>
      </c>
      <c r="E165" s="17" t="s">
        <v>316</v>
      </c>
      <c r="F165" s="17" t="s">
        <v>98</v>
      </c>
      <c r="G165" s="15" t="n">
        <v>261.91</v>
      </c>
      <c r="H165" s="17" t="s">
        <v>86</v>
      </c>
      <c r="I165" s="12" t="n">
        <f aca="false">COUNTIFS('Supplier bills'!$E$2:$E$1921,A165)</f>
        <v>1</v>
      </c>
      <c r="J165" s="15" t="n">
        <f aca="false">IF(I165=0,"",SUMIFS('Supplier bills'!$F$2:$F$1921,'Supplier bills'!$E$2:$E$1921,A165))</f>
        <v>259.43</v>
      </c>
      <c r="K165" s="15" t="n">
        <f aca="false">IF(H165="Invoiced",ROUND(J165-G165,2),"")</f>
        <v>-2.48</v>
      </c>
      <c r="L165" s="17" t="str">
        <f aca="false">IF(H165="Invoiced",IF(ABS(K165)/G165&gt;0.03,"Review","OK"),"")</f>
        <v>OK</v>
      </c>
      <c r="M165" s="19" t="n">
        <f aca="false">DATE(YEAR(B165),MONTH(B165),1)</f>
        <v>46082</v>
      </c>
    </row>
    <row r="166" customFormat="false" ht="15" hidden="false" customHeight="false" outlineLevel="0" collapsed="false">
      <c r="A166" s="17" t="s">
        <v>324</v>
      </c>
      <c r="B166" s="18" t="n">
        <v>46111</v>
      </c>
      <c r="C166" s="17" t="s">
        <v>82</v>
      </c>
      <c r="D166" s="17" t="s">
        <v>261</v>
      </c>
      <c r="E166" s="17" t="s">
        <v>262</v>
      </c>
      <c r="F166" s="17" t="s">
        <v>85</v>
      </c>
      <c r="G166" s="15" t="n">
        <v>202.33</v>
      </c>
      <c r="H166" s="17" t="s">
        <v>86</v>
      </c>
      <c r="I166" s="12" t="n">
        <f aca="false">COUNTIFS('Supplier bills'!$E$2:$E$1921,A166)</f>
        <v>1</v>
      </c>
      <c r="J166" s="15" t="n">
        <f aca="false">IF(I166=0,"",SUMIFS('Supplier bills'!$F$2:$F$1921,'Supplier bills'!$E$2:$E$1921,A166))</f>
        <v>200.84</v>
      </c>
      <c r="K166" s="15" t="n">
        <f aca="false">IF(H166="Invoiced",ROUND(J166-G166,2),"")</f>
        <v>-1.49</v>
      </c>
      <c r="L166" s="17" t="str">
        <f aca="false">IF(H166="Invoiced",IF(ABS(K166)/G166&gt;0.03,"Review","OK"),"")</f>
        <v>OK</v>
      </c>
      <c r="M166" s="19" t="n">
        <f aca="false">DATE(YEAR(B166),MONTH(B166),1)</f>
        <v>46082</v>
      </c>
    </row>
    <row r="167" customFormat="false" ht="15" hidden="false" customHeight="false" outlineLevel="0" collapsed="false">
      <c r="A167" s="17" t="s">
        <v>325</v>
      </c>
      <c r="B167" s="18" t="n">
        <v>46111</v>
      </c>
      <c r="C167" s="17" t="s">
        <v>101</v>
      </c>
      <c r="D167" s="17" t="s">
        <v>273</v>
      </c>
      <c r="E167" s="17" t="s">
        <v>274</v>
      </c>
      <c r="F167" s="17" t="s">
        <v>85</v>
      </c>
      <c r="G167" s="15" t="n">
        <v>118.44</v>
      </c>
      <c r="H167" s="17" t="s">
        <v>86</v>
      </c>
      <c r="I167" s="12" t="n">
        <f aca="false">COUNTIFS('Supplier bills'!$E$2:$E$1921,A167)</f>
        <v>1</v>
      </c>
      <c r="J167" s="15" t="n">
        <f aca="false">IF(I167=0,"",SUMIFS('Supplier bills'!$F$2:$F$1921,'Supplier bills'!$E$2:$E$1921,A167))</f>
        <v>105.2</v>
      </c>
      <c r="K167" s="15" t="n">
        <f aca="false">IF(H167="Invoiced",ROUND(J167-G167,2),"")</f>
        <v>-13.24</v>
      </c>
      <c r="L167" s="17" t="str">
        <f aca="false">IF(H167="Invoiced",IF(ABS(K167)/G167&gt;0.03,"Review","OK"),"")</f>
        <v>Review</v>
      </c>
      <c r="M167" s="19" t="n">
        <f aca="false">DATE(YEAR(B167),MONTH(B167),1)</f>
        <v>46082</v>
      </c>
    </row>
    <row r="168" customFormat="false" ht="15" hidden="false" customHeight="false" outlineLevel="0" collapsed="false">
      <c r="A168" s="17" t="s">
        <v>326</v>
      </c>
      <c r="B168" s="18" t="n">
        <v>46111</v>
      </c>
      <c r="C168" s="17" t="s">
        <v>88</v>
      </c>
      <c r="D168" s="17" t="s">
        <v>203</v>
      </c>
      <c r="E168" s="17" t="s">
        <v>204</v>
      </c>
      <c r="F168" s="17" t="s">
        <v>98</v>
      </c>
      <c r="G168" s="15" t="n">
        <v>367.6</v>
      </c>
      <c r="H168" s="17" t="s">
        <v>86</v>
      </c>
      <c r="I168" s="12" t="n">
        <f aca="false">COUNTIFS('Supplier bills'!$E$2:$E$1921,A168)</f>
        <v>1</v>
      </c>
      <c r="J168" s="15" t="n">
        <f aca="false">IF(I168=0,"",SUMIFS('Supplier bills'!$F$2:$F$1921,'Supplier bills'!$E$2:$E$1921,A168))</f>
        <v>367.92</v>
      </c>
      <c r="K168" s="15" t="n">
        <f aca="false">IF(H168="Invoiced",ROUND(J168-G168,2),"")</f>
        <v>0.32</v>
      </c>
      <c r="L168" s="17" t="str">
        <f aca="false">IF(H168="Invoiced",IF(ABS(K168)/G168&gt;0.03,"Review","OK"),"")</f>
        <v>OK</v>
      </c>
      <c r="M168" s="19" t="n">
        <f aca="false">DATE(YEAR(B168),MONTH(B168),1)</f>
        <v>46082</v>
      </c>
    </row>
    <row r="169" customFormat="false" ht="15" hidden="false" customHeight="false" outlineLevel="0" collapsed="false">
      <c r="A169" s="17" t="s">
        <v>327</v>
      </c>
      <c r="B169" s="18" t="n">
        <v>46111</v>
      </c>
      <c r="C169" s="17" t="s">
        <v>88</v>
      </c>
      <c r="D169" s="17" t="s">
        <v>225</v>
      </c>
      <c r="E169" s="17" t="s">
        <v>226</v>
      </c>
      <c r="F169" s="17" t="s">
        <v>98</v>
      </c>
      <c r="G169" s="15" t="n">
        <v>62.54</v>
      </c>
      <c r="H169" s="17" t="s">
        <v>86</v>
      </c>
      <c r="I169" s="12" t="n">
        <f aca="false">COUNTIFS('Supplier bills'!$E$2:$E$1921,A169)</f>
        <v>1</v>
      </c>
      <c r="J169" s="15" t="n">
        <f aca="false">IF(I169=0,"",SUMIFS('Supplier bills'!$F$2:$F$1921,'Supplier bills'!$E$2:$E$1921,A169))</f>
        <v>62.02</v>
      </c>
      <c r="K169" s="15" t="n">
        <f aca="false">IF(H169="Invoiced",ROUND(J169-G169,2),"")</f>
        <v>-0.52</v>
      </c>
      <c r="L169" s="17" t="str">
        <f aca="false">IF(H169="Invoiced",IF(ABS(K169)/G169&gt;0.03,"Review","OK"),"")</f>
        <v>OK</v>
      </c>
      <c r="M169" s="19" t="n">
        <f aca="false">DATE(YEAR(B169),MONTH(B169),1)</f>
        <v>46082</v>
      </c>
    </row>
    <row r="170" customFormat="false" ht="15" hidden="false" customHeight="false" outlineLevel="0" collapsed="false">
      <c r="A170" s="17" t="s">
        <v>328</v>
      </c>
      <c r="B170" s="18" t="n">
        <v>46111</v>
      </c>
      <c r="C170" s="17" t="s">
        <v>101</v>
      </c>
      <c r="D170" s="17" t="s">
        <v>261</v>
      </c>
      <c r="E170" s="17" t="s">
        <v>262</v>
      </c>
      <c r="F170" s="17" t="s">
        <v>85</v>
      </c>
      <c r="G170" s="15" t="n">
        <v>223.07</v>
      </c>
      <c r="H170" s="17" t="s">
        <v>86</v>
      </c>
      <c r="I170" s="12" t="n">
        <f aca="false">COUNTIFS('Supplier bills'!$E$2:$E$1921,A170)</f>
        <v>1</v>
      </c>
      <c r="J170" s="15" t="n">
        <f aca="false">IF(I170=0,"",SUMIFS('Supplier bills'!$F$2:$F$1921,'Supplier bills'!$E$2:$E$1921,A170))</f>
        <v>224.49</v>
      </c>
      <c r="K170" s="15" t="n">
        <f aca="false">IF(H170="Invoiced",ROUND(J170-G170,2),"")</f>
        <v>1.42</v>
      </c>
      <c r="L170" s="17" t="str">
        <f aca="false">IF(H170="Invoiced",IF(ABS(K170)/G170&gt;0.03,"Review","OK"),"")</f>
        <v>OK</v>
      </c>
      <c r="M170" s="19" t="n">
        <f aca="false">DATE(YEAR(B170),MONTH(B170),1)</f>
        <v>46082</v>
      </c>
    </row>
    <row r="171" customFormat="false" ht="15" hidden="false" customHeight="false" outlineLevel="0" collapsed="false">
      <c r="A171" s="17" t="s">
        <v>329</v>
      </c>
      <c r="B171" s="18" t="n">
        <v>46111</v>
      </c>
      <c r="C171" s="17" t="s">
        <v>82</v>
      </c>
      <c r="D171" s="17" t="s">
        <v>225</v>
      </c>
      <c r="E171" s="17" t="s">
        <v>226</v>
      </c>
      <c r="F171" s="17" t="s">
        <v>85</v>
      </c>
      <c r="G171" s="15" t="n">
        <v>56.31</v>
      </c>
      <c r="H171" s="17" t="s">
        <v>86</v>
      </c>
      <c r="I171" s="12" t="n">
        <f aca="false">COUNTIFS('Supplier bills'!$E$2:$E$1921,A171)</f>
        <v>2</v>
      </c>
      <c r="J171" s="15" t="n">
        <f aca="false">IF(I171=0,"",SUMIFS('Supplier bills'!$F$2:$F$1921,'Supplier bills'!$E$2:$E$1921,A171))</f>
        <v>55.9</v>
      </c>
      <c r="K171" s="15" t="n">
        <f aca="false">IF(H171="Invoiced",ROUND(J171-G171,2),"")</f>
        <v>-0.41</v>
      </c>
      <c r="L171" s="17" t="str">
        <f aca="false">IF(H171="Invoiced",IF(ABS(K171)/G171&gt;0.03,"Review","OK"),"")</f>
        <v>OK</v>
      </c>
      <c r="M171" s="19" t="n">
        <f aca="false">DATE(YEAR(B171),MONTH(B171),1)</f>
        <v>46082</v>
      </c>
    </row>
    <row r="172" customFormat="false" ht="15" hidden="false" customHeight="false" outlineLevel="0" collapsed="false">
      <c r="A172" s="17" t="s">
        <v>330</v>
      </c>
      <c r="B172" s="18" t="n">
        <v>46111</v>
      </c>
      <c r="C172" s="17" t="s">
        <v>88</v>
      </c>
      <c r="D172" s="17" t="s">
        <v>261</v>
      </c>
      <c r="E172" s="17" t="s">
        <v>262</v>
      </c>
      <c r="F172" s="17" t="s">
        <v>98</v>
      </c>
      <c r="G172" s="15" t="n">
        <v>83.43</v>
      </c>
      <c r="H172" s="17" t="s">
        <v>86</v>
      </c>
      <c r="I172" s="12" t="n">
        <f aca="false">COUNTIFS('Supplier bills'!$E$2:$E$1921,A172)</f>
        <v>1</v>
      </c>
      <c r="J172" s="15" t="n">
        <f aca="false">IF(I172=0,"",SUMIFS('Supplier bills'!$F$2:$F$1921,'Supplier bills'!$E$2:$E$1921,A172))</f>
        <v>83.48</v>
      </c>
      <c r="K172" s="15" t="n">
        <f aca="false">IF(H172="Invoiced",ROUND(J172-G172,2),"")</f>
        <v>0.05</v>
      </c>
      <c r="L172" s="17" t="str">
        <f aca="false">IF(H172="Invoiced",IF(ABS(K172)/G172&gt;0.03,"Review","OK"),"")</f>
        <v>OK</v>
      </c>
      <c r="M172" s="19" t="n">
        <f aca="false">DATE(YEAR(B172),MONTH(B172),1)</f>
        <v>46082</v>
      </c>
    </row>
    <row r="173" customFormat="false" ht="15" hidden="false" customHeight="false" outlineLevel="0" collapsed="false">
      <c r="A173" s="17" t="s">
        <v>331</v>
      </c>
      <c r="B173" s="18" t="n">
        <v>46111</v>
      </c>
      <c r="C173" s="17" t="s">
        <v>82</v>
      </c>
      <c r="D173" s="17" t="s">
        <v>296</v>
      </c>
      <c r="E173" s="17" t="s">
        <v>297</v>
      </c>
      <c r="F173" s="17" t="s">
        <v>85</v>
      </c>
      <c r="G173" s="15" t="n">
        <v>557.54</v>
      </c>
      <c r="H173" s="17" t="s">
        <v>135</v>
      </c>
      <c r="I173" s="12" t="n">
        <f aca="false">COUNTIFS('Supplier bills'!$E$2:$E$1921,A173)</f>
        <v>0</v>
      </c>
      <c r="J173" s="15" t="str">
        <f aca="false">IF(I173=0,"",SUMIFS('Supplier bills'!$F$2:$F$1921,'Supplier bills'!$E$2:$E$1921,A173))</f>
        <v/>
      </c>
      <c r="K173" s="15" t="str">
        <f aca="false">IF(H173="Invoiced",ROUND(J173-G173,2),"")</f>
        <v/>
      </c>
      <c r="L173" s="17" t="str">
        <f aca="false">IF(H173="Invoiced",IF(ABS(K173)/G173&gt;0.03,"Review","OK"),"")</f>
        <v/>
      </c>
      <c r="M173" s="19" t="n">
        <f aca="false">DATE(YEAR(B173),MONTH(B173),1)</f>
        <v>46082</v>
      </c>
    </row>
    <row r="174" customFormat="false" ht="15" hidden="false" customHeight="false" outlineLevel="0" collapsed="false">
      <c r="A174" s="17" t="s">
        <v>332</v>
      </c>
      <c r="B174" s="18" t="n">
        <v>46112</v>
      </c>
      <c r="C174" s="17" t="s">
        <v>101</v>
      </c>
      <c r="D174" s="17" t="s">
        <v>208</v>
      </c>
      <c r="E174" s="17" t="s">
        <v>209</v>
      </c>
      <c r="F174" s="17" t="s">
        <v>98</v>
      </c>
      <c r="G174" s="15" t="n">
        <v>1038.21</v>
      </c>
      <c r="H174" s="17" t="s">
        <v>86</v>
      </c>
      <c r="I174" s="12" t="n">
        <f aca="false">COUNTIFS('Supplier bills'!$E$2:$E$1921,A174)</f>
        <v>1</v>
      </c>
      <c r="J174" s="15" t="n">
        <f aca="false">IF(I174=0,"",SUMIFS('Supplier bills'!$F$2:$F$1921,'Supplier bills'!$E$2:$E$1921,A174))</f>
        <v>1037.66</v>
      </c>
      <c r="K174" s="15" t="n">
        <f aca="false">IF(H174="Invoiced",ROUND(J174-G174,2),"")</f>
        <v>-0.55</v>
      </c>
      <c r="L174" s="17" t="str">
        <f aca="false">IF(H174="Invoiced",IF(ABS(K174)/G174&gt;0.03,"Review","OK"),"")</f>
        <v>OK</v>
      </c>
      <c r="M174" s="19" t="n">
        <f aca="false">DATE(YEAR(B174),MONTH(B174),1)</f>
        <v>46082</v>
      </c>
    </row>
    <row r="175" customFormat="false" ht="15" hidden="false" customHeight="false" outlineLevel="0" collapsed="false">
      <c r="A175" s="17" t="s">
        <v>333</v>
      </c>
      <c r="B175" s="18" t="n">
        <v>46112</v>
      </c>
      <c r="C175" s="17" t="s">
        <v>88</v>
      </c>
      <c r="D175" s="17" t="s">
        <v>228</v>
      </c>
      <c r="E175" s="17" t="s">
        <v>229</v>
      </c>
      <c r="F175" s="17" t="s">
        <v>98</v>
      </c>
      <c r="G175" s="15" t="n">
        <v>1657.67</v>
      </c>
      <c r="H175" s="17" t="s">
        <v>135</v>
      </c>
      <c r="I175" s="12" t="n">
        <f aca="false">COUNTIFS('Supplier bills'!$E$2:$E$1921,A175)</f>
        <v>0</v>
      </c>
      <c r="J175" s="15" t="str">
        <f aca="false">IF(I175=0,"",SUMIFS('Supplier bills'!$F$2:$F$1921,'Supplier bills'!$E$2:$E$1921,A175))</f>
        <v/>
      </c>
      <c r="K175" s="15" t="str">
        <f aca="false">IF(H175="Invoiced",ROUND(J175-G175,2),"")</f>
        <v/>
      </c>
      <c r="L175" s="17" t="str">
        <f aca="false">IF(H175="Invoiced",IF(ABS(K175)/G175&gt;0.03,"Review","OK"),"")</f>
        <v/>
      </c>
      <c r="M175" s="19" t="n">
        <f aca="false">DATE(YEAR(B175),MONTH(B175),1)</f>
        <v>46082</v>
      </c>
    </row>
    <row r="176" customFormat="false" ht="15" hidden="false" customHeight="false" outlineLevel="0" collapsed="false">
      <c r="A176" s="17" t="s">
        <v>334</v>
      </c>
      <c r="B176" s="18" t="n">
        <v>46112</v>
      </c>
      <c r="C176" s="17" t="s">
        <v>82</v>
      </c>
      <c r="D176" s="17" t="s">
        <v>208</v>
      </c>
      <c r="E176" s="17" t="s">
        <v>209</v>
      </c>
      <c r="F176" s="17" t="s">
        <v>85</v>
      </c>
      <c r="G176" s="15" t="n">
        <v>348.08</v>
      </c>
      <c r="H176" s="17" t="s">
        <v>86</v>
      </c>
      <c r="I176" s="12" t="n">
        <f aca="false">COUNTIFS('Supplier bills'!$E$2:$E$1921,A176)</f>
        <v>1</v>
      </c>
      <c r="J176" s="15" t="n">
        <f aca="false">IF(I176=0,"",SUMIFS('Supplier bills'!$F$2:$F$1921,'Supplier bills'!$E$2:$E$1921,A176))</f>
        <v>344.98</v>
      </c>
      <c r="K176" s="15" t="n">
        <f aca="false">IF(H176="Invoiced",ROUND(J176-G176,2),"")</f>
        <v>-3.1</v>
      </c>
      <c r="L176" s="17" t="str">
        <f aca="false">IF(H176="Invoiced",IF(ABS(K176)/G176&gt;0.03,"Review","OK"),"")</f>
        <v>OK</v>
      </c>
      <c r="M176" s="19" t="n">
        <f aca="false">DATE(YEAR(B176),MONTH(B176),1)</f>
        <v>46082</v>
      </c>
    </row>
    <row r="177" customFormat="false" ht="15" hidden="false" customHeight="false" outlineLevel="0" collapsed="false">
      <c r="A177" s="17" t="s">
        <v>335</v>
      </c>
      <c r="B177" s="18" t="n">
        <v>46112</v>
      </c>
      <c r="C177" s="17" t="s">
        <v>101</v>
      </c>
      <c r="D177" s="17" t="s">
        <v>315</v>
      </c>
      <c r="E177" s="17" t="s">
        <v>316</v>
      </c>
      <c r="F177" s="17" t="s">
        <v>85</v>
      </c>
      <c r="G177" s="15" t="n">
        <v>142.01</v>
      </c>
      <c r="H177" s="17" t="s">
        <v>86</v>
      </c>
      <c r="I177" s="12" t="n">
        <f aca="false">COUNTIFS('Supplier bills'!$E$2:$E$1921,A177)</f>
        <v>1</v>
      </c>
      <c r="J177" s="15" t="n">
        <f aca="false">IF(I177=0,"",SUMIFS('Supplier bills'!$F$2:$F$1921,'Supplier bills'!$E$2:$E$1921,A177))</f>
        <v>141.77</v>
      </c>
      <c r="K177" s="15" t="n">
        <f aca="false">IF(H177="Invoiced",ROUND(J177-G177,2),"")</f>
        <v>-0.24</v>
      </c>
      <c r="L177" s="17" t="str">
        <f aca="false">IF(H177="Invoiced",IF(ABS(K177)/G177&gt;0.03,"Review","OK"),"")</f>
        <v>OK</v>
      </c>
      <c r="M177" s="19" t="n">
        <f aca="false">DATE(YEAR(B177),MONTH(B177),1)</f>
        <v>46082</v>
      </c>
    </row>
    <row r="178" customFormat="false" ht="15" hidden="false" customHeight="false" outlineLevel="0" collapsed="false">
      <c r="A178" s="17" t="s">
        <v>336</v>
      </c>
      <c r="B178" s="18" t="n">
        <v>46112</v>
      </c>
      <c r="C178" s="17" t="s">
        <v>101</v>
      </c>
      <c r="D178" s="17" t="s">
        <v>245</v>
      </c>
      <c r="E178" s="17" t="s">
        <v>246</v>
      </c>
      <c r="F178" s="17" t="s">
        <v>98</v>
      </c>
      <c r="G178" s="15" t="n">
        <v>260.02</v>
      </c>
      <c r="H178" s="17" t="s">
        <v>86</v>
      </c>
      <c r="I178" s="12" t="n">
        <f aca="false">COUNTIFS('Supplier bills'!$E$2:$E$1921,A178)</f>
        <v>1</v>
      </c>
      <c r="J178" s="15" t="n">
        <f aca="false">IF(I178=0,"",SUMIFS('Supplier bills'!$F$2:$F$1921,'Supplier bills'!$E$2:$E$1921,A178))</f>
        <v>262.07</v>
      </c>
      <c r="K178" s="15" t="n">
        <f aca="false">IF(H178="Invoiced",ROUND(J178-G178,2),"")</f>
        <v>2.05</v>
      </c>
      <c r="L178" s="17" t="str">
        <f aca="false">IF(H178="Invoiced",IF(ABS(K178)/G178&gt;0.03,"Review","OK"),"")</f>
        <v>OK</v>
      </c>
      <c r="M178" s="19" t="n">
        <f aca="false">DATE(YEAR(B178),MONTH(B178),1)</f>
        <v>46082</v>
      </c>
    </row>
    <row r="179" customFormat="false" ht="15" hidden="false" customHeight="false" outlineLevel="0" collapsed="false">
      <c r="A179" s="17" t="s">
        <v>337</v>
      </c>
      <c r="B179" s="18" t="n">
        <v>46113</v>
      </c>
      <c r="C179" s="17" t="s">
        <v>101</v>
      </c>
      <c r="D179" s="17" t="s">
        <v>310</v>
      </c>
      <c r="E179" s="17" t="s">
        <v>311</v>
      </c>
      <c r="F179" s="17" t="s">
        <v>92</v>
      </c>
      <c r="G179" s="15" t="n">
        <v>185.53</v>
      </c>
      <c r="H179" s="17" t="s">
        <v>93</v>
      </c>
      <c r="I179" s="12" t="n">
        <f aca="false">COUNTIFS('Supplier bills'!$E$2:$E$1921,A179)</f>
        <v>0</v>
      </c>
      <c r="J179" s="15" t="str">
        <f aca="false">IF(I179=0,"",SUMIFS('Supplier bills'!$F$2:$F$1921,'Supplier bills'!$E$2:$E$1921,A179))</f>
        <v/>
      </c>
      <c r="K179" s="15" t="str">
        <f aca="false">IF(H179="Invoiced",ROUND(J179-G179,2),"")</f>
        <v/>
      </c>
      <c r="L179" s="17" t="str">
        <f aca="false">IF(H179="Invoiced",IF(ABS(K179)/G179&gt;0.03,"Review","OK"),"")</f>
        <v/>
      </c>
      <c r="M179" s="19" t="n">
        <f aca="false">DATE(YEAR(B179),MONTH(B179),1)</f>
        <v>46113</v>
      </c>
    </row>
    <row r="180" customFormat="false" ht="15" hidden="false" customHeight="false" outlineLevel="0" collapsed="false">
      <c r="A180" s="17" t="s">
        <v>338</v>
      </c>
      <c r="B180" s="18" t="n">
        <v>46113</v>
      </c>
      <c r="C180" s="17" t="s">
        <v>82</v>
      </c>
      <c r="D180" s="17" t="s">
        <v>339</v>
      </c>
      <c r="E180" s="17" t="s">
        <v>340</v>
      </c>
      <c r="F180" s="17" t="s">
        <v>98</v>
      </c>
      <c r="G180" s="15" t="n">
        <v>76.4</v>
      </c>
      <c r="H180" s="17" t="s">
        <v>86</v>
      </c>
      <c r="I180" s="12" t="n">
        <f aca="false">COUNTIFS('Supplier bills'!$E$2:$E$1921,A180)</f>
        <v>1</v>
      </c>
      <c r="J180" s="15" t="n">
        <f aca="false">IF(I180=0,"",SUMIFS('Supplier bills'!$F$2:$F$1921,'Supplier bills'!$E$2:$E$1921,A180))</f>
        <v>75.77</v>
      </c>
      <c r="K180" s="15" t="n">
        <f aca="false">IF(H180="Invoiced",ROUND(J180-G180,2),"")</f>
        <v>-0.63</v>
      </c>
      <c r="L180" s="17" t="str">
        <f aca="false">IF(H180="Invoiced",IF(ABS(K180)/G180&gt;0.03,"Review","OK"),"")</f>
        <v>OK</v>
      </c>
      <c r="M180" s="19" t="n">
        <f aca="false">DATE(YEAR(B180),MONTH(B180),1)</f>
        <v>46113</v>
      </c>
    </row>
    <row r="181" customFormat="false" ht="15" hidden="false" customHeight="false" outlineLevel="0" collapsed="false">
      <c r="A181" s="17" t="s">
        <v>341</v>
      </c>
      <c r="B181" s="18" t="n">
        <v>46113</v>
      </c>
      <c r="C181" s="17" t="s">
        <v>82</v>
      </c>
      <c r="D181" s="17" t="s">
        <v>237</v>
      </c>
      <c r="E181" s="17" t="s">
        <v>238</v>
      </c>
      <c r="F181" s="17" t="s">
        <v>85</v>
      </c>
      <c r="G181" s="15" t="n">
        <v>92.99</v>
      </c>
      <c r="H181" s="17" t="s">
        <v>86</v>
      </c>
      <c r="I181" s="12" t="n">
        <f aca="false">COUNTIFS('Supplier bills'!$E$2:$E$1921,A181)</f>
        <v>1</v>
      </c>
      <c r="J181" s="15" t="n">
        <f aca="false">IF(I181=0,"",SUMIFS('Supplier bills'!$F$2:$F$1921,'Supplier bills'!$E$2:$E$1921,A181))</f>
        <v>93.03</v>
      </c>
      <c r="K181" s="15" t="n">
        <f aca="false">IF(H181="Invoiced",ROUND(J181-G181,2),"")</f>
        <v>0.04</v>
      </c>
      <c r="L181" s="17" t="str">
        <f aca="false">IF(H181="Invoiced",IF(ABS(K181)/G181&gt;0.03,"Review","OK"),"")</f>
        <v>OK</v>
      </c>
      <c r="M181" s="19" t="n">
        <f aca="false">DATE(YEAR(B181),MONTH(B181),1)</f>
        <v>46113</v>
      </c>
    </row>
    <row r="182" customFormat="false" ht="15" hidden="false" customHeight="false" outlineLevel="0" collapsed="false">
      <c r="A182" s="17" t="s">
        <v>342</v>
      </c>
      <c r="B182" s="18" t="n">
        <v>46113</v>
      </c>
      <c r="C182" s="17" t="s">
        <v>82</v>
      </c>
      <c r="D182" s="17" t="s">
        <v>283</v>
      </c>
      <c r="E182" s="17" t="s">
        <v>284</v>
      </c>
      <c r="F182" s="17" t="s">
        <v>98</v>
      </c>
      <c r="G182" s="15" t="n">
        <v>362.06</v>
      </c>
      <c r="H182" s="17" t="s">
        <v>86</v>
      </c>
      <c r="I182" s="12" t="n">
        <f aca="false">COUNTIFS('Supplier bills'!$E$2:$E$1921,A182)</f>
        <v>1</v>
      </c>
      <c r="J182" s="15" t="n">
        <f aca="false">IF(I182=0,"",SUMIFS('Supplier bills'!$F$2:$F$1921,'Supplier bills'!$E$2:$E$1921,A182))</f>
        <v>363.05</v>
      </c>
      <c r="K182" s="15" t="n">
        <f aca="false">IF(H182="Invoiced",ROUND(J182-G182,2),"")</f>
        <v>0.99</v>
      </c>
      <c r="L182" s="17" t="str">
        <f aca="false">IF(H182="Invoiced",IF(ABS(K182)/G182&gt;0.03,"Review","OK"),"")</f>
        <v>OK</v>
      </c>
      <c r="M182" s="19" t="n">
        <f aca="false">DATE(YEAR(B182),MONTH(B182),1)</f>
        <v>46113</v>
      </c>
    </row>
    <row r="183" customFormat="false" ht="15" hidden="false" customHeight="false" outlineLevel="0" collapsed="false">
      <c r="A183" s="17" t="s">
        <v>343</v>
      </c>
      <c r="B183" s="18" t="n">
        <v>46113</v>
      </c>
      <c r="C183" s="17" t="s">
        <v>88</v>
      </c>
      <c r="D183" s="17" t="s">
        <v>234</v>
      </c>
      <c r="E183" s="17" t="s">
        <v>235</v>
      </c>
      <c r="F183" s="17" t="s">
        <v>98</v>
      </c>
      <c r="G183" s="15" t="n">
        <v>190.97</v>
      </c>
      <c r="H183" s="17" t="s">
        <v>86</v>
      </c>
      <c r="I183" s="12" t="n">
        <f aca="false">COUNTIFS('Supplier bills'!$E$2:$E$1921,A183)</f>
        <v>1</v>
      </c>
      <c r="J183" s="15" t="n">
        <f aca="false">IF(I183=0,"",SUMIFS('Supplier bills'!$F$2:$F$1921,'Supplier bills'!$E$2:$E$1921,A183))</f>
        <v>190.27</v>
      </c>
      <c r="K183" s="15" t="n">
        <f aca="false">IF(H183="Invoiced",ROUND(J183-G183,2),"")</f>
        <v>-0.7</v>
      </c>
      <c r="L183" s="17" t="str">
        <f aca="false">IF(H183="Invoiced",IF(ABS(K183)/G183&gt;0.03,"Review","OK"),"")</f>
        <v>OK</v>
      </c>
      <c r="M183" s="19" t="n">
        <f aca="false">DATE(YEAR(B183),MONTH(B183),1)</f>
        <v>46113</v>
      </c>
    </row>
    <row r="184" customFormat="false" ht="15" hidden="false" customHeight="false" outlineLevel="0" collapsed="false">
      <c r="A184" s="17" t="s">
        <v>344</v>
      </c>
      <c r="B184" s="18" t="n">
        <v>46113</v>
      </c>
      <c r="C184" s="17" t="s">
        <v>101</v>
      </c>
      <c r="D184" s="17" t="s">
        <v>216</v>
      </c>
      <c r="E184" s="17" t="s">
        <v>217</v>
      </c>
      <c r="F184" s="17" t="s">
        <v>98</v>
      </c>
      <c r="G184" s="15" t="n">
        <v>554.05</v>
      </c>
      <c r="H184" s="17" t="s">
        <v>86</v>
      </c>
      <c r="I184" s="12" t="n">
        <f aca="false">COUNTIFS('Supplier bills'!$E$2:$E$1921,A184)</f>
        <v>1</v>
      </c>
      <c r="J184" s="15" t="n">
        <f aca="false">IF(I184=0,"",SUMIFS('Supplier bills'!$F$2:$F$1921,'Supplier bills'!$E$2:$E$1921,A184))</f>
        <v>553.94</v>
      </c>
      <c r="K184" s="15" t="n">
        <f aca="false">IF(H184="Invoiced",ROUND(J184-G184,2),"")</f>
        <v>-0.11</v>
      </c>
      <c r="L184" s="17" t="str">
        <f aca="false">IF(H184="Invoiced",IF(ABS(K184)/G184&gt;0.03,"Review","OK"),"")</f>
        <v>OK</v>
      </c>
      <c r="M184" s="19" t="n">
        <f aca="false">DATE(YEAR(B184),MONTH(B184),1)</f>
        <v>46113</v>
      </c>
    </row>
    <row r="185" customFormat="false" ht="15" hidden="false" customHeight="false" outlineLevel="0" collapsed="false">
      <c r="A185" s="17" t="s">
        <v>345</v>
      </c>
      <c r="B185" s="18" t="n">
        <v>46113</v>
      </c>
      <c r="C185" s="17" t="s">
        <v>101</v>
      </c>
      <c r="D185" s="17" t="s">
        <v>245</v>
      </c>
      <c r="E185" s="17" t="s">
        <v>246</v>
      </c>
      <c r="F185" s="17" t="s">
        <v>98</v>
      </c>
      <c r="G185" s="15" t="n">
        <v>614.95</v>
      </c>
      <c r="H185" s="17" t="s">
        <v>86</v>
      </c>
      <c r="I185" s="12" t="n">
        <f aca="false">COUNTIFS('Supplier bills'!$E$2:$E$1921,A185)</f>
        <v>1</v>
      </c>
      <c r="J185" s="15" t="n">
        <f aca="false">IF(I185=0,"",SUMIFS('Supplier bills'!$F$2:$F$1921,'Supplier bills'!$E$2:$E$1921,A185))</f>
        <v>610.15</v>
      </c>
      <c r="K185" s="15" t="n">
        <f aca="false">IF(H185="Invoiced",ROUND(J185-G185,2),"")</f>
        <v>-4.8</v>
      </c>
      <c r="L185" s="17" t="str">
        <f aca="false">IF(H185="Invoiced",IF(ABS(K185)/G185&gt;0.03,"Review","OK"),"")</f>
        <v>OK</v>
      </c>
      <c r="M185" s="19" t="n">
        <f aca="false">DATE(YEAR(B185),MONTH(B185),1)</f>
        <v>46113</v>
      </c>
    </row>
    <row r="186" customFormat="false" ht="15" hidden="false" customHeight="false" outlineLevel="0" collapsed="false">
      <c r="A186" s="17" t="s">
        <v>346</v>
      </c>
      <c r="B186" s="18" t="n">
        <v>46113</v>
      </c>
      <c r="C186" s="17" t="s">
        <v>82</v>
      </c>
      <c r="D186" s="17" t="s">
        <v>261</v>
      </c>
      <c r="E186" s="17" t="s">
        <v>262</v>
      </c>
      <c r="F186" s="17" t="s">
        <v>85</v>
      </c>
      <c r="G186" s="15" t="n">
        <v>1880.41</v>
      </c>
      <c r="H186" s="17" t="s">
        <v>86</v>
      </c>
      <c r="I186" s="12" t="n">
        <f aca="false">COUNTIFS('Supplier bills'!$E$2:$E$1921,A186)</f>
        <v>1</v>
      </c>
      <c r="J186" s="15" t="n">
        <f aca="false">IF(I186=0,"",SUMIFS('Supplier bills'!$F$2:$F$1921,'Supplier bills'!$E$2:$E$1921,A186))</f>
        <v>1877.13</v>
      </c>
      <c r="K186" s="15" t="n">
        <f aca="false">IF(H186="Invoiced",ROUND(J186-G186,2),"")</f>
        <v>-3.28</v>
      </c>
      <c r="L186" s="17" t="str">
        <f aca="false">IF(H186="Invoiced",IF(ABS(K186)/G186&gt;0.03,"Review","OK"),"")</f>
        <v>OK</v>
      </c>
      <c r="M186" s="19" t="n">
        <f aca="false">DATE(YEAR(B186),MONTH(B186),1)</f>
        <v>46113</v>
      </c>
    </row>
    <row r="187" customFormat="false" ht="15" hidden="false" customHeight="false" outlineLevel="0" collapsed="false">
      <c r="A187" s="17" t="s">
        <v>347</v>
      </c>
      <c r="B187" s="18" t="n">
        <v>46113</v>
      </c>
      <c r="C187" s="17" t="s">
        <v>88</v>
      </c>
      <c r="D187" s="17" t="s">
        <v>216</v>
      </c>
      <c r="E187" s="17" t="s">
        <v>217</v>
      </c>
      <c r="F187" s="17" t="s">
        <v>98</v>
      </c>
      <c r="G187" s="15" t="n">
        <v>337.09</v>
      </c>
      <c r="H187" s="17" t="s">
        <v>86</v>
      </c>
      <c r="I187" s="12" t="n">
        <f aca="false">COUNTIFS('Supplier bills'!$E$2:$E$1921,A187)</f>
        <v>1</v>
      </c>
      <c r="J187" s="15" t="n">
        <f aca="false">IF(I187=0,"",SUMIFS('Supplier bills'!$F$2:$F$1921,'Supplier bills'!$E$2:$E$1921,A187))</f>
        <v>333.75</v>
      </c>
      <c r="K187" s="15" t="n">
        <f aca="false">IF(H187="Invoiced",ROUND(J187-G187,2),"")</f>
        <v>-3.34</v>
      </c>
      <c r="L187" s="17" t="str">
        <f aca="false">IF(H187="Invoiced",IF(ABS(K187)/G187&gt;0.03,"Review","OK"),"")</f>
        <v>OK</v>
      </c>
      <c r="M187" s="19" t="n">
        <f aca="false">DATE(YEAR(B187),MONTH(B187),1)</f>
        <v>46113</v>
      </c>
    </row>
    <row r="188" customFormat="false" ht="15" hidden="false" customHeight="false" outlineLevel="0" collapsed="false">
      <c r="A188" s="17" t="s">
        <v>348</v>
      </c>
      <c r="B188" s="18" t="n">
        <v>46113</v>
      </c>
      <c r="C188" s="17" t="s">
        <v>82</v>
      </c>
      <c r="D188" s="17" t="s">
        <v>339</v>
      </c>
      <c r="E188" s="17" t="s">
        <v>340</v>
      </c>
      <c r="F188" s="17" t="s">
        <v>85</v>
      </c>
      <c r="G188" s="15" t="n">
        <v>157.58</v>
      </c>
      <c r="H188" s="17" t="s">
        <v>86</v>
      </c>
      <c r="I188" s="12" t="n">
        <f aca="false">COUNTIFS('Supplier bills'!$E$2:$E$1921,A188)</f>
        <v>1</v>
      </c>
      <c r="J188" s="15" t="n">
        <f aca="false">IF(I188=0,"",SUMIFS('Supplier bills'!$F$2:$F$1921,'Supplier bills'!$E$2:$E$1921,A188))</f>
        <v>156.02</v>
      </c>
      <c r="K188" s="15" t="n">
        <f aca="false">IF(H188="Invoiced",ROUND(J188-G188,2),"")</f>
        <v>-1.56</v>
      </c>
      <c r="L188" s="17" t="str">
        <f aca="false">IF(H188="Invoiced",IF(ABS(K188)/G188&gt;0.03,"Review","OK"),"")</f>
        <v>OK</v>
      </c>
      <c r="M188" s="19" t="n">
        <f aca="false">DATE(YEAR(B188),MONTH(B188),1)</f>
        <v>46113</v>
      </c>
    </row>
    <row r="189" customFormat="false" ht="15" hidden="false" customHeight="false" outlineLevel="0" collapsed="false">
      <c r="A189" s="17" t="s">
        <v>349</v>
      </c>
      <c r="B189" s="18" t="n">
        <v>46113</v>
      </c>
      <c r="C189" s="17" t="s">
        <v>101</v>
      </c>
      <c r="D189" s="17" t="s">
        <v>245</v>
      </c>
      <c r="E189" s="17" t="s">
        <v>246</v>
      </c>
      <c r="F189" s="17" t="s">
        <v>85</v>
      </c>
      <c r="G189" s="15" t="n">
        <v>141.35</v>
      </c>
      <c r="H189" s="17" t="s">
        <v>86</v>
      </c>
      <c r="I189" s="12" t="n">
        <f aca="false">COUNTIFS('Supplier bills'!$E$2:$E$1921,A189)</f>
        <v>1</v>
      </c>
      <c r="J189" s="15" t="n">
        <f aca="false">IF(I189=0,"",SUMIFS('Supplier bills'!$F$2:$F$1921,'Supplier bills'!$E$2:$E$1921,A189))</f>
        <v>141.61</v>
      </c>
      <c r="K189" s="15" t="n">
        <f aca="false">IF(H189="Invoiced",ROUND(J189-G189,2),"")</f>
        <v>0.26</v>
      </c>
      <c r="L189" s="17" t="str">
        <f aca="false">IF(H189="Invoiced",IF(ABS(K189)/G189&gt;0.03,"Review","OK"),"")</f>
        <v>OK</v>
      </c>
      <c r="M189" s="19" t="n">
        <f aca="false">DATE(YEAR(B189),MONTH(B189),1)</f>
        <v>46113</v>
      </c>
    </row>
    <row r="190" customFormat="false" ht="15" hidden="false" customHeight="false" outlineLevel="0" collapsed="false">
      <c r="A190" s="17" t="s">
        <v>350</v>
      </c>
      <c r="B190" s="18" t="n">
        <v>46114</v>
      </c>
      <c r="C190" s="17" t="s">
        <v>82</v>
      </c>
      <c r="D190" s="17" t="s">
        <v>228</v>
      </c>
      <c r="E190" s="17" t="s">
        <v>229</v>
      </c>
      <c r="F190" s="17" t="s">
        <v>92</v>
      </c>
      <c r="G190" s="15" t="n">
        <v>405.62</v>
      </c>
      <c r="H190" s="17" t="s">
        <v>93</v>
      </c>
      <c r="I190" s="12" t="n">
        <f aca="false">COUNTIFS('Supplier bills'!$E$2:$E$1921,A190)</f>
        <v>0</v>
      </c>
      <c r="J190" s="15" t="str">
        <f aca="false">IF(I190=0,"",SUMIFS('Supplier bills'!$F$2:$F$1921,'Supplier bills'!$E$2:$E$1921,A190))</f>
        <v/>
      </c>
      <c r="K190" s="15" t="str">
        <f aca="false">IF(H190="Invoiced",ROUND(J190-G190,2),"")</f>
        <v/>
      </c>
      <c r="L190" s="17" t="str">
        <f aca="false">IF(H190="Invoiced",IF(ABS(K190)/G190&gt;0.03,"Review","OK"),"")</f>
        <v/>
      </c>
      <c r="M190" s="19" t="n">
        <f aca="false">DATE(YEAR(B190),MONTH(B190),1)</f>
        <v>46113</v>
      </c>
    </row>
    <row r="191" customFormat="false" ht="15" hidden="false" customHeight="false" outlineLevel="0" collapsed="false">
      <c r="A191" s="17" t="s">
        <v>351</v>
      </c>
      <c r="B191" s="18" t="n">
        <v>46114</v>
      </c>
      <c r="C191" s="17" t="s">
        <v>101</v>
      </c>
      <c r="D191" s="17" t="s">
        <v>352</v>
      </c>
      <c r="E191" s="17" t="s">
        <v>353</v>
      </c>
      <c r="F191" s="17" t="s">
        <v>85</v>
      </c>
      <c r="G191" s="15" t="n">
        <v>374.93</v>
      </c>
      <c r="H191" s="17" t="s">
        <v>86</v>
      </c>
      <c r="I191" s="12" t="n">
        <f aca="false">COUNTIFS('Supplier bills'!$E$2:$E$1921,A191)</f>
        <v>1</v>
      </c>
      <c r="J191" s="15" t="n">
        <f aca="false">IF(I191=0,"",SUMIFS('Supplier bills'!$F$2:$F$1921,'Supplier bills'!$E$2:$E$1921,A191))</f>
        <v>373.82</v>
      </c>
      <c r="K191" s="15" t="n">
        <f aca="false">IF(H191="Invoiced",ROUND(J191-G191,2),"")</f>
        <v>-1.11</v>
      </c>
      <c r="L191" s="17" t="str">
        <f aca="false">IF(H191="Invoiced",IF(ABS(K191)/G191&gt;0.03,"Review","OK"),"")</f>
        <v>OK</v>
      </c>
      <c r="M191" s="19" t="n">
        <f aca="false">DATE(YEAR(B191),MONTH(B191),1)</f>
        <v>46113</v>
      </c>
    </row>
    <row r="192" customFormat="false" ht="15" hidden="false" customHeight="false" outlineLevel="0" collapsed="false">
      <c r="A192" s="17" t="s">
        <v>354</v>
      </c>
      <c r="B192" s="18" t="n">
        <v>46114</v>
      </c>
      <c r="C192" s="17" t="s">
        <v>82</v>
      </c>
      <c r="D192" s="17" t="s">
        <v>273</v>
      </c>
      <c r="E192" s="17" t="s">
        <v>274</v>
      </c>
      <c r="F192" s="17" t="s">
        <v>85</v>
      </c>
      <c r="G192" s="15" t="n">
        <v>66.41</v>
      </c>
      <c r="H192" s="17" t="s">
        <v>86</v>
      </c>
      <c r="I192" s="12" t="n">
        <f aca="false">COUNTIFS('Supplier bills'!$E$2:$E$1921,A192)</f>
        <v>1</v>
      </c>
      <c r="J192" s="15" t="n">
        <f aca="false">IF(I192=0,"",SUMIFS('Supplier bills'!$F$2:$F$1921,'Supplier bills'!$E$2:$E$1921,A192))</f>
        <v>66.3</v>
      </c>
      <c r="K192" s="15" t="n">
        <f aca="false">IF(H192="Invoiced",ROUND(J192-G192,2),"")</f>
        <v>-0.11</v>
      </c>
      <c r="L192" s="17" t="str">
        <f aca="false">IF(H192="Invoiced",IF(ABS(K192)/G192&gt;0.03,"Review","OK"),"")</f>
        <v>OK</v>
      </c>
      <c r="M192" s="19" t="n">
        <f aca="false">DATE(YEAR(B192),MONTH(B192),1)</f>
        <v>46113</v>
      </c>
    </row>
    <row r="193" customFormat="false" ht="15" hidden="false" customHeight="false" outlineLevel="0" collapsed="false">
      <c r="A193" s="17" t="s">
        <v>355</v>
      </c>
      <c r="B193" s="18" t="n">
        <v>46114</v>
      </c>
      <c r="C193" s="17" t="s">
        <v>88</v>
      </c>
      <c r="D193" s="17" t="s">
        <v>208</v>
      </c>
      <c r="E193" s="17" t="s">
        <v>209</v>
      </c>
      <c r="F193" s="17" t="s">
        <v>92</v>
      </c>
      <c r="G193" s="15" t="n">
        <v>352.2</v>
      </c>
      <c r="H193" s="17" t="s">
        <v>93</v>
      </c>
      <c r="I193" s="12" t="n">
        <f aca="false">COUNTIFS('Supplier bills'!$E$2:$E$1921,A193)</f>
        <v>0</v>
      </c>
      <c r="J193" s="15" t="str">
        <f aca="false">IF(I193=0,"",SUMIFS('Supplier bills'!$F$2:$F$1921,'Supplier bills'!$E$2:$E$1921,A193))</f>
        <v/>
      </c>
      <c r="K193" s="15" t="str">
        <f aca="false">IF(H193="Invoiced",ROUND(J193-G193,2),"")</f>
        <v/>
      </c>
      <c r="L193" s="17" t="str">
        <f aca="false">IF(H193="Invoiced",IF(ABS(K193)/G193&gt;0.03,"Review","OK"),"")</f>
        <v/>
      </c>
      <c r="M193" s="19" t="n">
        <f aca="false">DATE(YEAR(B193),MONTH(B193),1)</f>
        <v>46113</v>
      </c>
    </row>
    <row r="194" customFormat="false" ht="15" hidden="false" customHeight="false" outlineLevel="0" collapsed="false">
      <c r="A194" s="17" t="s">
        <v>356</v>
      </c>
      <c r="B194" s="18" t="n">
        <v>46114</v>
      </c>
      <c r="C194" s="17" t="s">
        <v>101</v>
      </c>
      <c r="D194" s="17" t="s">
        <v>261</v>
      </c>
      <c r="E194" s="17" t="s">
        <v>262</v>
      </c>
      <c r="F194" s="17" t="s">
        <v>98</v>
      </c>
      <c r="G194" s="15" t="n">
        <v>1483.88</v>
      </c>
      <c r="H194" s="17" t="s">
        <v>86</v>
      </c>
      <c r="I194" s="12" t="n">
        <f aca="false">COUNTIFS('Supplier bills'!$E$2:$E$1921,A194)</f>
        <v>1</v>
      </c>
      <c r="J194" s="15" t="n">
        <f aca="false">IF(I194=0,"",SUMIFS('Supplier bills'!$F$2:$F$1921,'Supplier bills'!$E$2:$E$1921,A194))</f>
        <v>1485.42</v>
      </c>
      <c r="K194" s="15" t="n">
        <f aca="false">IF(H194="Invoiced",ROUND(J194-G194,2),"")</f>
        <v>1.54</v>
      </c>
      <c r="L194" s="17" t="str">
        <f aca="false">IF(H194="Invoiced",IF(ABS(K194)/G194&gt;0.03,"Review","OK"),"")</f>
        <v>OK</v>
      </c>
      <c r="M194" s="19" t="n">
        <f aca="false">DATE(YEAR(B194),MONTH(B194),1)</f>
        <v>46113</v>
      </c>
    </row>
    <row r="195" customFormat="false" ht="15" hidden="false" customHeight="false" outlineLevel="0" collapsed="false">
      <c r="A195" s="17" t="s">
        <v>357</v>
      </c>
      <c r="B195" s="18" t="n">
        <v>46114</v>
      </c>
      <c r="C195" s="17" t="s">
        <v>88</v>
      </c>
      <c r="D195" s="17" t="s">
        <v>304</v>
      </c>
      <c r="E195" s="17" t="s">
        <v>305</v>
      </c>
      <c r="F195" s="17" t="s">
        <v>85</v>
      </c>
      <c r="G195" s="15" t="n">
        <v>174.15</v>
      </c>
      <c r="H195" s="17" t="s">
        <v>86</v>
      </c>
      <c r="I195" s="12" t="n">
        <f aca="false">COUNTIFS('Supplier bills'!$E$2:$E$1921,A195)</f>
        <v>1</v>
      </c>
      <c r="J195" s="15" t="n">
        <f aca="false">IF(I195=0,"",SUMIFS('Supplier bills'!$F$2:$F$1921,'Supplier bills'!$E$2:$E$1921,A195))</f>
        <v>173.36</v>
      </c>
      <c r="K195" s="15" t="n">
        <f aca="false">IF(H195="Invoiced",ROUND(J195-G195,2),"")</f>
        <v>-0.79</v>
      </c>
      <c r="L195" s="17" t="str">
        <f aca="false">IF(H195="Invoiced",IF(ABS(K195)/G195&gt;0.03,"Review","OK"),"")</f>
        <v>OK</v>
      </c>
      <c r="M195" s="19" t="n">
        <f aca="false">DATE(YEAR(B195),MONTH(B195),1)</f>
        <v>46113</v>
      </c>
    </row>
    <row r="196" customFormat="false" ht="15" hidden="false" customHeight="false" outlineLevel="0" collapsed="false">
      <c r="A196" s="17" t="s">
        <v>358</v>
      </c>
      <c r="B196" s="18" t="n">
        <v>46114</v>
      </c>
      <c r="C196" s="17" t="s">
        <v>101</v>
      </c>
      <c r="D196" s="17" t="s">
        <v>283</v>
      </c>
      <c r="E196" s="17" t="s">
        <v>284</v>
      </c>
      <c r="F196" s="17" t="s">
        <v>92</v>
      </c>
      <c r="G196" s="15" t="n">
        <v>340.67</v>
      </c>
      <c r="H196" s="17" t="s">
        <v>93</v>
      </c>
      <c r="I196" s="12" t="n">
        <f aca="false">COUNTIFS('Supplier bills'!$E$2:$E$1921,A196)</f>
        <v>0</v>
      </c>
      <c r="J196" s="15" t="str">
        <f aca="false">IF(I196=0,"",SUMIFS('Supplier bills'!$F$2:$F$1921,'Supplier bills'!$E$2:$E$1921,A196))</f>
        <v/>
      </c>
      <c r="K196" s="15" t="str">
        <f aca="false">IF(H196="Invoiced",ROUND(J196-G196,2),"")</f>
        <v/>
      </c>
      <c r="L196" s="17" t="str">
        <f aca="false">IF(H196="Invoiced",IF(ABS(K196)/G196&gt;0.03,"Review","OK"),"")</f>
        <v/>
      </c>
      <c r="M196" s="19" t="n">
        <f aca="false">DATE(YEAR(B196),MONTH(B196),1)</f>
        <v>46113</v>
      </c>
    </row>
    <row r="197" customFormat="false" ht="15" hidden="false" customHeight="false" outlineLevel="0" collapsed="false">
      <c r="A197" s="17" t="s">
        <v>359</v>
      </c>
      <c r="B197" s="18" t="n">
        <v>46114</v>
      </c>
      <c r="C197" s="17" t="s">
        <v>82</v>
      </c>
      <c r="D197" s="17" t="s">
        <v>278</v>
      </c>
      <c r="E197" s="17" t="s">
        <v>279</v>
      </c>
      <c r="F197" s="17" t="s">
        <v>98</v>
      </c>
      <c r="G197" s="15" t="n">
        <v>377.05</v>
      </c>
      <c r="H197" s="17" t="s">
        <v>86</v>
      </c>
      <c r="I197" s="12" t="n">
        <f aca="false">COUNTIFS('Supplier bills'!$E$2:$E$1921,A197)</f>
        <v>1</v>
      </c>
      <c r="J197" s="15" t="n">
        <f aca="false">IF(I197=0,"",SUMIFS('Supplier bills'!$F$2:$F$1921,'Supplier bills'!$E$2:$E$1921,A197))</f>
        <v>377.16</v>
      </c>
      <c r="K197" s="15" t="n">
        <f aca="false">IF(H197="Invoiced",ROUND(J197-G197,2),"")</f>
        <v>0.11</v>
      </c>
      <c r="L197" s="17" t="str">
        <f aca="false">IF(H197="Invoiced",IF(ABS(K197)/G197&gt;0.03,"Review","OK"),"")</f>
        <v>OK</v>
      </c>
      <c r="M197" s="19" t="n">
        <f aca="false">DATE(YEAR(B197),MONTH(B197),1)</f>
        <v>46113</v>
      </c>
    </row>
    <row r="198" customFormat="false" ht="15" hidden="false" customHeight="false" outlineLevel="0" collapsed="false">
      <c r="A198" s="17" t="s">
        <v>360</v>
      </c>
      <c r="B198" s="18" t="n">
        <v>46114</v>
      </c>
      <c r="C198" s="17" t="s">
        <v>101</v>
      </c>
      <c r="D198" s="17" t="s">
        <v>245</v>
      </c>
      <c r="E198" s="17" t="s">
        <v>246</v>
      </c>
      <c r="F198" s="17" t="s">
        <v>98</v>
      </c>
      <c r="G198" s="15" t="n">
        <v>540.23</v>
      </c>
      <c r="H198" s="17" t="s">
        <v>86</v>
      </c>
      <c r="I198" s="12" t="n">
        <f aca="false">COUNTIFS('Supplier bills'!$E$2:$E$1921,A198)</f>
        <v>1</v>
      </c>
      <c r="J198" s="15" t="n">
        <f aca="false">IF(I198=0,"",SUMIFS('Supplier bills'!$F$2:$F$1921,'Supplier bills'!$E$2:$E$1921,A198))</f>
        <v>537.86</v>
      </c>
      <c r="K198" s="15" t="n">
        <f aca="false">IF(H198="Invoiced",ROUND(J198-G198,2),"")</f>
        <v>-2.37</v>
      </c>
      <c r="L198" s="17" t="str">
        <f aca="false">IF(H198="Invoiced",IF(ABS(K198)/G198&gt;0.03,"Review","OK"),"")</f>
        <v>OK</v>
      </c>
      <c r="M198" s="19" t="n">
        <f aca="false">DATE(YEAR(B198),MONTH(B198),1)</f>
        <v>46113</v>
      </c>
    </row>
    <row r="199" customFormat="false" ht="15" hidden="false" customHeight="false" outlineLevel="0" collapsed="false">
      <c r="A199" s="17" t="s">
        <v>361</v>
      </c>
      <c r="B199" s="18" t="n">
        <v>46114</v>
      </c>
      <c r="C199" s="17" t="s">
        <v>82</v>
      </c>
      <c r="D199" s="17" t="s">
        <v>307</v>
      </c>
      <c r="E199" s="17" t="s">
        <v>308</v>
      </c>
      <c r="F199" s="17" t="s">
        <v>98</v>
      </c>
      <c r="G199" s="15" t="n">
        <v>488.07</v>
      </c>
      <c r="H199" s="17" t="s">
        <v>86</v>
      </c>
      <c r="I199" s="12" t="n">
        <f aca="false">COUNTIFS('Supplier bills'!$E$2:$E$1921,A199)</f>
        <v>1</v>
      </c>
      <c r="J199" s="15" t="n">
        <f aca="false">IF(I199=0,"",SUMIFS('Supplier bills'!$F$2:$F$1921,'Supplier bills'!$E$2:$E$1921,A199))</f>
        <v>488.29</v>
      </c>
      <c r="K199" s="15" t="n">
        <f aca="false">IF(H199="Invoiced",ROUND(J199-G199,2),"")</f>
        <v>0.22</v>
      </c>
      <c r="L199" s="17" t="str">
        <f aca="false">IF(H199="Invoiced",IF(ABS(K199)/G199&gt;0.03,"Review","OK"),"")</f>
        <v>OK</v>
      </c>
      <c r="M199" s="19" t="n">
        <f aca="false">DATE(YEAR(B199),MONTH(B199),1)</f>
        <v>46113</v>
      </c>
    </row>
    <row r="200" customFormat="false" ht="15" hidden="false" customHeight="false" outlineLevel="0" collapsed="false">
      <c r="A200" s="17" t="s">
        <v>362</v>
      </c>
      <c r="B200" s="18" t="n">
        <v>46114</v>
      </c>
      <c r="C200" s="17" t="s">
        <v>101</v>
      </c>
      <c r="D200" s="17" t="s">
        <v>363</v>
      </c>
      <c r="E200" s="17" t="s">
        <v>364</v>
      </c>
      <c r="F200" s="17" t="s">
        <v>98</v>
      </c>
      <c r="G200" s="15" t="n">
        <v>1823.67</v>
      </c>
      <c r="H200" s="17" t="s">
        <v>86</v>
      </c>
      <c r="I200" s="12" t="n">
        <f aca="false">COUNTIFS('Supplier bills'!$E$2:$E$1921,A200)</f>
        <v>1</v>
      </c>
      <c r="J200" s="15" t="n">
        <f aca="false">IF(I200=0,"",SUMIFS('Supplier bills'!$F$2:$F$1921,'Supplier bills'!$E$2:$E$1921,A200))</f>
        <v>1819.71</v>
      </c>
      <c r="K200" s="15" t="n">
        <f aca="false">IF(H200="Invoiced",ROUND(J200-G200,2),"")</f>
        <v>-3.96</v>
      </c>
      <c r="L200" s="17" t="str">
        <f aca="false">IF(H200="Invoiced",IF(ABS(K200)/G200&gt;0.03,"Review","OK"),"")</f>
        <v>OK</v>
      </c>
      <c r="M200" s="19" t="n">
        <f aca="false">DATE(YEAR(B200),MONTH(B200),1)</f>
        <v>46113</v>
      </c>
    </row>
    <row r="201" customFormat="false" ht="15" hidden="false" customHeight="false" outlineLevel="0" collapsed="false">
      <c r="A201" s="17" t="s">
        <v>365</v>
      </c>
      <c r="B201" s="18" t="n">
        <v>46115</v>
      </c>
      <c r="C201" s="17" t="s">
        <v>101</v>
      </c>
      <c r="D201" s="17" t="s">
        <v>352</v>
      </c>
      <c r="E201" s="17" t="s">
        <v>353</v>
      </c>
      <c r="F201" s="17" t="s">
        <v>98</v>
      </c>
      <c r="G201" s="15" t="n">
        <v>119.86</v>
      </c>
      <c r="H201" s="17" t="s">
        <v>86</v>
      </c>
      <c r="I201" s="12" t="n">
        <f aca="false">COUNTIFS('Supplier bills'!$E$2:$E$1921,A201)</f>
        <v>1</v>
      </c>
      <c r="J201" s="15" t="n">
        <f aca="false">IF(I201=0,"",SUMIFS('Supplier bills'!$F$2:$F$1921,'Supplier bills'!$E$2:$E$1921,A201))</f>
        <v>120.31</v>
      </c>
      <c r="K201" s="15" t="n">
        <f aca="false">IF(H201="Invoiced",ROUND(J201-G201,2),"")</f>
        <v>0.45</v>
      </c>
      <c r="L201" s="17" t="str">
        <f aca="false">IF(H201="Invoiced",IF(ABS(K201)/G201&gt;0.03,"Review","OK"),"")</f>
        <v>OK</v>
      </c>
      <c r="M201" s="19" t="n">
        <f aca="false">DATE(YEAR(B201),MONTH(B201),1)</f>
        <v>46113</v>
      </c>
    </row>
    <row r="202" customFormat="false" ht="15" hidden="false" customHeight="false" outlineLevel="0" collapsed="false">
      <c r="A202" s="17" t="s">
        <v>366</v>
      </c>
      <c r="B202" s="18" t="n">
        <v>46115</v>
      </c>
      <c r="C202" s="17" t="s">
        <v>82</v>
      </c>
      <c r="D202" s="17" t="s">
        <v>307</v>
      </c>
      <c r="E202" s="17" t="s">
        <v>308</v>
      </c>
      <c r="F202" s="17" t="s">
        <v>98</v>
      </c>
      <c r="G202" s="15" t="n">
        <v>2057.94</v>
      </c>
      <c r="H202" s="17" t="s">
        <v>86</v>
      </c>
      <c r="I202" s="12" t="n">
        <f aca="false">COUNTIFS('Supplier bills'!$E$2:$E$1921,A202)</f>
        <v>1</v>
      </c>
      <c r="J202" s="15" t="n">
        <f aca="false">IF(I202=0,"",SUMIFS('Supplier bills'!$F$2:$F$1921,'Supplier bills'!$E$2:$E$1921,A202))</f>
        <v>2060.52</v>
      </c>
      <c r="K202" s="15" t="n">
        <f aca="false">IF(H202="Invoiced",ROUND(J202-G202,2),"")</f>
        <v>2.58</v>
      </c>
      <c r="L202" s="17" t="str">
        <f aca="false">IF(H202="Invoiced",IF(ABS(K202)/G202&gt;0.03,"Review","OK"),"")</f>
        <v>OK</v>
      </c>
      <c r="M202" s="19" t="n">
        <f aca="false">DATE(YEAR(B202),MONTH(B202),1)</f>
        <v>46113</v>
      </c>
    </row>
    <row r="203" customFormat="false" ht="15" hidden="false" customHeight="false" outlineLevel="0" collapsed="false">
      <c r="A203" s="17" t="s">
        <v>367</v>
      </c>
      <c r="B203" s="18" t="n">
        <v>46115</v>
      </c>
      <c r="C203" s="17" t="s">
        <v>82</v>
      </c>
      <c r="D203" s="17" t="s">
        <v>296</v>
      </c>
      <c r="E203" s="17" t="s">
        <v>297</v>
      </c>
      <c r="F203" s="17" t="s">
        <v>85</v>
      </c>
      <c r="G203" s="15" t="n">
        <v>164.42</v>
      </c>
      <c r="H203" s="17" t="s">
        <v>86</v>
      </c>
      <c r="I203" s="12" t="n">
        <f aca="false">COUNTIFS('Supplier bills'!$E$2:$E$1921,A203)</f>
        <v>1</v>
      </c>
      <c r="J203" s="15" t="n">
        <f aca="false">IF(I203=0,"",SUMIFS('Supplier bills'!$F$2:$F$1921,'Supplier bills'!$E$2:$E$1921,A203))</f>
        <v>166.03</v>
      </c>
      <c r="K203" s="15" t="n">
        <f aca="false">IF(H203="Invoiced",ROUND(J203-G203,2),"")</f>
        <v>1.61</v>
      </c>
      <c r="L203" s="17" t="str">
        <f aca="false">IF(H203="Invoiced",IF(ABS(K203)/G203&gt;0.03,"Review","OK"),"")</f>
        <v>OK</v>
      </c>
      <c r="M203" s="19" t="n">
        <f aca="false">DATE(YEAR(B203),MONTH(B203),1)</f>
        <v>46113</v>
      </c>
    </row>
    <row r="204" customFormat="false" ht="15" hidden="false" customHeight="false" outlineLevel="0" collapsed="false">
      <c r="A204" s="17" t="s">
        <v>368</v>
      </c>
      <c r="B204" s="18" t="n">
        <v>46115</v>
      </c>
      <c r="C204" s="17" t="s">
        <v>88</v>
      </c>
      <c r="D204" s="17" t="s">
        <v>369</v>
      </c>
      <c r="E204" s="17" t="s">
        <v>370</v>
      </c>
      <c r="F204" s="17" t="s">
        <v>98</v>
      </c>
      <c r="G204" s="15" t="n">
        <v>357.03</v>
      </c>
      <c r="H204" s="17" t="s">
        <v>86</v>
      </c>
      <c r="I204" s="12" t="n">
        <f aca="false">COUNTIFS('Supplier bills'!$E$2:$E$1921,A204)</f>
        <v>1</v>
      </c>
      <c r="J204" s="15" t="n">
        <f aca="false">IF(I204=0,"",SUMIFS('Supplier bills'!$F$2:$F$1921,'Supplier bills'!$E$2:$E$1921,A204))</f>
        <v>353.48</v>
      </c>
      <c r="K204" s="15" t="n">
        <f aca="false">IF(H204="Invoiced",ROUND(J204-G204,2),"")</f>
        <v>-3.55</v>
      </c>
      <c r="L204" s="17" t="str">
        <f aca="false">IF(H204="Invoiced",IF(ABS(K204)/G204&gt;0.03,"Review","OK"),"")</f>
        <v>OK</v>
      </c>
      <c r="M204" s="19" t="n">
        <f aca="false">DATE(YEAR(B204),MONTH(B204),1)</f>
        <v>46113</v>
      </c>
    </row>
    <row r="205" customFormat="false" ht="15" hidden="false" customHeight="false" outlineLevel="0" collapsed="false">
      <c r="A205" s="17" t="s">
        <v>371</v>
      </c>
      <c r="B205" s="18" t="n">
        <v>46115</v>
      </c>
      <c r="C205" s="17" t="s">
        <v>82</v>
      </c>
      <c r="D205" s="17" t="s">
        <v>369</v>
      </c>
      <c r="E205" s="17" t="s">
        <v>370</v>
      </c>
      <c r="F205" s="17" t="s">
        <v>98</v>
      </c>
      <c r="G205" s="15" t="n">
        <v>144.13</v>
      </c>
      <c r="H205" s="17" t="s">
        <v>135</v>
      </c>
      <c r="I205" s="12" t="n">
        <f aca="false">COUNTIFS('Supplier bills'!$E$2:$E$1921,A205)</f>
        <v>0</v>
      </c>
      <c r="J205" s="15" t="str">
        <f aca="false">IF(I205=0,"",SUMIFS('Supplier bills'!$F$2:$F$1921,'Supplier bills'!$E$2:$E$1921,A205))</f>
        <v/>
      </c>
      <c r="K205" s="15" t="str">
        <f aca="false">IF(H205="Invoiced",ROUND(J205-G205,2),"")</f>
        <v/>
      </c>
      <c r="L205" s="17" t="str">
        <f aca="false">IF(H205="Invoiced",IF(ABS(K205)/G205&gt;0.03,"Review","OK"),"")</f>
        <v/>
      </c>
      <c r="M205" s="19" t="n">
        <f aca="false">DATE(YEAR(B205),MONTH(B205),1)</f>
        <v>46113</v>
      </c>
    </row>
    <row r="206" customFormat="false" ht="15" hidden="false" customHeight="false" outlineLevel="0" collapsed="false">
      <c r="A206" s="17" t="s">
        <v>372</v>
      </c>
      <c r="B206" s="18" t="n">
        <v>46115</v>
      </c>
      <c r="C206" s="17" t="s">
        <v>101</v>
      </c>
      <c r="D206" s="17" t="s">
        <v>369</v>
      </c>
      <c r="E206" s="17" t="s">
        <v>370</v>
      </c>
      <c r="F206" s="17" t="s">
        <v>85</v>
      </c>
      <c r="G206" s="15" t="n">
        <v>206.48</v>
      </c>
      <c r="H206" s="17" t="s">
        <v>86</v>
      </c>
      <c r="I206" s="12" t="n">
        <f aca="false">COUNTIFS('Supplier bills'!$E$2:$E$1921,A206)</f>
        <v>1</v>
      </c>
      <c r="J206" s="15" t="n">
        <f aca="false">IF(I206=0,"",SUMIFS('Supplier bills'!$F$2:$F$1921,'Supplier bills'!$E$2:$E$1921,A206))</f>
        <v>204.85</v>
      </c>
      <c r="K206" s="15" t="n">
        <f aca="false">IF(H206="Invoiced",ROUND(J206-G206,2),"")</f>
        <v>-1.63</v>
      </c>
      <c r="L206" s="17" t="str">
        <f aca="false">IF(H206="Invoiced",IF(ABS(K206)/G206&gt;0.03,"Review","OK"),"")</f>
        <v>OK</v>
      </c>
      <c r="M206" s="19" t="n">
        <f aca="false">DATE(YEAR(B206),MONTH(B206),1)</f>
        <v>46113</v>
      </c>
    </row>
    <row r="207" customFormat="false" ht="15" hidden="false" customHeight="false" outlineLevel="0" collapsed="false">
      <c r="A207" s="17" t="s">
        <v>373</v>
      </c>
      <c r="B207" s="18" t="n">
        <v>46115</v>
      </c>
      <c r="C207" s="17" t="s">
        <v>88</v>
      </c>
      <c r="D207" s="17" t="s">
        <v>261</v>
      </c>
      <c r="E207" s="17" t="s">
        <v>262</v>
      </c>
      <c r="F207" s="17" t="s">
        <v>98</v>
      </c>
      <c r="G207" s="15" t="n">
        <v>180.9</v>
      </c>
      <c r="H207" s="17" t="s">
        <v>86</v>
      </c>
      <c r="I207" s="12" t="n">
        <f aca="false">COUNTIFS('Supplier bills'!$E$2:$E$1921,A207)</f>
        <v>1</v>
      </c>
      <c r="J207" s="15" t="n">
        <f aca="false">IF(I207=0,"",SUMIFS('Supplier bills'!$F$2:$F$1921,'Supplier bills'!$E$2:$E$1921,A207))</f>
        <v>179.87</v>
      </c>
      <c r="K207" s="15" t="n">
        <f aca="false">IF(H207="Invoiced",ROUND(J207-G207,2),"")</f>
        <v>-1.03</v>
      </c>
      <c r="L207" s="17" t="str">
        <f aca="false">IF(H207="Invoiced",IF(ABS(K207)/G207&gt;0.03,"Review","OK"),"")</f>
        <v>OK</v>
      </c>
      <c r="M207" s="19" t="n">
        <f aca="false">DATE(YEAR(B207),MONTH(B207),1)</f>
        <v>46113</v>
      </c>
    </row>
    <row r="208" customFormat="false" ht="15" hidden="false" customHeight="false" outlineLevel="0" collapsed="false">
      <c r="A208" s="17" t="s">
        <v>374</v>
      </c>
      <c r="B208" s="18" t="n">
        <v>46115</v>
      </c>
      <c r="C208" s="17" t="s">
        <v>82</v>
      </c>
      <c r="D208" s="17" t="s">
        <v>290</v>
      </c>
      <c r="E208" s="17" t="s">
        <v>291</v>
      </c>
      <c r="F208" s="17" t="s">
        <v>85</v>
      </c>
      <c r="G208" s="15" t="n">
        <v>423.3</v>
      </c>
      <c r="H208" s="17" t="s">
        <v>86</v>
      </c>
      <c r="I208" s="12" t="n">
        <f aca="false">COUNTIFS('Supplier bills'!$E$2:$E$1921,A208)</f>
        <v>1</v>
      </c>
      <c r="J208" s="15" t="n">
        <f aca="false">IF(I208=0,"",SUMIFS('Supplier bills'!$F$2:$F$1921,'Supplier bills'!$E$2:$E$1921,A208))</f>
        <v>420.23</v>
      </c>
      <c r="K208" s="15" t="n">
        <f aca="false">IF(H208="Invoiced",ROUND(J208-G208,2),"")</f>
        <v>-3.07</v>
      </c>
      <c r="L208" s="17" t="str">
        <f aca="false">IF(H208="Invoiced",IF(ABS(K208)/G208&gt;0.03,"Review","OK"),"")</f>
        <v>OK</v>
      </c>
      <c r="M208" s="19" t="n">
        <f aca="false">DATE(YEAR(B208),MONTH(B208),1)</f>
        <v>46113</v>
      </c>
    </row>
    <row r="209" customFormat="false" ht="15" hidden="false" customHeight="false" outlineLevel="0" collapsed="false">
      <c r="A209" s="17" t="s">
        <v>375</v>
      </c>
      <c r="B209" s="18" t="n">
        <v>46115</v>
      </c>
      <c r="C209" s="17" t="s">
        <v>88</v>
      </c>
      <c r="D209" s="17" t="s">
        <v>315</v>
      </c>
      <c r="E209" s="17" t="s">
        <v>316</v>
      </c>
      <c r="F209" s="17" t="s">
        <v>98</v>
      </c>
      <c r="G209" s="15" t="n">
        <v>351.31</v>
      </c>
      <c r="H209" s="17" t="s">
        <v>86</v>
      </c>
      <c r="I209" s="12" t="n">
        <f aca="false">COUNTIFS('Supplier bills'!$E$2:$E$1921,A209)</f>
        <v>1</v>
      </c>
      <c r="J209" s="15" t="n">
        <f aca="false">IF(I209=0,"",SUMIFS('Supplier bills'!$F$2:$F$1921,'Supplier bills'!$E$2:$E$1921,A209))</f>
        <v>350.93</v>
      </c>
      <c r="K209" s="15" t="n">
        <f aca="false">IF(H209="Invoiced",ROUND(J209-G209,2),"")</f>
        <v>-0.38</v>
      </c>
      <c r="L209" s="17" t="str">
        <f aca="false">IF(H209="Invoiced",IF(ABS(K209)/G209&gt;0.03,"Review","OK"),"")</f>
        <v>OK</v>
      </c>
      <c r="M209" s="19" t="n">
        <f aca="false">DATE(YEAR(B209),MONTH(B209),1)</f>
        <v>46113</v>
      </c>
    </row>
    <row r="210" customFormat="false" ht="15" hidden="false" customHeight="false" outlineLevel="0" collapsed="false">
      <c r="A210" s="17" t="s">
        <v>376</v>
      </c>
      <c r="B210" s="18" t="n">
        <v>46115</v>
      </c>
      <c r="C210" s="17" t="s">
        <v>82</v>
      </c>
      <c r="D210" s="17" t="s">
        <v>296</v>
      </c>
      <c r="E210" s="17" t="s">
        <v>297</v>
      </c>
      <c r="F210" s="17" t="s">
        <v>98</v>
      </c>
      <c r="G210" s="15" t="n">
        <v>419.07</v>
      </c>
      <c r="H210" s="17" t="s">
        <v>86</v>
      </c>
      <c r="I210" s="12" t="n">
        <f aca="false">COUNTIFS('Supplier bills'!$E$2:$E$1921,A210)</f>
        <v>1</v>
      </c>
      <c r="J210" s="15" t="n">
        <f aca="false">IF(I210=0,"",SUMIFS('Supplier bills'!$F$2:$F$1921,'Supplier bills'!$E$2:$E$1921,A210))</f>
        <v>419.17</v>
      </c>
      <c r="K210" s="15" t="n">
        <f aca="false">IF(H210="Invoiced",ROUND(J210-G210,2),"")</f>
        <v>0.1</v>
      </c>
      <c r="L210" s="17" t="str">
        <f aca="false">IF(H210="Invoiced",IF(ABS(K210)/G210&gt;0.03,"Review","OK"),"")</f>
        <v>OK</v>
      </c>
      <c r="M210" s="19" t="n">
        <f aca="false">DATE(YEAR(B210),MONTH(B210),1)</f>
        <v>46113</v>
      </c>
    </row>
    <row r="211" customFormat="false" ht="15" hidden="false" customHeight="false" outlineLevel="0" collapsed="false">
      <c r="A211" s="17" t="s">
        <v>377</v>
      </c>
      <c r="B211" s="18" t="n">
        <v>46116</v>
      </c>
      <c r="C211" s="17" t="s">
        <v>88</v>
      </c>
      <c r="D211" s="17" t="s">
        <v>369</v>
      </c>
      <c r="E211" s="17" t="s">
        <v>370</v>
      </c>
      <c r="F211" s="17" t="s">
        <v>98</v>
      </c>
      <c r="G211" s="15" t="n">
        <v>163.55</v>
      </c>
      <c r="H211" s="17" t="s">
        <v>86</v>
      </c>
      <c r="I211" s="12" t="n">
        <f aca="false">COUNTIFS('Supplier bills'!$E$2:$E$1921,A211)</f>
        <v>1</v>
      </c>
      <c r="J211" s="15" t="n">
        <f aca="false">IF(I211=0,"",SUMIFS('Supplier bills'!$F$2:$F$1921,'Supplier bills'!$E$2:$E$1921,A211))</f>
        <v>162.44</v>
      </c>
      <c r="K211" s="15" t="n">
        <f aca="false">IF(H211="Invoiced",ROUND(J211-G211,2),"")</f>
        <v>-1.11</v>
      </c>
      <c r="L211" s="17" t="str">
        <f aca="false">IF(H211="Invoiced",IF(ABS(K211)/G211&gt;0.03,"Review","OK"),"")</f>
        <v>OK</v>
      </c>
      <c r="M211" s="19" t="n">
        <f aca="false">DATE(YEAR(B211),MONTH(B211),1)</f>
        <v>46113</v>
      </c>
    </row>
    <row r="212" customFormat="false" ht="15" hidden="false" customHeight="false" outlineLevel="0" collapsed="false">
      <c r="A212" s="17" t="s">
        <v>378</v>
      </c>
      <c r="B212" s="18" t="n">
        <v>46116</v>
      </c>
      <c r="C212" s="17" t="s">
        <v>82</v>
      </c>
      <c r="D212" s="17" t="s">
        <v>379</v>
      </c>
      <c r="E212" s="17" t="s">
        <v>380</v>
      </c>
      <c r="F212" s="17" t="s">
        <v>92</v>
      </c>
      <c r="G212" s="15" t="n">
        <v>454.45</v>
      </c>
      <c r="H212" s="17" t="s">
        <v>93</v>
      </c>
      <c r="I212" s="12" t="n">
        <f aca="false">COUNTIFS('Supplier bills'!$E$2:$E$1921,A212)</f>
        <v>0</v>
      </c>
      <c r="J212" s="15" t="str">
        <f aca="false">IF(I212=0,"",SUMIFS('Supplier bills'!$F$2:$F$1921,'Supplier bills'!$E$2:$E$1921,A212))</f>
        <v/>
      </c>
      <c r="K212" s="15" t="str">
        <f aca="false">IF(H212="Invoiced",ROUND(J212-G212,2),"")</f>
        <v/>
      </c>
      <c r="L212" s="17" t="str">
        <f aca="false">IF(H212="Invoiced",IF(ABS(K212)/G212&gt;0.03,"Review","OK"),"")</f>
        <v/>
      </c>
      <c r="M212" s="19" t="n">
        <f aca="false">DATE(YEAR(B212),MONTH(B212),1)</f>
        <v>46113</v>
      </c>
    </row>
    <row r="213" customFormat="false" ht="15" hidden="false" customHeight="false" outlineLevel="0" collapsed="false">
      <c r="A213" s="17" t="s">
        <v>381</v>
      </c>
      <c r="B213" s="18" t="n">
        <v>46116</v>
      </c>
      <c r="C213" s="17" t="s">
        <v>82</v>
      </c>
      <c r="D213" s="17" t="s">
        <v>310</v>
      </c>
      <c r="E213" s="17" t="s">
        <v>311</v>
      </c>
      <c r="F213" s="17" t="s">
        <v>85</v>
      </c>
      <c r="G213" s="15" t="n">
        <v>389.98</v>
      </c>
      <c r="H213" s="17" t="s">
        <v>86</v>
      </c>
      <c r="I213" s="12" t="n">
        <f aca="false">COUNTIFS('Supplier bills'!$E$2:$E$1921,A213)</f>
        <v>1</v>
      </c>
      <c r="J213" s="15" t="n">
        <f aca="false">IF(I213=0,"",SUMIFS('Supplier bills'!$F$2:$F$1921,'Supplier bills'!$E$2:$E$1921,A213))</f>
        <v>390.76</v>
      </c>
      <c r="K213" s="15" t="n">
        <f aca="false">IF(H213="Invoiced",ROUND(J213-G213,2),"")</f>
        <v>0.78</v>
      </c>
      <c r="L213" s="17" t="str">
        <f aca="false">IF(H213="Invoiced",IF(ABS(K213)/G213&gt;0.03,"Review","OK"),"")</f>
        <v>OK</v>
      </c>
      <c r="M213" s="19" t="n">
        <f aca="false">DATE(YEAR(B213),MONTH(B213),1)</f>
        <v>46113</v>
      </c>
    </row>
    <row r="214" customFormat="false" ht="15" hidden="false" customHeight="false" outlineLevel="0" collapsed="false">
      <c r="A214" s="17" t="s">
        <v>382</v>
      </c>
      <c r="B214" s="18" t="n">
        <v>46116</v>
      </c>
      <c r="C214" s="17" t="s">
        <v>101</v>
      </c>
      <c r="D214" s="17" t="s">
        <v>339</v>
      </c>
      <c r="E214" s="17" t="s">
        <v>340</v>
      </c>
      <c r="F214" s="17" t="s">
        <v>98</v>
      </c>
      <c r="G214" s="15" t="n">
        <v>223.6</v>
      </c>
      <c r="H214" s="17" t="s">
        <v>86</v>
      </c>
      <c r="I214" s="12" t="n">
        <f aca="false">COUNTIFS('Supplier bills'!$E$2:$E$1921,A214)</f>
        <v>2</v>
      </c>
      <c r="J214" s="15" t="n">
        <f aca="false">IF(I214=0,"",SUMIFS('Supplier bills'!$F$2:$F$1921,'Supplier bills'!$E$2:$E$1921,A214))</f>
        <v>224.11</v>
      </c>
      <c r="K214" s="15" t="n">
        <f aca="false">IF(H214="Invoiced",ROUND(J214-G214,2),"")</f>
        <v>0.51</v>
      </c>
      <c r="L214" s="17" t="str">
        <f aca="false">IF(H214="Invoiced",IF(ABS(K214)/G214&gt;0.03,"Review","OK"),"")</f>
        <v>OK</v>
      </c>
      <c r="M214" s="19" t="n">
        <f aca="false">DATE(YEAR(B214),MONTH(B214),1)</f>
        <v>46113</v>
      </c>
    </row>
    <row r="215" customFormat="false" ht="15" hidden="false" customHeight="false" outlineLevel="0" collapsed="false">
      <c r="A215" s="17" t="s">
        <v>383</v>
      </c>
      <c r="B215" s="18" t="n">
        <v>46117</v>
      </c>
      <c r="C215" s="17" t="s">
        <v>88</v>
      </c>
      <c r="D215" s="17" t="s">
        <v>278</v>
      </c>
      <c r="E215" s="17" t="s">
        <v>279</v>
      </c>
      <c r="F215" s="17" t="s">
        <v>85</v>
      </c>
      <c r="G215" s="15" t="n">
        <v>271.85</v>
      </c>
      <c r="H215" s="17" t="s">
        <v>86</v>
      </c>
      <c r="I215" s="12" t="n">
        <f aca="false">COUNTIFS('Supplier bills'!$E$2:$E$1921,A215)</f>
        <v>1</v>
      </c>
      <c r="J215" s="15" t="n">
        <f aca="false">IF(I215=0,"",SUMIFS('Supplier bills'!$F$2:$F$1921,'Supplier bills'!$E$2:$E$1921,A215))</f>
        <v>274.36</v>
      </c>
      <c r="K215" s="15" t="n">
        <f aca="false">IF(H215="Invoiced",ROUND(J215-G215,2),"")</f>
        <v>2.51</v>
      </c>
      <c r="L215" s="17" t="str">
        <f aca="false">IF(H215="Invoiced",IF(ABS(K215)/G215&gt;0.03,"Review","OK"),"")</f>
        <v>OK</v>
      </c>
      <c r="M215" s="19" t="n">
        <f aca="false">DATE(YEAR(B215),MONTH(B215),1)</f>
        <v>46113</v>
      </c>
    </row>
    <row r="216" customFormat="false" ht="15" hidden="false" customHeight="false" outlineLevel="0" collapsed="false">
      <c r="A216" s="17" t="s">
        <v>384</v>
      </c>
      <c r="B216" s="18" t="n">
        <v>46117</v>
      </c>
      <c r="C216" s="17" t="s">
        <v>82</v>
      </c>
      <c r="D216" s="17" t="s">
        <v>379</v>
      </c>
      <c r="E216" s="17" t="s">
        <v>380</v>
      </c>
      <c r="F216" s="17" t="s">
        <v>98</v>
      </c>
      <c r="G216" s="15" t="n">
        <v>851.18</v>
      </c>
      <c r="H216" s="17" t="s">
        <v>86</v>
      </c>
      <c r="I216" s="12" t="n">
        <f aca="false">COUNTIFS('Supplier bills'!$E$2:$E$1921,A216)</f>
        <v>1</v>
      </c>
      <c r="J216" s="15" t="n">
        <f aca="false">IF(I216=0,"",SUMIFS('Supplier bills'!$F$2:$F$1921,'Supplier bills'!$E$2:$E$1921,A216))</f>
        <v>842.8</v>
      </c>
      <c r="K216" s="15" t="n">
        <f aca="false">IF(H216="Invoiced",ROUND(J216-G216,2),"")</f>
        <v>-8.38</v>
      </c>
      <c r="L216" s="17" t="str">
        <f aca="false">IF(H216="Invoiced",IF(ABS(K216)/G216&gt;0.03,"Review","OK"),"")</f>
        <v>OK</v>
      </c>
      <c r="M216" s="19" t="n">
        <f aca="false">DATE(YEAR(B216),MONTH(B216),1)</f>
        <v>46113</v>
      </c>
    </row>
    <row r="217" customFormat="false" ht="15" hidden="false" customHeight="false" outlineLevel="0" collapsed="false">
      <c r="A217" s="17" t="s">
        <v>385</v>
      </c>
      <c r="B217" s="18" t="n">
        <v>46117</v>
      </c>
      <c r="C217" s="17" t="s">
        <v>88</v>
      </c>
      <c r="D217" s="17" t="s">
        <v>379</v>
      </c>
      <c r="E217" s="17" t="s">
        <v>380</v>
      </c>
      <c r="F217" s="17" t="s">
        <v>98</v>
      </c>
      <c r="G217" s="15" t="n">
        <v>175.03</v>
      </c>
      <c r="H217" s="17" t="s">
        <v>86</v>
      </c>
      <c r="I217" s="12" t="n">
        <f aca="false">COUNTIFS('Supplier bills'!$E$2:$E$1921,A217)</f>
        <v>1</v>
      </c>
      <c r="J217" s="15" t="n">
        <f aca="false">IF(I217=0,"",SUMIFS('Supplier bills'!$F$2:$F$1921,'Supplier bills'!$E$2:$E$1921,A217))</f>
        <v>176.66</v>
      </c>
      <c r="K217" s="15" t="n">
        <f aca="false">IF(H217="Invoiced",ROUND(J217-G217,2),"")</f>
        <v>1.63</v>
      </c>
      <c r="L217" s="17" t="str">
        <f aca="false">IF(H217="Invoiced",IF(ABS(K217)/G217&gt;0.03,"Review","OK"),"")</f>
        <v>OK</v>
      </c>
      <c r="M217" s="19" t="n">
        <f aca="false">DATE(YEAR(B217),MONTH(B217),1)</f>
        <v>46113</v>
      </c>
    </row>
    <row r="218" customFormat="false" ht="15" hidden="false" customHeight="false" outlineLevel="0" collapsed="false">
      <c r="A218" s="17" t="s">
        <v>386</v>
      </c>
      <c r="B218" s="18" t="n">
        <v>46117</v>
      </c>
      <c r="C218" s="17" t="s">
        <v>82</v>
      </c>
      <c r="D218" s="17" t="s">
        <v>304</v>
      </c>
      <c r="E218" s="17" t="s">
        <v>305</v>
      </c>
      <c r="F218" s="17" t="s">
        <v>85</v>
      </c>
      <c r="G218" s="15" t="n">
        <v>1134.36</v>
      </c>
      <c r="H218" s="17" t="s">
        <v>86</v>
      </c>
      <c r="I218" s="12" t="n">
        <f aca="false">COUNTIFS('Supplier bills'!$E$2:$E$1921,A218)</f>
        <v>1</v>
      </c>
      <c r="J218" s="15" t="n">
        <f aca="false">IF(I218=0,"",SUMIFS('Supplier bills'!$F$2:$F$1921,'Supplier bills'!$E$2:$E$1921,A218))</f>
        <v>1135.26</v>
      </c>
      <c r="K218" s="15" t="n">
        <f aca="false">IF(H218="Invoiced",ROUND(J218-G218,2),"")</f>
        <v>0.9</v>
      </c>
      <c r="L218" s="17" t="str">
        <f aca="false">IF(H218="Invoiced",IF(ABS(K218)/G218&gt;0.03,"Review","OK"),"")</f>
        <v>OK</v>
      </c>
      <c r="M218" s="19" t="n">
        <f aca="false">DATE(YEAR(B218),MONTH(B218),1)</f>
        <v>46113</v>
      </c>
    </row>
    <row r="219" customFormat="false" ht="15" hidden="false" customHeight="false" outlineLevel="0" collapsed="false">
      <c r="A219" s="17" t="s">
        <v>387</v>
      </c>
      <c r="B219" s="18" t="n">
        <v>46117</v>
      </c>
      <c r="C219" s="17" t="s">
        <v>82</v>
      </c>
      <c r="D219" s="17" t="s">
        <v>290</v>
      </c>
      <c r="E219" s="17" t="s">
        <v>291</v>
      </c>
      <c r="F219" s="17" t="s">
        <v>85</v>
      </c>
      <c r="G219" s="15" t="n">
        <v>319.39</v>
      </c>
      <c r="H219" s="17" t="s">
        <v>86</v>
      </c>
      <c r="I219" s="12" t="n">
        <f aca="false">COUNTIFS('Supplier bills'!$E$2:$E$1921,A219)</f>
        <v>1</v>
      </c>
      <c r="J219" s="15" t="n">
        <f aca="false">IF(I219=0,"",SUMIFS('Supplier bills'!$F$2:$F$1921,'Supplier bills'!$E$2:$E$1921,A219))</f>
        <v>319.6</v>
      </c>
      <c r="K219" s="15" t="n">
        <f aca="false">IF(H219="Invoiced",ROUND(J219-G219,2),"")</f>
        <v>0.21</v>
      </c>
      <c r="L219" s="17" t="str">
        <f aca="false">IF(H219="Invoiced",IF(ABS(K219)/G219&gt;0.03,"Review","OK"),"")</f>
        <v>OK</v>
      </c>
      <c r="M219" s="19" t="n">
        <f aca="false">DATE(YEAR(B219),MONTH(B219),1)</f>
        <v>46113</v>
      </c>
    </row>
    <row r="220" customFormat="false" ht="15" hidden="false" customHeight="false" outlineLevel="0" collapsed="false">
      <c r="A220" s="17" t="s">
        <v>388</v>
      </c>
      <c r="B220" s="18" t="n">
        <v>46117</v>
      </c>
      <c r="C220" s="17" t="s">
        <v>88</v>
      </c>
      <c r="D220" s="17" t="s">
        <v>283</v>
      </c>
      <c r="E220" s="17" t="s">
        <v>284</v>
      </c>
      <c r="F220" s="17" t="s">
        <v>98</v>
      </c>
      <c r="G220" s="15" t="n">
        <v>1197.87</v>
      </c>
      <c r="H220" s="17" t="s">
        <v>86</v>
      </c>
      <c r="I220" s="12" t="n">
        <f aca="false">COUNTIFS('Supplier bills'!$E$2:$E$1921,A220)</f>
        <v>1</v>
      </c>
      <c r="J220" s="15" t="n">
        <f aca="false">IF(I220=0,"",SUMIFS('Supplier bills'!$F$2:$F$1921,'Supplier bills'!$E$2:$E$1921,A220))</f>
        <v>1194.75</v>
      </c>
      <c r="K220" s="15" t="n">
        <f aca="false">IF(H220="Invoiced",ROUND(J220-G220,2),"")</f>
        <v>-3.12</v>
      </c>
      <c r="L220" s="17" t="str">
        <f aca="false">IF(H220="Invoiced",IF(ABS(K220)/G220&gt;0.03,"Review","OK"),"")</f>
        <v>OK</v>
      </c>
      <c r="M220" s="19" t="n">
        <f aca="false">DATE(YEAR(B220),MONTH(B220),1)</f>
        <v>46113</v>
      </c>
    </row>
    <row r="221" customFormat="false" ht="15" hidden="false" customHeight="false" outlineLevel="0" collapsed="false">
      <c r="A221" s="17" t="s">
        <v>389</v>
      </c>
      <c r="B221" s="18" t="n">
        <v>46117</v>
      </c>
      <c r="C221" s="17" t="s">
        <v>82</v>
      </c>
      <c r="D221" s="17" t="s">
        <v>283</v>
      </c>
      <c r="E221" s="17" t="s">
        <v>284</v>
      </c>
      <c r="F221" s="17" t="s">
        <v>85</v>
      </c>
      <c r="G221" s="15" t="n">
        <v>84.4</v>
      </c>
      <c r="H221" s="17" t="s">
        <v>86</v>
      </c>
      <c r="I221" s="12" t="n">
        <f aca="false">COUNTIFS('Supplier bills'!$E$2:$E$1921,A221)</f>
        <v>1</v>
      </c>
      <c r="J221" s="15" t="n">
        <f aca="false">IF(I221=0,"",SUMIFS('Supplier bills'!$F$2:$F$1921,'Supplier bills'!$E$2:$E$1921,A221))</f>
        <v>84.96</v>
      </c>
      <c r="K221" s="15" t="n">
        <f aca="false">IF(H221="Invoiced",ROUND(J221-G221,2),"")</f>
        <v>0.56</v>
      </c>
      <c r="L221" s="17" t="str">
        <f aca="false">IF(H221="Invoiced",IF(ABS(K221)/G221&gt;0.03,"Review","OK"),"")</f>
        <v>OK</v>
      </c>
      <c r="M221" s="19" t="n">
        <f aca="false">DATE(YEAR(B221),MONTH(B221),1)</f>
        <v>46113</v>
      </c>
    </row>
    <row r="222" customFormat="false" ht="15" hidden="false" customHeight="false" outlineLevel="0" collapsed="false">
      <c r="A222" s="17" t="s">
        <v>390</v>
      </c>
      <c r="B222" s="18" t="n">
        <v>46117</v>
      </c>
      <c r="C222" s="17" t="s">
        <v>82</v>
      </c>
      <c r="D222" s="17" t="s">
        <v>273</v>
      </c>
      <c r="E222" s="17" t="s">
        <v>274</v>
      </c>
      <c r="F222" s="17" t="s">
        <v>98</v>
      </c>
      <c r="G222" s="15" t="n">
        <v>594.45</v>
      </c>
      <c r="H222" s="17" t="s">
        <v>86</v>
      </c>
      <c r="I222" s="12" t="n">
        <f aca="false">COUNTIFS('Supplier bills'!$E$2:$E$1921,A222)</f>
        <v>1</v>
      </c>
      <c r="J222" s="15" t="n">
        <f aca="false">IF(I222=0,"",SUMIFS('Supplier bills'!$F$2:$F$1921,'Supplier bills'!$E$2:$E$1921,A222))</f>
        <v>590.34</v>
      </c>
      <c r="K222" s="15" t="n">
        <f aca="false">IF(H222="Invoiced",ROUND(J222-G222,2),"")</f>
        <v>-4.11</v>
      </c>
      <c r="L222" s="17" t="str">
        <f aca="false">IF(H222="Invoiced",IF(ABS(K222)/G222&gt;0.03,"Review","OK"),"")</f>
        <v>OK</v>
      </c>
      <c r="M222" s="19" t="n">
        <f aca="false">DATE(YEAR(B222),MONTH(B222),1)</f>
        <v>46113</v>
      </c>
    </row>
    <row r="223" customFormat="false" ht="15" hidden="false" customHeight="false" outlineLevel="0" collapsed="false">
      <c r="A223" s="17" t="s">
        <v>391</v>
      </c>
      <c r="B223" s="18" t="n">
        <v>46117</v>
      </c>
      <c r="C223" s="17" t="s">
        <v>82</v>
      </c>
      <c r="D223" s="17" t="s">
        <v>283</v>
      </c>
      <c r="E223" s="17" t="s">
        <v>284</v>
      </c>
      <c r="F223" s="17" t="s">
        <v>85</v>
      </c>
      <c r="G223" s="15" t="n">
        <v>523.87</v>
      </c>
      <c r="H223" s="17" t="s">
        <v>86</v>
      </c>
      <c r="I223" s="12" t="n">
        <f aca="false">COUNTIFS('Supplier bills'!$E$2:$E$1921,A223)</f>
        <v>1</v>
      </c>
      <c r="J223" s="15" t="n">
        <f aca="false">IF(I223=0,"",SUMIFS('Supplier bills'!$F$2:$F$1921,'Supplier bills'!$E$2:$E$1921,A223))</f>
        <v>523.26</v>
      </c>
      <c r="K223" s="15" t="n">
        <f aca="false">IF(H223="Invoiced",ROUND(J223-G223,2),"")</f>
        <v>-0.61</v>
      </c>
      <c r="L223" s="17" t="str">
        <f aca="false">IF(H223="Invoiced",IF(ABS(K223)/G223&gt;0.03,"Review","OK"),"")</f>
        <v>OK</v>
      </c>
      <c r="M223" s="19" t="n">
        <f aca="false">DATE(YEAR(B223),MONTH(B223),1)</f>
        <v>46113</v>
      </c>
    </row>
    <row r="224" customFormat="false" ht="15" hidden="false" customHeight="false" outlineLevel="0" collapsed="false">
      <c r="A224" s="17" t="s">
        <v>392</v>
      </c>
      <c r="B224" s="18" t="n">
        <v>46117</v>
      </c>
      <c r="C224" s="17" t="s">
        <v>82</v>
      </c>
      <c r="D224" s="17" t="s">
        <v>234</v>
      </c>
      <c r="E224" s="17" t="s">
        <v>235</v>
      </c>
      <c r="F224" s="17" t="s">
        <v>85</v>
      </c>
      <c r="G224" s="15" t="n">
        <v>570.01</v>
      </c>
      <c r="H224" s="17" t="s">
        <v>86</v>
      </c>
      <c r="I224" s="12" t="n">
        <f aca="false">COUNTIFS('Supplier bills'!$E$2:$E$1921,A224)</f>
        <v>1</v>
      </c>
      <c r="J224" s="15" t="n">
        <f aca="false">IF(I224=0,"",SUMIFS('Supplier bills'!$F$2:$F$1921,'Supplier bills'!$E$2:$E$1921,A224))</f>
        <v>568.41</v>
      </c>
      <c r="K224" s="15" t="n">
        <f aca="false">IF(H224="Invoiced",ROUND(J224-G224,2),"")</f>
        <v>-1.6</v>
      </c>
      <c r="L224" s="17" t="str">
        <f aca="false">IF(H224="Invoiced",IF(ABS(K224)/G224&gt;0.03,"Review","OK"),"")</f>
        <v>OK</v>
      </c>
      <c r="M224" s="19" t="n">
        <f aca="false">DATE(YEAR(B224),MONTH(B224),1)</f>
        <v>46113</v>
      </c>
    </row>
    <row r="225" customFormat="false" ht="15" hidden="false" customHeight="false" outlineLevel="0" collapsed="false">
      <c r="A225" s="17" t="s">
        <v>393</v>
      </c>
      <c r="B225" s="18" t="n">
        <v>46117</v>
      </c>
      <c r="C225" s="17" t="s">
        <v>82</v>
      </c>
      <c r="D225" s="17" t="s">
        <v>363</v>
      </c>
      <c r="E225" s="17" t="s">
        <v>364</v>
      </c>
      <c r="F225" s="17" t="s">
        <v>98</v>
      </c>
      <c r="G225" s="15" t="n">
        <v>219.57</v>
      </c>
      <c r="H225" s="17" t="s">
        <v>86</v>
      </c>
      <c r="I225" s="12" t="n">
        <f aca="false">COUNTIFS('Supplier bills'!$E$2:$E$1921,A225)</f>
        <v>1</v>
      </c>
      <c r="J225" s="15" t="n">
        <f aca="false">IF(I225=0,"",SUMIFS('Supplier bills'!$F$2:$F$1921,'Supplier bills'!$E$2:$E$1921,A225))</f>
        <v>220.12</v>
      </c>
      <c r="K225" s="15" t="n">
        <f aca="false">IF(H225="Invoiced",ROUND(J225-G225,2),"")</f>
        <v>0.55</v>
      </c>
      <c r="L225" s="17" t="str">
        <f aca="false">IF(H225="Invoiced",IF(ABS(K225)/G225&gt;0.03,"Review","OK"),"")</f>
        <v>OK</v>
      </c>
      <c r="M225" s="19" t="n">
        <f aca="false">DATE(YEAR(B225),MONTH(B225),1)</f>
        <v>46113</v>
      </c>
    </row>
    <row r="226" customFormat="false" ht="15" hidden="false" customHeight="false" outlineLevel="0" collapsed="false">
      <c r="A226" s="17" t="s">
        <v>394</v>
      </c>
      <c r="B226" s="18" t="n">
        <v>46117</v>
      </c>
      <c r="C226" s="17" t="s">
        <v>82</v>
      </c>
      <c r="D226" s="17" t="s">
        <v>278</v>
      </c>
      <c r="E226" s="17" t="s">
        <v>279</v>
      </c>
      <c r="F226" s="17" t="s">
        <v>85</v>
      </c>
      <c r="G226" s="15" t="n">
        <v>330.18</v>
      </c>
      <c r="H226" s="17" t="s">
        <v>86</v>
      </c>
      <c r="I226" s="12" t="n">
        <f aca="false">COUNTIFS('Supplier bills'!$E$2:$E$1921,A226)</f>
        <v>1</v>
      </c>
      <c r="J226" s="15" t="n">
        <f aca="false">IF(I226=0,"",SUMIFS('Supplier bills'!$F$2:$F$1921,'Supplier bills'!$E$2:$E$1921,A226))</f>
        <v>330.81</v>
      </c>
      <c r="K226" s="15" t="n">
        <f aca="false">IF(H226="Invoiced",ROUND(J226-G226,2),"")</f>
        <v>0.63</v>
      </c>
      <c r="L226" s="17" t="str">
        <f aca="false">IF(H226="Invoiced",IF(ABS(K226)/G226&gt;0.03,"Review","OK"),"")</f>
        <v>OK</v>
      </c>
      <c r="M226" s="19" t="n">
        <f aca="false">DATE(YEAR(B226),MONTH(B226),1)</f>
        <v>46113</v>
      </c>
    </row>
    <row r="227" customFormat="false" ht="15" hidden="false" customHeight="false" outlineLevel="0" collapsed="false">
      <c r="A227" s="17" t="s">
        <v>395</v>
      </c>
      <c r="B227" s="18" t="n">
        <v>46117</v>
      </c>
      <c r="C227" s="17" t="s">
        <v>82</v>
      </c>
      <c r="D227" s="17" t="s">
        <v>296</v>
      </c>
      <c r="E227" s="17" t="s">
        <v>297</v>
      </c>
      <c r="F227" s="17" t="s">
        <v>98</v>
      </c>
      <c r="G227" s="15" t="n">
        <v>220.14</v>
      </c>
      <c r="H227" s="17" t="s">
        <v>86</v>
      </c>
      <c r="I227" s="12" t="n">
        <f aca="false">COUNTIFS('Supplier bills'!$E$2:$E$1921,A227)</f>
        <v>1</v>
      </c>
      <c r="J227" s="15" t="n">
        <f aca="false">IF(I227=0,"",SUMIFS('Supplier bills'!$F$2:$F$1921,'Supplier bills'!$E$2:$E$1921,A227))</f>
        <v>220.78</v>
      </c>
      <c r="K227" s="15" t="n">
        <f aca="false">IF(H227="Invoiced",ROUND(J227-G227,2),"")</f>
        <v>0.64</v>
      </c>
      <c r="L227" s="17" t="str">
        <f aca="false">IF(H227="Invoiced",IF(ABS(K227)/G227&gt;0.03,"Review","OK"),"")</f>
        <v>OK</v>
      </c>
      <c r="M227" s="19" t="n">
        <f aca="false">DATE(YEAR(B227),MONTH(B227),1)</f>
        <v>46113</v>
      </c>
    </row>
    <row r="228" customFormat="false" ht="15" hidden="false" customHeight="false" outlineLevel="0" collapsed="false">
      <c r="A228" s="17" t="s">
        <v>396</v>
      </c>
      <c r="B228" s="18" t="n">
        <v>46118</v>
      </c>
      <c r="C228" s="17" t="s">
        <v>82</v>
      </c>
      <c r="D228" s="17" t="s">
        <v>278</v>
      </c>
      <c r="E228" s="17" t="s">
        <v>279</v>
      </c>
      <c r="F228" s="17" t="s">
        <v>85</v>
      </c>
      <c r="G228" s="15" t="n">
        <v>36.27</v>
      </c>
      <c r="H228" s="17" t="s">
        <v>86</v>
      </c>
      <c r="I228" s="12" t="n">
        <f aca="false">COUNTIFS('Supplier bills'!$E$2:$E$1921,A228)</f>
        <v>1</v>
      </c>
      <c r="J228" s="15" t="n">
        <f aca="false">IF(I228=0,"",SUMIFS('Supplier bills'!$F$2:$F$1921,'Supplier bills'!$E$2:$E$1921,A228))</f>
        <v>36.19</v>
      </c>
      <c r="K228" s="15" t="n">
        <f aca="false">IF(H228="Invoiced",ROUND(J228-G228,2),"")</f>
        <v>-0.08</v>
      </c>
      <c r="L228" s="17" t="str">
        <f aca="false">IF(H228="Invoiced",IF(ABS(K228)/G228&gt;0.03,"Review","OK"),"")</f>
        <v>OK</v>
      </c>
      <c r="M228" s="19" t="n">
        <f aca="false">DATE(YEAR(B228),MONTH(B228),1)</f>
        <v>46113</v>
      </c>
    </row>
    <row r="229" customFormat="false" ht="15" hidden="false" customHeight="false" outlineLevel="0" collapsed="false">
      <c r="A229" s="17" t="s">
        <v>397</v>
      </c>
      <c r="B229" s="18" t="n">
        <v>46118</v>
      </c>
      <c r="C229" s="17" t="s">
        <v>82</v>
      </c>
      <c r="D229" s="17" t="s">
        <v>339</v>
      </c>
      <c r="E229" s="17" t="s">
        <v>340</v>
      </c>
      <c r="F229" s="17" t="s">
        <v>85</v>
      </c>
      <c r="G229" s="15" t="n">
        <v>401.01</v>
      </c>
      <c r="H229" s="17" t="s">
        <v>86</v>
      </c>
      <c r="I229" s="12" t="n">
        <f aca="false">COUNTIFS('Supplier bills'!$E$2:$E$1921,A229)</f>
        <v>1</v>
      </c>
      <c r="J229" s="15" t="n">
        <f aca="false">IF(I229=0,"",SUMIFS('Supplier bills'!$F$2:$F$1921,'Supplier bills'!$E$2:$E$1921,A229))</f>
        <v>401.99</v>
      </c>
      <c r="K229" s="15" t="n">
        <f aca="false">IF(H229="Invoiced",ROUND(J229-G229,2),"")</f>
        <v>0.98</v>
      </c>
      <c r="L229" s="17" t="str">
        <f aca="false">IF(H229="Invoiced",IF(ABS(K229)/G229&gt;0.03,"Review","OK"),"")</f>
        <v>OK</v>
      </c>
      <c r="M229" s="19" t="n">
        <f aca="false">DATE(YEAR(B229),MONTH(B229),1)</f>
        <v>46113</v>
      </c>
    </row>
    <row r="230" customFormat="false" ht="15" hidden="false" customHeight="false" outlineLevel="0" collapsed="false">
      <c r="A230" s="17" t="s">
        <v>398</v>
      </c>
      <c r="B230" s="18" t="n">
        <v>46118</v>
      </c>
      <c r="C230" s="17" t="s">
        <v>88</v>
      </c>
      <c r="D230" s="17" t="s">
        <v>315</v>
      </c>
      <c r="E230" s="17" t="s">
        <v>316</v>
      </c>
      <c r="F230" s="17" t="s">
        <v>85</v>
      </c>
      <c r="G230" s="15" t="n">
        <v>120.54</v>
      </c>
      <c r="H230" s="17" t="s">
        <v>86</v>
      </c>
      <c r="I230" s="12" t="n">
        <f aca="false">COUNTIFS('Supplier bills'!$E$2:$E$1921,A230)</f>
        <v>1</v>
      </c>
      <c r="J230" s="15" t="n">
        <f aca="false">IF(I230=0,"",SUMIFS('Supplier bills'!$F$2:$F$1921,'Supplier bills'!$E$2:$E$1921,A230))</f>
        <v>120.18</v>
      </c>
      <c r="K230" s="15" t="n">
        <f aca="false">IF(H230="Invoiced",ROUND(J230-G230,2),"")</f>
        <v>-0.36</v>
      </c>
      <c r="L230" s="17" t="str">
        <f aca="false">IF(H230="Invoiced",IF(ABS(K230)/G230&gt;0.03,"Review","OK"),"")</f>
        <v>OK</v>
      </c>
      <c r="M230" s="19" t="n">
        <f aca="false">DATE(YEAR(B230),MONTH(B230),1)</f>
        <v>46113</v>
      </c>
    </row>
    <row r="231" customFormat="false" ht="15" hidden="false" customHeight="false" outlineLevel="0" collapsed="false">
      <c r="A231" s="17" t="s">
        <v>399</v>
      </c>
      <c r="B231" s="18" t="n">
        <v>46118</v>
      </c>
      <c r="C231" s="17" t="s">
        <v>88</v>
      </c>
      <c r="D231" s="17" t="s">
        <v>369</v>
      </c>
      <c r="E231" s="17" t="s">
        <v>370</v>
      </c>
      <c r="F231" s="17" t="s">
        <v>92</v>
      </c>
      <c r="G231" s="15" t="n">
        <v>446.88</v>
      </c>
      <c r="H231" s="17" t="s">
        <v>93</v>
      </c>
      <c r="I231" s="12" t="n">
        <f aca="false">COUNTIFS('Supplier bills'!$E$2:$E$1921,A231)</f>
        <v>0</v>
      </c>
      <c r="J231" s="15" t="str">
        <f aca="false">IF(I231=0,"",SUMIFS('Supplier bills'!$F$2:$F$1921,'Supplier bills'!$E$2:$E$1921,A231))</f>
        <v/>
      </c>
      <c r="K231" s="15" t="str">
        <f aca="false">IF(H231="Invoiced",ROUND(J231-G231,2),"")</f>
        <v/>
      </c>
      <c r="L231" s="17" t="str">
        <f aca="false">IF(H231="Invoiced",IF(ABS(K231)/G231&gt;0.03,"Review","OK"),"")</f>
        <v/>
      </c>
      <c r="M231" s="19" t="n">
        <f aca="false">DATE(YEAR(B231),MONTH(B231),1)</f>
        <v>46113</v>
      </c>
    </row>
    <row r="232" customFormat="false" ht="15" hidden="false" customHeight="false" outlineLevel="0" collapsed="false">
      <c r="A232" s="17" t="s">
        <v>400</v>
      </c>
      <c r="B232" s="18" t="n">
        <v>46118</v>
      </c>
      <c r="C232" s="17" t="s">
        <v>82</v>
      </c>
      <c r="D232" s="17" t="s">
        <v>315</v>
      </c>
      <c r="E232" s="17" t="s">
        <v>316</v>
      </c>
      <c r="F232" s="17" t="s">
        <v>85</v>
      </c>
      <c r="G232" s="15" t="n">
        <v>426.76</v>
      </c>
      <c r="H232" s="17" t="s">
        <v>86</v>
      </c>
      <c r="I232" s="12" t="n">
        <f aca="false">COUNTIFS('Supplier bills'!$E$2:$E$1921,A232)</f>
        <v>1</v>
      </c>
      <c r="J232" s="15" t="n">
        <f aca="false">IF(I232=0,"",SUMIFS('Supplier bills'!$F$2:$F$1921,'Supplier bills'!$E$2:$E$1921,A232))</f>
        <v>427.93</v>
      </c>
      <c r="K232" s="15" t="n">
        <f aca="false">IF(H232="Invoiced",ROUND(J232-G232,2),"")</f>
        <v>1.17</v>
      </c>
      <c r="L232" s="17" t="str">
        <f aca="false">IF(H232="Invoiced",IF(ABS(K232)/G232&gt;0.03,"Review","OK"),"")</f>
        <v>OK</v>
      </c>
      <c r="M232" s="19" t="n">
        <f aca="false">DATE(YEAR(B232),MONTH(B232),1)</f>
        <v>46113</v>
      </c>
    </row>
    <row r="233" customFormat="false" ht="15" hidden="false" customHeight="false" outlineLevel="0" collapsed="false">
      <c r="A233" s="17" t="s">
        <v>401</v>
      </c>
      <c r="B233" s="18" t="n">
        <v>46118</v>
      </c>
      <c r="C233" s="17" t="s">
        <v>88</v>
      </c>
      <c r="D233" s="17" t="s">
        <v>278</v>
      </c>
      <c r="E233" s="17" t="s">
        <v>279</v>
      </c>
      <c r="F233" s="17" t="s">
        <v>85</v>
      </c>
      <c r="G233" s="15" t="n">
        <v>262.09</v>
      </c>
      <c r="H233" s="17" t="s">
        <v>86</v>
      </c>
      <c r="I233" s="12" t="n">
        <f aca="false">COUNTIFS('Supplier bills'!$E$2:$E$1921,A233)</f>
        <v>1</v>
      </c>
      <c r="J233" s="15" t="n">
        <f aca="false">IF(I233=0,"",SUMIFS('Supplier bills'!$F$2:$F$1921,'Supplier bills'!$E$2:$E$1921,A233))</f>
        <v>264.32</v>
      </c>
      <c r="K233" s="15" t="n">
        <f aca="false">IF(H233="Invoiced",ROUND(J233-G233,2),"")</f>
        <v>2.23</v>
      </c>
      <c r="L233" s="17" t="str">
        <f aca="false">IF(H233="Invoiced",IF(ABS(K233)/G233&gt;0.03,"Review","OK"),"")</f>
        <v>OK</v>
      </c>
      <c r="M233" s="19" t="n">
        <f aca="false">DATE(YEAR(B233),MONTH(B233),1)</f>
        <v>46113</v>
      </c>
    </row>
    <row r="234" customFormat="false" ht="15" hidden="false" customHeight="false" outlineLevel="0" collapsed="false">
      <c r="A234" s="17" t="s">
        <v>402</v>
      </c>
      <c r="B234" s="18" t="n">
        <v>46118</v>
      </c>
      <c r="C234" s="17" t="s">
        <v>88</v>
      </c>
      <c r="D234" s="17" t="s">
        <v>363</v>
      </c>
      <c r="E234" s="17" t="s">
        <v>364</v>
      </c>
      <c r="F234" s="17" t="s">
        <v>98</v>
      </c>
      <c r="G234" s="15" t="n">
        <v>300.31</v>
      </c>
      <c r="H234" s="17" t="s">
        <v>86</v>
      </c>
      <c r="I234" s="12" t="n">
        <f aca="false">COUNTIFS('Supplier bills'!$E$2:$E$1921,A234)</f>
        <v>1</v>
      </c>
      <c r="J234" s="15" t="n">
        <f aca="false">IF(I234=0,"",SUMIFS('Supplier bills'!$F$2:$F$1921,'Supplier bills'!$E$2:$E$1921,A234))</f>
        <v>297.45</v>
      </c>
      <c r="K234" s="15" t="n">
        <f aca="false">IF(H234="Invoiced",ROUND(J234-G234,2),"")</f>
        <v>-2.86</v>
      </c>
      <c r="L234" s="17" t="str">
        <f aca="false">IF(H234="Invoiced",IF(ABS(K234)/G234&gt;0.03,"Review","OK"),"")</f>
        <v>OK</v>
      </c>
      <c r="M234" s="19" t="n">
        <f aca="false">DATE(YEAR(B234),MONTH(B234),1)</f>
        <v>46113</v>
      </c>
    </row>
    <row r="235" customFormat="false" ht="15" hidden="false" customHeight="false" outlineLevel="0" collapsed="false">
      <c r="A235" s="17" t="s">
        <v>403</v>
      </c>
      <c r="B235" s="18" t="n">
        <v>46118</v>
      </c>
      <c r="C235" s="17" t="s">
        <v>101</v>
      </c>
      <c r="D235" s="17" t="s">
        <v>296</v>
      </c>
      <c r="E235" s="17" t="s">
        <v>297</v>
      </c>
      <c r="F235" s="17" t="s">
        <v>92</v>
      </c>
      <c r="G235" s="15" t="n">
        <v>205.03</v>
      </c>
      <c r="H235" s="17" t="s">
        <v>93</v>
      </c>
      <c r="I235" s="12" t="n">
        <f aca="false">COUNTIFS('Supplier bills'!$E$2:$E$1921,A235)</f>
        <v>0</v>
      </c>
      <c r="J235" s="15" t="str">
        <f aca="false">IF(I235=0,"",SUMIFS('Supplier bills'!$F$2:$F$1921,'Supplier bills'!$E$2:$E$1921,A235))</f>
        <v/>
      </c>
      <c r="K235" s="15" t="str">
        <f aca="false">IF(H235="Invoiced",ROUND(J235-G235,2),"")</f>
        <v/>
      </c>
      <c r="L235" s="17" t="str">
        <f aca="false">IF(H235="Invoiced",IF(ABS(K235)/G235&gt;0.03,"Review","OK"),"")</f>
        <v/>
      </c>
      <c r="M235" s="19" t="n">
        <f aca="false">DATE(YEAR(B235),MONTH(B235),1)</f>
        <v>46113</v>
      </c>
    </row>
    <row r="236" customFormat="false" ht="15" hidden="false" customHeight="false" outlineLevel="0" collapsed="false">
      <c r="A236" s="17" t="s">
        <v>404</v>
      </c>
      <c r="B236" s="18" t="n">
        <v>46119</v>
      </c>
      <c r="C236" s="17" t="s">
        <v>88</v>
      </c>
      <c r="D236" s="17" t="s">
        <v>273</v>
      </c>
      <c r="E236" s="17" t="s">
        <v>274</v>
      </c>
      <c r="F236" s="17" t="s">
        <v>85</v>
      </c>
      <c r="G236" s="15" t="n">
        <v>356.92</v>
      </c>
      <c r="H236" s="17" t="s">
        <v>86</v>
      </c>
      <c r="I236" s="12" t="n">
        <f aca="false">COUNTIFS('Supplier bills'!$E$2:$E$1921,A236)</f>
        <v>1</v>
      </c>
      <c r="J236" s="15" t="n">
        <f aca="false">IF(I236=0,"",SUMIFS('Supplier bills'!$F$2:$F$1921,'Supplier bills'!$E$2:$E$1921,A236))</f>
        <v>356.87</v>
      </c>
      <c r="K236" s="15" t="n">
        <f aca="false">IF(H236="Invoiced",ROUND(J236-G236,2),"")</f>
        <v>-0.05</v>
      </c>
      <c r="L236" s="17" t="str">
        <f aca="false">IF(H236="Invoiced",IF(ABS(K236)/G236&gt;0.03,"Review","OK"),"")</f>
        <v>OK</v>
      </c>
      <c r="M236" s="19" t="n">
        <f aca="false">DATE(YEAR(B236),MONTH(B236),1)</f>
        <v>46113</v>
      </c>
    </row>
    <row r="237" customFormat="false" ht="15" hidden="false" customHeight="false" outlineLevel="0" collapsed="false">
      <c r="A237" s="17" t="s">
        <v>405</v>
      </c>
      <c r="B237" s="18" t="n">
        <v>46119</v>
      </c>
      <c r="C237" s="17" t="s">
        <v>101</v>
      </c>
      <c r="D237" s="17" t="s">
        <v>273</v>
      </c>
      <c r="E237" s="17" t="s">
        <v>274</v>
      </c>
      <c r="F237" s="17" t="s">
        <v>98</v>
      </c>
      <c r="G237" s="15" t="n">
        <v>1674.21</v>
      </c>
      <c r="H237" s="17" t="s">
        <v>86</v>
      </c>
      <c r="I237" s="12" t="n">
        <f aca="false">COUNTIFS('Supplier bills'!$E$2:$E$1921,A237)</f>
        <v>1</v>
      </c>
      <c r="J237" s="15" t="n">
        <f aca="false">IF(I237=0,"",SUMIFS('Supplier bills'!$F$2:$F$1921,'Supplier bills'!$E$2:$E$1921,A237))</f>
        <v>1677.45</v>
      </c>
      <c r="K237" s="15" t="n">
        <f aca="false">IF(H237="Invoiced",ROUND(J237-G237,2),"")</f>
        <v>3.24</v>
      </c>
      <c r="L237" s="17" t="str">
        <f aca="false">IF(H237="Invoiced",IF(ABS(K237)/G237&gt;0.03,"Review","OK"),"")</f>
        <v>OK</v>
      </c>
      <c r="M237" s="19" t="n">
        <f aca="false">DATE(YEAR(B237),MONTH(B237),1)</f>
        <v>46113</v>
      </c>
    </row>
    <row r="238" customFormat="false" ht="15" hidden="false" customHeight="false" outlineLevel="0" collapsed="false">
      <c r="A238" s="17" t="s">
        <v>406</v>
      </c>
      <c r="B238" s="18" t="n">
        <v>46119</v>
      </c>
      <c r="C238" s="17" t="s">
        <v>82</v>
      </c>
      <c r="D238" s="17" t="s">
        <v>310</v>
      </c>
      <c r="E238" s="17" t="s">
        <v>311</v>
      </c>
      <c r="F238" s="17" t="s">
        <v>98</v>
      </c>
      <c r="G238" s="15" t="n">
        <v>1093.96</v>
      </c>
      <c r="H238" s="17" t="s">
        <v>86</v>
      </c>
      <c r="I238" s="12" t="n">
        <f aca="false">COUNTIFS('Supplier bills'!$E$2:$E$1921,A238)</f>
        <v>1</v>
      </c>
      <c r="J238" s="15" t="n">
        <f aca="false">IF(I238=0,"",SUMIFS('Supplier bills'!$F$2:$F$1921,'Supplier bills'!$E$2:$E$1921,A238))</f>
        <v>1093.65</v>
      </c>
      <c r="K238" s="15" t="n">
        <f aca="false">IF(H238="Invoiced",ROUND(J238-G238,2),"")</f>
        <v>-0.31</v>
      </c>
      <c r="L238" s="17" t="str">
        <f aca="false">IF(H238="Invoiced",IF(ABS(K238)/G238&gt;0.03,"Review","OK"),"")</f>
        <v>OK</v>
      </c>
      <c r="M238" s="19" t="n">
        <f aca="false">DATE(YEAR(B238),MONTH(B238),1)</f>
        <v>46113</v>
      </c>
    </row>
    <row r="239" customFormat="false" ht="15" hidden="false" customHeight="false" outlineLevel="0" collapsed="false">
      <c r="A239" s="17" t="s">
        <v>407</v>
      </c>
      <c r="B239" s="18" t="n">
        <v>46119</v>
      </c>
      <c r="C239" s="17" t="s">
        <v>82</v>
      </c>
      <c r="D239" s="17" t="s">
        <v>304</v>
      </c>
      <c r="E239" s="17" t="s">
        <v>305</v>
      </c>
      <c r="F239" s="17" t="s">
        <v>98</v>
      </c>
      <c r="G239" s="15" t="n">
        <v>331.37</v>
      </c>
      <c r="H239" s="17" t="s">
        <v>86</v>
      </c>
      <c r="I239" s="12" t="n">
        <f aca="false">COUNTIFS('Supplier bills'!$E$2:$E$1921,A239)</f>
        <v>1</v>
      </c>
      <c r="J239" s="15" t="n">
        <f aca="false">IF(I239=0,"",SUMIFS('Supplier bills'!$F$2:$F$1921,'Supplier bills'!$E$2:$E$1921,A239))</f>
        <v>331.63</v>
      </c>
      <c r="K239" s="15" t="n">
        <f aca="false">IF(H239="Invoiced",ROUND(J239-G239,2),"")</f>
        <v>0.26</v>
      </c>
      <c r="L239" s="17" t="str">
        <f aca="false">IF(H239="Invoiced",IF(ABS(K239)/G239&gt;0.03,"Review","OK"),"")</f>
        <v>OK</v>
      </c>
      <c r="M239" s="19" t="n">
        <f aca="false">DATE(YEAR(B239),MONTH(B239),1)</f>
        <v>46113</v>
      </c>
    </row>
    <row r="240" customFormat="false" ht="15" hidden="false" customHeight="false" outlineLevel="0" collapsed="false">
      <c r="A240" s="17" t="s">
        <v>408</v>
      </c>
      <c r="B240" s="18" t="n">
        <v>46119</v>
      </c>
      <c r="C240" s="17" t="s">
        <v>82</v>
      </c>
      <c r="D240" s="17" t="s">
        <v>315</v>
      </c>
      <c r="E240" s="17" t="s">
        <v>316</v>
      </c>
      <c r="F240" s="17" t="s">
        <v>92</v>
      </c>
      <c r="G240" s="15" t="n">
        <v>77.72</v>
      </c>
      <c r="H240" s="17" t="s">
        <v>93</v>
      </c>
      <c r="I240" s="12" t="n">
        <f aca="false">COUNTIFS('Supplier bills'!$E$2:$E$1921,A240)</f>
        <v>0</v>
      </c>
      <c r="J240" s="15" t="str">
        <f aca="false">IF(I240=0,"",SUMIFS('Supplier bills'!$F$2:$F$1921,'Supplier bills'!$E$2:$E$1921,A240))</f>
        <v/>
      </c>
      <c r="K240" s="15" t="str">
        <f aca="false">IF(H240="Invoiced",ROUND(J240-G240,2),"")</f>
        <v/>
      </c>
      <c r="L240" s="17" t="str">
        <f aca="false">IF(H240="Invoiced",IF(ABS(K240)/G240&gt;0.03,"Review","OK"),"")</f>
        <v/>
      </c>
      <c r="M240" s="19" t="n">
        <f aca="false">DATE(YEAR(B240),MONTH(B240),1)</f>
        <v>46113</v>
      </c>
    </row>
    <row r="241" customFormat="false" ht="15" hidden="false" customHeight="false" outlineLevel="0" collapsed="false">
      <c r="A241" s="17" t="s">
        <v>409</v>
      </c>
      <c r="B241" s="18" t="n">
        <v>46119</v>
      </c>
      <c r="C241" s="17" t="s">
        <v>82</v>
      </c>
      <c r="D241" s="17" t="s">
        <v>410</v>
      </c>
      <c r="E241" s="17" t="s">
        <v>411</v>
      </c>
      <c r="F241" s="17" t="s">
        <v>98</v>
      </c>
      <c r="G241" s="15" t="n">
        <v>729.21</v>
      </c>
      <c r="H241" s="17" t="s">
        <v>86</v>
      </c>
      <c r="I241" s="12" t="n">
        <f aca="false">COUNTIFS('Supplier bills'!$E$2:$E$1921,A241)</f>
        <v>1</v>
      </c>
      <c r="J241" s="15" t="n">
        <f aca="false">IF(I241=0,"",SUMIFS('Supplier bills'!$F$2:$F$1921,'Supplier bills'!$E$2:$E$1921,A241))</f>
        <v>728.61</v>
      </c>
      <c r="K241" s="15" t="n">
        <f aca="false">IF(H241="Invoiced",ROUND(J241-G241,2),"")</f>
        <v>-0.6</v>
      </c>
      <c r="L241" s="17" t="str">
        <f aca="false">IF(H241="Invoiced",IF(ABS(K241)/G241&gt;0.03,"Review","OK"),"")</f>
        <v>OK</v>
      </c>
      <c r="M241" s="19" t="n">
        <f aca="false">DATE(YEAR(B241),MONTH(B241),1)</f>
        <v>46113</v>
      </c>
    </row>
    <row r="242" customFormat="false" ht="15" hidden="false" customHeight="false" outlineLevel="0" collapsed="false">
      <c r="A242" s="17" t="s">
        <v>412</v>
      </c>
      <c r="B242" s="18" t="n">
        <v>46120</v>
      </c>
      <c r="C242" s="17" t="s">
        <v>82</v>
      </c>
      <c r="D242" s="17" t="s">
        <v>413</v>
      </c>
      <c r="E242" s="17" t="s">
        <v>414</v>
      </c>
      <c r="F242" s="17" t="s">
        <v>98</v>
      </c>
      <c r="G242" s="15" t="n">
        <v>118.27</v>
      </c>
      <c r="H242" s="17" t="s">
        <v>86</v>
      </c>
      <c r="I242" s="12" t="n">
        <f aca="false">COUNTIFS('Supplier bills'!$E$2:$E$1921,A242)</f>
        <v>1</v>
      </c>
      <c r="J242" s="15" t="n">
        <f aca="false">IF(I242=0,"",SUMIFS('Supplier bills'!$F$2:$F$1921,'Supplier bills'!$E$2:$E$1921,A242))</f>
        <v>117.46</v>
      </c>
      <c r="K242" s="15" t="n">
        <f aca="false">IF(H242="Invoiced",ROUND(J242-G242,2),"")</f>
        <v>-0.81</v>
      </c>
      <c r="L242" s="17" t="str">
        <f aca="false">IF(H242="Invoiced",IF(ABS(K242)/G242&gt;0.03,"Review","OK"),"")</f>
        <v>OK</v>
      </c>
      <c r="M242" s="19" t="n">
        <f aca="false">DATE(YEAR(B242),MONTH(B242),1)</f>
        <v>46113</v>
      </c>
    </row>
    <row r="243" customFormat="false" ht="15" hidden="false" customHeight="false" outlineLevel="0" collapsed="false">
      <c r="A243" s="17" t="s">
        <v>415</v>
      </c>
      <c r="B243" s="18" t="n">
        <v>46120</v>
      </c>
      <c r="C243" s="17" t="s">
        <v>82</v>
      </c>
      <c r="D243" s="17" t="s">
        <v>339</v>
      </c>
      <c r="E243" s="17" t="s">
        <v>340</v>
      </c>
      <c r="F243" s="17" t="s">
        <v>98</v>
      </c>
      <c r="G243" s="15" t="n">
        <v>277.81</v>
      </c>
      <c r="H243" s="17" t="s">
        <v>86</v>
      </c>
      <c r="I243" s="12" t="n">
        <f aca="false">COUNTIFS('Supplier bills'!$E$2:$E$1921,A243)</f>
        <v>1</v>
      </c>
      <c r="J243" s="15" t="n">
        <f aca="false">IF(I243=0,"",SUMIFS('Supplier bills'!$F$2:$F$1921,'Supplier bills'!$E$2:$E$1921,A243))</f>
        <v>279.48</v>
      </c>
      <c r="K243" s="15" t="n">
        <f aca="false">IF(H243="Invoiced",ROUND(J243-G243,2),"")</f>
        <v>1.67</v>
      </c>
      <c r="L243" s="17" t="str">
        <f aca="false">IF(H243="Invoiced",IF(ABS(K243)/G243&gt;0.03,"Review","OK"),"")</f>
        <v>OK</v>
      </c>
      <c r="M243" s="19" t="n">
        <f aca="false">DATE(YEAR(B243),MONTH(B243),1)</f>
        <v>46113</v>
      </c>
    </row>
    <row r="244" customFormat="false" ht="15" hidden="false" customHeight="false" outlineLevel="0" collapsed="false">
      <c r="A244" s="17" t="s">
        <v>416</v>
      </c>
      <c r="B244" s="18" t="n">
        <v>46120</v>
      </c>
      <c r="C244" s="17" t="s">
        <v>88</v>
      </c>
      <c r="D244" s="17" t="s">
        <v>417</v>
      </c>
      <c r="E244" s="17" t="s">
        <v>418</v>
      </c>
      <c r="F244" s="17" t="s">
        <v>92</v>
      </c>
      <c r="G244" s="15" t="n">
        <v>618.01</v>
      </c>
      <c r="H244" s="17" t="s">
        <v>93</v>
      </c>
      <c r="I244" s="12" t="n">
        <f aca="false">COUNTIFS('Supplier bills'!$E$2:$E$1921,A244)</f>
        <v>0</v>
      </c>
      <c r="J244" s="15" t="str">
        <f aca="false">IF(I244=0,"",SUMIFS('Supplier bills'!$F$2:$F$1921,'Supplier bills'!$E$2:$E$1921,A244))</f>
        <v/>
      </c>
      <c r="K244" s="15" t="str">
        <f aca="false">IF(H244="Invoiced",ROUND(J244-G244,2),"")</f>
        <v/>
      </c>
      <c r="L244" s="17" t="str">
        <f aca="false">IF(H244="Invoiced",IF(ABS(K244)/G244&gt;0.03,"Review","OK"),"")</f>
        <v/>
      </c>
      <c r="M244" s="19" t="n">
        <f aca="false">DATE(YEAR(B244),MONTH(B244),1)</f>
        <v>46113</v>
      </c>
    </row>
    <row r="245" customFormat="false" ht="15" hidden="false" customHeight="false" outlineLevel="0" collapsed="false">
      <c r="A245" s="17" t="s">
        <v>419</v>
      </c>
      <c r="B245" s="18" t="n">
        <v>46120</v>
      </c>
      <c r="C245" s="17" t="s">
        <v>101</v>
      </c>
      <c r="D245" s="17" t="s">
        <v>315</v>
      </c>
      <c r="E245" s="17" t="s">
        <v>316</v>
      </c>
      <c r="F245" s="17" t="s">
        <v>98</v>
      </c>
      <c r="G245" s="15" t="n">
        <v>317.86</v>
      </c>
      <c r="H245" s="17" t="s">
        <v>86</v>
      </c>
      <c r="I245" s="12" t="n">
        <f aca="false">COUNTIFS('Supplier bills'!$E$2:$E$1921,A245)</f>
        <v>1</v>
      </c>
      <c r="J245" s="15" t="n">
        <f aca="false">IF(I245=0,"",SUMIFS('Supplier bills'!$F$2:$F$1921,'Supplier bills'!$E$2:$E$1921,A245))</f>
        <v>320.26</v>
      </c>
      <c r="K245" s="15" t="n">
        <f aca="false">IF(H245="Invoiced",ROUND(J245-G245,2),"")</f>
        <v>2.4</v>
      </c>
      <c r="L245" s="17" t="str">
        <f aca="false">IF(H245="Invoiced",IF(ABS(K245)/G245&gt;0.03,"Review","OK"),"")</f>
        <v>OK</v>
      </c>
      <c r="M245" s="19" t="n">
        <f aca="false">DATE(YEAR(B245),MONTH(B245),1)</f>
        <v>46113</v>
      </c>
    </row>
    <row r="246" customFormat="false" ht="15" hidden="false" customHeight="false" outlineLevel="0" collapsed="false">
      <c r="A246" s="17" t="s">
        <v>420</v>
      </c>
      <c r="B246" s="18" t="n">
        <v>46120</v>
      </c>
      <c r="C246" s="17" t="s">
        <v>101</v>
      </c>
      <c r="D246" s="17" t="s">
        <v>290</v>
      </c>
      <c r="E246" s="17" t="s">
        <v>291</v>
      </c>
      <c r="F246" s="17" t="s">
        <v>98</v>
      </c>
      <c r="G246" s="15" t="n">
        <v>486.88</v>
      </c>
      <c r="H246" s="17" t="s">
        <v>86</v>
      </c>
      <c r="I246" s="12" t="n">
        <f aca="false">COUNTIFS('Supplier bills'!$E$2:$E$1921,A246)</f>
        <v>1</v>
      </c>
      <c r="J246" s="15" t="n">
        <f aca="false">IF(I246=0,"",SUMIFS('Supplier bills'!$F$2:$F$1921,'Supplier bills'!$E$2:$E$1921,A246))</f>
        <v>489.86</v>
      </c>
      <c r="K246" s="15" t="n">
        <f aca="false">IF(H246="Invoiced",ROUND(J246-G246,2),"")</f>
        <v>2.98</v>
      </c>
      <c r="L246" s="17" t="str">
        <f aca="false">IF(H246="Invoiced",IF(ABS(K246)/G246&gt;0.03,"Review","OK"),"")</f>
        <v>OK</v>
      </c>
      <c r="M246" s="19" t="n">
        <f aca="false">DATE(YEAR(B246),MONTH(B246),1)</f>
        <v>46113</v>
      </c>
    </row>
    <row r="247" customFormat="false" ht="15" hidden="false" customHeight="false" outlineLevel="0" collapsed="false">
      <c r="A247" s="17" t="s">
        <v>421</v>
      </c>
      <c r="B247" s="18" t="n">
        <v>46120</v>
      </c>
      <c r="C247" s="17" t="s">
        <v>82</v>
      </c>
      <c r="D247" s="17" t="s">
        <v>410</v>
      </c>
      <c r="E247" s="17" t="s">
        <v>411</v>
      </c>
      <c r="F247" s="17" t="s">
        <v>85</v>
      </c>
      <c r="G247" s="15" t="n">
        <v>212.4</v>
      </c>
      <c r="H247" s="17" t="s">
        <v>86</v>
      </c>
      <c r="I247" s="12" t="n">
        <f aca="false">COUNTIFS('Supplier bills'!$E$2:$E$1921,A247)</f>
        <v>1</v>
      </c>
      <c r="J247" s="15" t="n">
        <f aca="false">IF(I247=0,"",SUMIFS('Supplier bills'!$F$2:$F$1921,'Supplier bills'!$E$2:$E$1921,A247))</f>
        <v>214.05</v>
      </c>
      <c r="K247" s="15" t="n">
        <f aca="false">IF(H247="Invoiced",ROUND(J247-G247,2),"")</f>
        <v>1.65</v>
      </c>
      <c r="L247" s="17" t="str">
        <f aca="false">IF(H247="Invoiced",IF(ABS(K247)/G247&gt;0.03,"Review","OK"),"")</f>
        <v>OK</v>
      </c>
      <c r="M247" s="19" t="n">
        <f aca="false">DATE(YEAR(B247),MONTH(B247),1)</f>
        <v>46113</v>
      </c>
    </row>
    <row r="248" customFormat="false" ht="15" hidden="false" customHeight="false" outlineLevel="0" collapsed="false">
      <c r="A248" s="17" t="s">
        <v>422</v>
      </c>
      <c r="B248" s="18" t="n">
        <v>46120</v>
      </c>
      <c r="C248" s="17" t="s">
        <v>88</v>
      </c>
      <c r="D248" s="17" t="s">
        <v>410</v>
      </c>
      <c r="E248" s="17" t="s">
        <v>411</v>
      </c>
      <c r="F248" s="17" t="s">
        <v>98</v>
      </c>
      <c r="G248" s="15" t="n">
        <v>157.92</v>
      </c>
      <c r="H248" s="17" t="s">
        <v>86</v>
      </c>
      <c r="I248" s="12" t="n">
        <f aca="false">COUNTIFS('Supplier bills'!$E$2:$E$1921,A248)</f>
        <v>1</v>
      </c>
      <c r="J248" s="15" t="n">
        <f aca="false">IF(I248=0,"",SUMIFS('Supplier bills'!$F$2:$F$1921,'Supplier bills'!$E$2:$E$1921,A248))</f>
        <v>157.14</v>
      </c>
      <c r="K248" s="15" t="n">
        <f aca="false">IF(H248="Invoiced",ROUND(J248-G248,2),"")</f>
        <v>-0.78</v>
      </c>
      <c r="L248" s="17" t="str">
        <f aca="false">IF(H248="Invoiced",IF(ABS(K248)/G248&gt;0.03,"Review","OK"),"")</f>
        <v>OK</v>
      </c>
      <c r="M248" s="19" t="n">
        <f aca="false">DATE(YEAR(B248),MONTH(B248),1)</f>
        <v>46113</v>
      </c>
    </row>
    <row r="249" customFormat="false" ht="15" hidden="false" customHeight="false" outlineLevel="0" collapsed="false">
      <c r="A249" s="17" t="s">
        <v>423</v>
      </c>
      <c r="B249" s="18" t="n">
        <v>46120</v>
      </c>
      <c r="C249" s="17" t="s">
        <v>101</v>
      </c>
      <c r="D249" s="17" t="s">
        <v>283</v>
      </c>
      <c r="E249" s="17" t="s">
        <v>284</v>
      </c>
      <c r="F249" s="17" t="s">
        <v>85</v>
      </c>
      <c r="G249" s="15" t="n">
        <v>582.32</v>
      </c>
      <c r="H249" s="17" t="s">
        <v>86</v>
      </c>
      <c r="I249" s="12" t="n">
        <f aca="false">COUNTIFS('Supplier bills'!$E$2:$E$1921,A249)</f>
        <v>1</v>
      </c>
      <c r="J249" s="15" t="n">
        <f aca="false">IF(I249=0,"",SUMIFS('Supplier bills'!$F$2:$F$1921,'Supplier bills'!$E$2:$E$1921,A249))</f>
        <v>586.37</v>
      </c>
      <c r="K249" s="15" t="n">
        <f aca="false">IF(H249="Invoiced",ROUND(J249-G249,2),"")</f>
        <v>4.05</v>
      </c>
      <c r="L249" s="17" t="str">
        <f aca="false">IF(H249="Invoiced",IF(ABS(K249)/G249&gt;0.03,"Review","OK"),"")</f>
        <v>OK</v>
      </c>
      <c r="M249" s="19" t="n">
        <f aca="false">DATE(YEAR(B249),MONTH(B249),1)</f>
        <v>46113</v>
      </c>
    </row>
    <row r="250" customFormat="false" ht="15" hidden="false" customHeight="false" outlineLevel="0" collapsed="false">
      <c r="A250" s="17" t="s">
        <v>424</v>
      </c>
      <c r="B250" s="18" t="n">
        <v>46120</v>
      </c>
      <c r="C250" s="17" t="s">
        <v>88</v>
      </c>
      <c r="D250" s="17" t="s">
        <v>410</v>
      </c>
      <c r="E250" s="17" t="s">
        <v>411</v>
      </c>
      <c r="F250" s="17" t="s">
        <v>92</v>
      </c>
      <c r="G250" s="15" t="n">
        <v>255.78</v>
      </c>
      <c r="H250" s="17" t="s">
        <v>93</v>
      </c>
      <c r="I250" s="12" t="n">
        <f aca="false">COUNTIFS('Supplier bills'!$E$2:$E$1921,A250)</f>
        <v>0</v>
      </c>
      <c r="J250" s="15" t="str">
        <f aca="false">IF(I250=0,"",SUMIFS('Supplier bills'!$F$2:$F$1921,'Supplier bills'!$E$2:$E$1921,A250))</f>
        <v/>
      </c>
      <c r="K250" s="15" t="str">
        <f aca="false">IF(H250="Invoiced",ROUND(J250-G250,2),"")</f>
        <v/>
      </c>
      <c r="L250" s="17" t="str">
        <f aca="false">IF(H250="Invoiced",IF(ABS(K250)/G250&gt;0.03,"Review","OK"),"")</f>
        <v/>
      </c>
      <c r="M250" s="19" t="n">
        <f aca="false">DATE(YEAR(B250),MONTH(B250),1)</f>
        <v>46113</v>
      </c>
    </row>
    <row r="251" customFormat="false" ht="15" hidden="false" customHeight="false" outlineLevel="0" collapsed="false">
      <c r="A251" s="17" t="s">
        <v>425</v>
      </c>
      <c r="B251" s="18" t="n">
        <v>46120</v>
      </c>
      <c r="C251" s="17" t="s">
        <v>82</v>
      </c>
      <c r="D251" s="17" t="s">
        <v>413</v>
      </c>
      <c r="E251" s="17" t="s">
        <v>414</v>
      </c>
      <c r="F251" s="17" t="s">
        <v>98</v>
      </c>
      <c r="G251" s="15" t="n">
        <v>605.98</v>
      </c>
      <c r="H251" s="17" t="s">
        <v>86</v>
      </c>
      <c r="I251" s="12" t="n">
        <f aca="false">COUNTIFS('Supplier bills'!$E$2:$E$1921,A251)</f>
        <v>1</v>
      </c>
      <c r="J251" s="15" t="n">
        <f aca="false">IF(I251=0,"",SUMIFS('Supplier bills'!$F$2:$F$1921,'Supplier bills'!$E$2:$E$1921,A251))</f>
        <v>559.75</v>
      </c>
      <c r="K251" s="15" t="n">
        <f aca="false">IF(H251="Invoiced",ROUND(J251-G251,2),"")</f>
        <v>-46.23</v>
      </c>
      <c r="L251" s="17" t="str">
        <f aca="false">IF(H251="Invoiced",IF(ABS(K251)/G251&gt;0.03,"Review","OK"),"")</f>
        <v>Review</v>
      </c>
      <c r="M251" s="19" t="n">
        <f aca="false">DATE(YEAR(B251),MONTH(B251),1)</f>
        <v>46113</v>
      </c>
    </row>
    <row r="252" customFormat="false" ht="15" hidden="false" customHeight="false" outlineLevel="0" collapsed="false">
      <c r="A252" s="17" t="s">
        <v>426</v>
      </c>
      <c r="B252" s="18" t="n">
        <v>46120</v>
      </c>
      <c r="C252" s="17" t="s">
        <v>82</v>
      </c>
      <c r="D252" s="17" t="s">
        <v>427</v>
      </c>
      <c r="E252" s="17" t="s">
        <v>428</v>
      </c>
      <c r="F252" s="17" t="s">
        <v>98</v>
      </c>
      <c r="G252" s="15" t="n">
        <v>1092.92</v>
      </c>
      <c r="H252" s="17" t="s">
        <v>86</v>
      </c>
      <c r="I252" s="12" t="n">
        <f aca="false">COUNTIFS('Supplier bills'!$E$2:$E$1921,A252)</f>
        <v>1</v>
      </c>
      <c r="J252" s="15" t="n">
        <f aca="false">IF(I252=0,"",SUMIFS('Supplier bills'!$F$2:$F$1921,'Supplier bills'!$E$2:$E$1921,A252))</f>
        <v>1087.97</v>
      </c>
      <c r="K252" s="15" t="n">
        <f aca="false">IF(H252="Invoiced",ROUND(J252-G252,2),"")</f>
        <v>-4.95</v>
      </c>
      <c r="L252" s="17" t="str">
        <f aca="false">IF(H252="Invoiced",IF(ABS(K252)/G252&gt;0.03,"Review","OK"),"")</f>
        <v>OK</v>
      </c>
      <c r="M252" s="19" t="n">
        <f aca="false">DATE(YEAR(B252),MONTH(B252),1)</f>
        <v>46113</v>
      </c>
    </row>
    <row r="253" customFormat="false" ht="15" hidden="false" customHeight="false" outlineLevel="0" collapsed="false">
      <c r="A253" s="17" t="s">
        <v>429</v>
      </c>
      <c r="B253" s="18" t="n">
        <v>46120</v>
      </c>
      <c r="C253" s="17" t="s">
        <v>82</v>
      </c>
      <c r="D253" s="17" t="s">
        <v>417</v>
      </c>
      <c r="E253" s="17" t="s">
        <v>418</v>
      </c>
      <c r="F253" s="17" t="s">
        <v>92</v>
      </c>
      <c r="G253" s="15" t="n">
        <v>213.84</v>
      </c>
      <c r="H253" s="17" t="s">
        <v>93</v>
      </c>
      <c r="I253" s="12" t="n">
        <f aca="false">COUNTIFS('Supplier bills'!$E$2:$E$1921,A253)</f>
        <v>0</v>
      </c>
      <c r="J253" s="15" t="str">
        <f aca="false">IF(I253=0,"",SUMIFS('Supplier bills'!$F$2:$F$1921,'Supplier bills'!$E$2:$E$1921,A253))</f>
        <v/>
      </c>
      <c r="K253" s="15" t="str">
        <f aca="false">IF(H253="Invoiced",ROUND(J253-G253,2),"")</f>
        <v/>
      </c>
      <c r="L253" s="17" t="str">
        <f aca="false">IF(H253="Invoiced",IF(ABS(K253)/G253&gt;0.03,"Review","OK"),"")</f>
        <v/>
      </c>
      <c r="M253" s="19" t="n">
        <f aca="false">DATE(YEAR(B253),MONTH(B253),1)</f>
        <v>46113</v>
      </c>
    </row>
    <row r="254" customFormat="false" ht="15" hidden="false" customHeight="false" outlineLevel="0" collapsed="false">
      <c r="A254" s="17" t="s">
        <v>430</v>
      </c>
      <c r="B254" s="18" t="n">
        <v>46120</v>
      </c>
      <c r="C254" s="17" t="s">
        <v>101</v>
      </c>
      <c r="D254" s="17" t="s">
        <v>315</v>
      </c>
      <c r="E254" s="17" t="s">
        <v>316</v>
      </c>
      <c r="F254" s="17" t="s">
        <v>85</v>
      </c>
      <c r="G254" s="15" t="n">
        <v>189.45</v>
      </c>
      <c r="H254" s="17" t="s">
        <v>86</v>
      </c>
      <c r="I254" s="12" t="n">
        <f aca="false">COUNTIFS('Supplier bills'!$E$2:$E$1921,A254)</f>
        <v>1</v>
      </c>
      <c r="J254" s="15" t="n">
        <f aca="false">IF(I254=0,"",SUMIFS('Supplier bills'!$F$2:$F$1921,'Supplier bills'!$E$2:$E$1921,A254))</f>
        <v>188.55</v>
      </c>
      <c r="K254" s="15" t="n">
        <f aca="false">IF(H254="Invoiced",ROUND(J254-G254,2),"")</f>
        <v>-0.9</v>
      </c>
      <c r="L254" s="17" t="str">
        <f aca="false">IF(H254="Invoiced",IF(ABS(K254)/G254&gt;0.03,"Review","OK"),"")</f>
        <v>OK</v>
      </c>
      <c r="M254" s="19" t="n">
        <f aca="false">DATE(YEAR(B254),MONTH(B254),1)</f>
        <v>46113</v>
      </c>
    </row>
    <row r="255" customFormat="false" ht="15" hidden="false" customHeight="false" outlineLevel="0" collapsed="false">
      <c r="A255" s="17" t="s">
        <v>431</v>
      </c>
      <c r="B255" s="18" t="n">
        <v>46121</v>
      </c>
      <c r="C255" s="17" t="s">
        <v>82</v>
      </c>
      <c r="D255" s="17" t="s">
        <v>339</v>
      </c>
      <c r="E255" s="17" t="s">
        <v>340</v>
      </c>
      <c r="F255" s="17" t="s">
        <v>98</v>
      </c>
      <c r="G255" s="15" t="n">
        <v>184.91</v>
      </c>
      <c r="H255" s="17" t="s">
        <v>86</v>
      </c>
      <c r="I255" s="12" t="n">
        <f aca="false">COUNTIFS('Supplier bills'!$E$2:$E$1921,A255)</f>
        <v>1</v>
      </c>
      <c r="J255" s="15" t="n">
        <f aca="false">IF(I255=0,"",SUMIFS('Supplier bills'!$F$2:$F$1921,'Supplier bills'!$E$2:$E$1921,A255))</f>
        <v>184.19</v>
      </c>
      <c r="K255" s="15" t="n">
        <f aca="false">IF(H255="Invoiced",ROUND(J255-G255,2),"")</f>
        <v>-0.72</v>
      </c>
      <c r="L255" s="17" t="str">
        <f aca="false">IF(H255="Invoiced",IF(ABS(K255)/G255&gt;0.03,"Review","OK"),"")</f>
        <v>OK</v>
      </c>
      <c r="M255" s="19" t="n">
        <f aca="false">DATE(YEAR(B255),MONTH(B255),1)</f>
        <v>46113</v>
      </c>
    </row>
    <row r="256" customFormat="false" ht="15" hidden="false" customHeight="false" outlineLevel="0" collapsed="false">
      <c r="A256" s="17" t="s">
        <v>432</v>
      </c>
      <c r="B256" s="18" t="n">
        <v>46121</v>
      </c>
      <c r="C256" s="17" t="s">
        <v>82</v>
      </c>
      <c r="D256" s="17" t="s">
        <v>433</v>
      </c>
      <c r="E256" s="17" t="s">
        <v>434</v>
      </c>
      <c r="F256" s="17" t="s">
        <v>85</v>
      </c>
      <c r="G256" s="15" t="n">
        <v>134.44</v>
      </c>
      <c r="H256" s="17" t="s">
        <v>86</v>
      </c>
      <c r="I256" s="12" t="n">
        <f aca="false">COUNTIFS('Supplier bills'!$E$2:$E$1921,A256)</f>
        <v>1</v>
      </c>
      <c r="J256" s="15" t="n">
        <f aca="false">IF(I256=0,"",SUMIFS('Supplier bills'!$F$2:$F$1921,'Supplier bills'!$E$2:$E$1921,A256))</f>
        <v>134.07</v>
      </c>
      <c r="K256" s="15" t="n">
        <f aca="false">IF(H256="Invoiced",ROUND(J256-G256,2),"")</f>
        <v>-0.37</v>
      </c>
      <c r="L256" s="17" t="str">
        <f aca="false">IF(H256="Invoiced",IF(ABS(K256)/G256&gt;0.03,"Review","OK"),"")</f>
        <v>OK</v>
      </c>
      <c r="M256" s="19" t="n">
        <f aca="false">DATE(YEAR(B256),MONTH(B256),1)</f>
        <v>46113</v>
      </c>
    </row>
    <row r="257" customFormat="false" ht="15" hidden="false" customHeight="false" outlineLevel="0" collapsed="false">
      <c r="A257" s="17" t="s">
        <v>435</v>
      </c>
      <c r="B257" s="18" t="n">
        <v>46121</v>
      </c>
      <c r="C257" s="17" t="s">
        <v>82</v>
      </c>
      <c r="D257" s="17" t="s">
        <v>427</v>
      </c>
      <c r="E257" s="17" t="s">
        <v>428</v>
      </c>
      <c r="F257" s="17" t="s">
        <v>98</v>
      </c>
      <c r="G257" s="15" t="n">
        <v>376.76</v>
      </c>
      <c r="H257" s="17" t="s">
        <v>86</v>
      </c>
      <c r="I257" s="12" t="n">
        <f aca="false">COUNTIFS('Supplier bills'!$E$2:$E$1921,A257)</f>
        <v>1</v>
      </c>
      <c r="J257" s="15" t="n">
        <f aca="false">IF(I257=0,"",SUMIFS('Supplier bills'!$F$2:$F$1921,'Supplier bills'!$E$2:$E$1921,A257))</f>
        <v>376.66</v>
      </c>
      <c r="K257" s="15" t="n">
        <f aca="false">IF(H257="Invoiced",ROUND(J257-G257,2),"")</f>
        <v>-0.1</v>
      </c>
      <c r="L257" s="17" t="str">
        <f aca="false">IF(H257="Invoiced",IF(ABS(K257)/G257&gt;0.03,"Review","OK"),"")</f>
        <v>OK</v>
      </c>
      <c r="M257" s="19" t="n">
        <f aca="false">DATE(YEAR(B257),MONTH(B257),1)</f>
        <v>46113</v>
      </c>
    </row>
    <row r="258" customFormat="false" ht="15" hidden="false" customHeight="false" outlineLevel="0" collapsed="false">
      <c r="A258" s="17" t="s">
        <v>436</v>
      </c>
      <c r="B258" s="18" t="n">
        <v>46121</v>
      </c>
      <c r="C258" s="17" t="s">
        <v>101</v>
      </c>
      <c r="D258" s="17" t="s">
        <v>437</v>
      </c>
      <c r="E258" s="17" t="s">
        <v>438</v>
      </c>
      <c r="F258" s="17" t="s">
        <v>98</v>
      </c>
      <c r="G258" s="15" t="n">
        <v>79.96</v>
      </c>
      <c r="H258" s="17" t="s">
        <v>86</v>
      </c>
      <c r="I258" s="12" t="n">
        <f aca="false">COUNTIFS('Supplier bills'!$E$2:$E$1921,A258)</f>
        <v>1</v>
      </c>
      <c r="J258" s="15" t="n">
        <f aca="false">IF(I258=0,"",SUMIFS('Supplier bills'!$F$2:$F$1921,'Supplier bills'!$E$2:$E$1921,A258))</f>
        <v>79.46</v>
      </c>
      <c r="K258" s="15" t="n">
        <f aca="false">IF(H258="Invoiced",ROUND(J258-G258,2),"")</f>
        <v>-0.5</v>
      </c>
      <c r="L258" s="17" t="str">
        <f aca="false">IF(H258="Invoiced",IF(ABS(K258)/G258&gt;0.03,"Review","OK"),"")</f>
        <v>OK</v>
      </c>
      <c r="M258" s="19" t="n">
        <f aca="false">DATE(YEAR(B258),MONTH(B258),1)</f>
        <v>46113</v>
      </c>
    </row>
    <row r="259" customFormat="false" ht="15" hidden="false" customHeight="false" outlineLevel="0" collapsed="false">
      <c r="A259" s="17" t="s">
        <v>439</v>
      </c>
      <c r="B259" s="18" t="n">
        <v>46121</v>
      </c>
      <c r="C259" s="17" t="s">
        <v>88</v>
      </c>
      <c r="D259" s="17" t="s">
        <v>437</v>
      </c>
      <c r="E259" s="17" t="s">
        <v>438</v>
      </c>
      <c r="F259" s="17" t="s">
        <v>85</v>
      </c>
      <c r="G259" s="15" t="n">
        <v>30.04</v>
      </c>
      <c r="H259" s="17" t="s">
        <v>135</v>
      </c>
      <c r="I259" s="12" t="n">
        <f aca="false">COUNTIFS('Supplier bills'!$E$2:$E$1921,A259)</f>
        <v>0</v>
      </c>
      <c r="J259" s="15" t="str">
        <f aca="false">IF(I259=0,"",SUMIFS('Supplier bills'!$F$2:$F$1921,'Supplier bills'!$E$2:$E$1921,A259))</f>
        <v/>
      </c>
      <c r="K259" s="15" t="str">
        <f aca="false">IF(H259="Invoiced",ROUND(J259-G259,2),"")</f>
        <v/>
      </c>
      <c r="L259" s="17" t="str">
        <f aca="false">IF(H259="Invoiced",IF(ABS(K259)/G259&gt;0.03,"Review","OK"),"")</f>
        <v/>
      </c>
      <c r="M259" s="19" t="n">
        <f aca="false">DATE(YEAR(B259),MONTH(B259),1)</f>
        <v>46113</v>
      </c>
    </row>
    <row r="260" customFormat="false" ht="15" hidden="false" customHeight="false" outlineLevel="0" collapsed="false">
      <c r="A260" s="17" t="s">
        <v>440</v>
      </c>
      <c r="B260" s="18" t="n">
        <v>46122</v>
      </c>
      <c r="C260" s="17" t="s">
        <v>82</v>
      </c>
      <c r="D260" s="17" t="s">
        <v>283</v>
      </c>
      <c r="E260" s="17" t="s">
        <v>284</v>
      </c>
      <c r="F260" s="17" t="s">
        <v>85</v>
      </c>
      <c r="G260" s="15" t="n">
        <v>110.12</v>
      </c>
      <c r="H260" s="17" t="s">
        <v>86</v>
      </c>
      <c r="I260" s="12" t="n">
        <f aca="false">COUNTIFS('Supplier bills'!$E$2:$E$1921,A260)</f>
        <v>1</v>
      </c>
      <c r="J260" s="15" t="n">
        <f aca="false">IF(I260=0,"",SUMIFS('Supplier bills'!$F$2:$F$1921,'Supplier bills'!$E$2:$E$1921,A260))</f>
        <v>102.55</v>
      </c>
      <c r="K260" s="15" t="n">
        <f aca="false">IF(H260="Invoiced",ROUND(J260-G260,2),"")</f>
        <v>-7.57</v>
      </c>
      <c r="L260" s="17" t="str">
        <f aca="false">IF(H260="Invoiced",IF(ABS(K260)/G260&gt;0.03,"Review","OK"),"")</f>
        <v>Review</v>
      </c>
      <c r="M260" s="19" t="n">
        <f aca="false">DATE(YEAR(B260),MONTH(B260),1)</f>
        <v>46113</v>
      </c>
    </row>
    <row r="261" customFormat="false" ht="15" hidden="false" customHeight="false" outlineLevel="0" collapsed="false">
      <c r="A261" s="17" t="s">
        <v>441</v>
      </c>
      <c r="B261" s="18" t="n">
        <v>46122</v>
      </c>
      <c r="C261" s="17" t="s">
        <v>101</v>
      </c>
      <c r="D261" s="17" t="s">
        <v>339</v>
      </c>
      <c r="E261" s="17" t="s">
        <v>340</v>
      </c>
      <c r="F261" s="17" t="s">
        <v>85</v>
      </c>
      <c r="G261" s="15" t="n">
        <v>125.32</v>
      </c>
      <c r="H261" s="17" t="s">
        <v>86</v>
      </c>
      <c r="I261" s="12" t="n">
        <f aca="false">COUNTIFS('Supplier bills'!$E$2:$E$1921,A261)</f>
        <v>1</v>
      </c>
      <c r="J261" s="15" t="n">
        <f aca="false">IF(I261=0,"",SUMIFS('Supplier bills'!$F$2:$F$1921,'Supplier bills'!$E$2:$E$1921,A261))</f>
        <v>125.49</v>
      </c>
      <c r="K261" s="15" t="n">
        <f aca="false">IF(H261="Invoiced",ROUND(J261-G261,2),"")</f>
        <v>0.17</v>
      </c>
      <c r="L261" s="17" t="str">
        <f aca="false">IF(H261="Invoiced",IF(ABS(K261)/G261&gt;0.03,"Review","OK"),"")</f>
        <v>OK</v>
      </c>
      <c r="M261" s="19" t="n">
        <f aca="false">DATE(YEAR(B261),MONTH(B261),1)</f>
        <v>46113</v>
      </c>
    </row>
    <row r="262" customFormat="false" ht="15" hidden="false" customHeight="false" outlineLevel="0" collapsed="false">
      <c r="A262" s="17" t="s">
        <v>442</v>
      </c>
      <c r="B262" s="18" t="n">
        <v>46122</v>
      </c>
      <c r="C262" s="17" t="s">
        <v>82</v>
      </c>
      <c r="D262" s="17" t="s">
        <v>443</v>
      </c>
      <c r="E262" s="17" t="s">
        <v>444</v>
      </c>
      <c r="F262" s="17" t="s">
        <v>85</v>
      </c>
      <c r="G262" s="15" t="n">
        <v>218.01</v>
      </c>
      <c r="H262" s="17" t="s">
        <v>86</v>
      </c>
      <c r="I262" s="12" t="n">
        <f aca="false">COUNTIFS('Supplier bills'!$E$2:$E$1921,A262)</f>
        <v>1</v>
      </c>
      <c r="J262" s="15" t="n">
        <f aca="false">IF(I262=0,"",SUMIFS('Supplier bills'!$F$2:$F$1921,'Supplier bills'!$E$2:$E$1921,A262))</f>
        <v>218.49</v>
      </c>
      <c r="K262" s="15" t="n">
        <f aca="false">IF(H262="Invoiced",ROUND(J262-G262,2),"")</f>
        <v>0.48</v>
      </c>
      <c r="L262" s="17" t="str">
        <f aca="false">IF(H262="Invoiced",IF(ABS(K262)/G262&gt;0.03,"Review","OK"),"")</f>
        <v>OK</v>
      </c>
      <c r="M262" s="19" t="n">
        <f aca="false">DATE(YEAR(B262),MONTH(B262),1)</f>
        <v>46113</v>
      </c>
    </row>
    <row r="263" customFormat="false" ht="15" hidden="false" customHeight="false" outlineLevel="0" collapsed="false">
      <c r="A263" s="17" t="s">
        <v>445</v>
      </c>
      <c r="B263" s="18" t="n">
        <v>46122</v>
      </c>
      <c r="C263" s="17" t="s">
        <v>88</v>
      </c>
      <c r="D263" s="17" t="s">
        <v>339</v>
      </c>
      <c r="E263" s="17" t="s">
        <v>340</v>
      </c>
      <c r="F263" s="17" t="s">
        <v>98</v>
      </c>
      <c r="G263" s="15" t="n">
        <v>570.13</v>
      </c>
      <c r="H263" s="17" t="s">
        <v>135</v>
      </c>
      <c r="I263" s="12" t="n">
        <f aca="false">COUNTIFS('Supplier bills'!$E$2:$E$1921,A263)</f>
        <v>0</v>
      </c>
      <c r="J263" s="15" t="str">
        <f aca="false">IF(I263=0,"",SUMIFS('Supplier bills'!$F$2:$F$1921,'Supplier bills'!$E$2:$E$1921,A263))</f>
        <v/>
      </c>
      <c r="K263" s="15" t="str">
        <f aca="false">IF(H263="Invoiced",ROUND(J263-G263,2),"")</f>
        <v/>
      </c>
      <c r="L263" s="17" t="str">
        <f aca="false">IF(H263="Invoiced",IF(ABS(K263)/G263&gt;0.03,"Review","OK"),"")</f>
        <v/>
      </c>
      <c r="M263" s="19" t="n">
        <f aca="false">DATE(YEAR(B263),MONTH(B263),1)</f>
        <v>46113</v>
      </c>
    </row>
    <row r="264" customFormat="false" ht="15" hidden="false" customHeight="false" outlineLevel="0" collapsed="false">
      <c r="A264" s="17" t="s">
        <v>446</v>
      </c>
      <c r="B264" s="18" t="n">
        <v>46122</v>
      </c>
      <c r="C264" s="17" t="s">
        <v>88</v>
      </c>
      <c r="D264" s="17" t="s">
        <v>427</v>
      </c>
      <c r="E264" s="17" t="s">
        <v>428</v>
      </c>
      <c r="F264" s="17" t="s">
        <v>98</v>
      </c>
      <c r="G264" s="15" t="n">
        <v>102.98</v>
      </c>
      <c r="H264" s="17" t="s">
        <v>86</v>
      </c>
      <c r="I264" s="12" t="n">
        <f aca="false">COUNTIFS('Supplier bills'!$E$2:$E$1921,A264)</f>
        <v>1</v>
      </c>
      <c r="J264" s="15" t="n">
        <f aca="false">IF(I264=0,"",SUMIFS('Supplier bills'!$F$2:$F$1921,'Supplier bills'!$E$2:$E$1921,A264))</f>
        <v>113.49</v>
      </c>
      <c r="K264" s="15" t="n">
        <f aca="false">IF(H264="Invoiced",ROUND(J264-G264,2),"")</f>
        <v>10.51</v>
      </c>
      <c r="L264" s="17" t="str">
        <f aca="false">IF(H264="Invoiced",IF(ABS(K264)/G264&gt;0.03,"Review","OK"),"")</f>
        <v>Review</v>
      </c>
      <c r="M264" s="19" t="n">
        <f aca="false">DATE(YEAR(B264),MONTH(B264),1)</f>
        <v>46113</v>
      </c>
    </row>
    <row r="265" customFormat="false" ht="15" hidden="false" customHeight="false" outlineLevel="0" collapsed="false">
      <c r="A265" s="17" t="s">
        <v>447</v>
      </c>
      <c r="B265" s="18" t="n">
        <v>46122</v>
      </c>
      <c r="C265" s="17" t="s">
        <v>88</v>
      </c>
      <c r="D265" s="17" t="s">
        <v>413</v>
      </c>
      <c r="E265" s="17" t="s">
        <v>414</v>
      </c>
      <c r="F265" s="17" t="s">
        <v>98</v>
      </c>
      <c r="G265" s="15" t="n">
        <v>111.69</v>
      </c>
      <c r="H265" s="17" t="s">
        <v>86</v>
      </c>
      <c r="I265" s="12" t="n">
        <f aca="false">COUNTIFS('Supplier bills'!$E$2:$E$1921,A265)</f>
        <v>1</v>
      </c>
      <c r="J265" s="15" t="n">
        <f aca="false">IF(I265=0,"",SUMIFS('Supplier bills'!$F$2:$F$1921,'Supplier bills'!$E$2:$E$1921,A265))</f>
        <v>110.84</v>
      </c>
      <c r="K265" s="15" t="n">
        <f aca="false">IF(H265="Invoiced",ROUND(J265-G265,2),"")</f>
        <v>-0.85</v>
      </c>
      <c r="L265" s="17" t="str">
        <f aca="false">IF(H265="Invoiced",IF(ABS(K265)/G265&gt;0.03,"Review","OK"),"")</f>
        <v>OK</v>
      </c>
      <c r="M265" s="19" t="n">
        <f aca="false">DATE(YEAR(B265),MONTH(B265),1)</f>
        <v>46113</v>
      </c>
    </row>
    <row r="266" customFormat="false" ht="15" hidden="false" customHeight="false" outlineLevel="0" collapsed="false">
      <c r="A266" s="17" t="s">
        <v>448</v>
      </c>
      <c r="B266" s="18" t="n">
        <v>46122</v>
      </c>
      <c r="C266" s="17" t="s">
        <v>82</v>
      </c>
      <c r="D266" s="17" t="s">
        <v>410</v>
      </c>
      <c r="E266" s="17" t="s">
        <v>411</v>
      </c>
      <c r="F266" s="17" t="s">
        <v>92</v>
      </c>
      <c r="G266" s="15" t="n">
        <v>324.33</v>
      </c>
      <c r="H266" s="17" t="s">
        <v>93</v>
      </c>
      <c r="I266" s="12" t="n">
        <f aca="false">COUNTIFS('Supplier bills'!$E$2:$E$1921,A266)</f>
        <v>0</v>
      </c>
      <c r="J266" s="15" t="str">
        <f aca="false">IF(I266=0,"",SUMIFS('Supplier bills'!$F$2:$F$1921,'Supplier bills'!$E$2:$E$1921,A266))</f>
        <v/>
      </c>
      <c r="K266" s="15" t="str">
        <f aca="false">IF(H266="Invoiced",ROUND(J266-G266,2),"")</f>
        <v/>
      </c>
      <c r="L266" s="17" t="str">
        <f aca="false">IF(H266="Invoiced",IF(ABS(K266)/G266&gt;0.03,"Review","OK"),"")</f>
        <v/>
      </c>
      <c r="M266" s="19" t="n">
        <f aca="false">DATE(YEAR(B266),MONTH(B266),1)</f>
        <v>46113</v>
      </c>
    </row>
    <row r="267" customFormat="false" ht="15" hidden="false" customHeight="false" outlineLevel="0" collapsed="false">
      <c r="A267" s="17" t="s">
        <v>449</v>
      </c>
      <c r="B267" s="18" t="n">
        <v>46122</v>
      </c>
      <c r="C267" s="17" t="s">
        <v>82</v>
      </c>
      <c r="D267" s="17" t="s">
        <v>437</v>
      </c>
      <c r="E267" s="17" t="s">
        <v>438</v>
      </c>
      <c r="F267" s="17" t="s">
        <v>98</v>
      </c>
      <c r="G267" s="15" t="n">
        <v>399.62</v>
      </c>
      <c r="H267" s="17" t="s">
        <v>86</v>
      </c>
      <c r="I267" s="12" t="n">
        <f aca="false">COUNTIFS('Supplier bills'!$E$2:$E$1921,A267)</f>
        <v>1</v>
      </c>
      <c r="J267" s="15" t="n">
        <f aca="false">IF(I267=0,"",SUMIFS('Supplier bills'!$F$2:$F$1921,'Supplier bills'!$E$2:$E$1921,A267))</f>
        <v>399.47</v>
      </c>
      <c r="K267" s="15" t="n">
        <f aca="false">IF(H267="Invoiced",ROUND(J267-G267,2),"")</f>
        <v>-0.15</v>
      </c>
      <c r="L267" s="17" t="str">
        <f aca="false">IF(H267="Invoiced",IF(ABS(K267)/G267&gt;0.03,"Review","OK"),"")</f>
        <v>OK</v>
      </c>
      <c r="M267" s="19" t="n">
        <f aca="false">DATE(YEAR(B267),MONTH(B267),1)</f>
        <v>46113</v>
      </c>
    </row>
    <row r="268" customFormat="false" ht="15" hidden="false" customHeight="false" outlineLevel="0" collapsed="false">
      <c r="A268" s="17" t="s">
        <v>450</v>
      </c>
      <c r="B268" s="18" t="n">
        <v>46123</v>
      </c>
      <c r="C268" s="17" t="s">
        <v>101</v>
      </c>
      <c r="D268" s="17" t="s">
        <v>410</v>
      </c>
      <c r="E268" s="17" t="s">
        <v>411</v>
      </c>
      <c r="F268" s="17" t="s">
        <v>98</v>
      </c>
      <c r="G268" s="15" t="n">
        <v>411.2</v>
      </c>
      <c r="H268" s="17" t="s">
        <v>86</v>
      </c>
      <c r="I268" s="12" t="n">
        <f aca="false">COUNTIFS('Supplier bills'!$E$2:$E$1921,A268)</f>
        <v>1</v>
      </c>
      <c r="J268" s="15" t="n">
        <f aca="false">IF(I268=0,"",SUMIFS('Supplier bills'!$F$2:$F$1921,'Supplier bills'!$E$2:$E$1921,A268))</f>
        <v>412.87</v>
      </c>
      <c r="K268" s="15" t="n">
        <f aca="false">IF(H268="Invoiced",ROUND(J268-G268,2),"")</f>
        <v>1.67</v>
      </c>
      <c r="L268" s="17" t="str">
        <f aca="false">IF(H268="Invoiced",IF(ABS(K268)/G268&gt;0.03,"Review","OK"),"")</f>
        <v>OK</v>
      </c>
      <c r="M268" s="19" t="n">
        <f aca="false">DATE(YEAR(B268),MONTH(B268),1)</f>
        <v>46113</v>
      </c>
    </row>
    <row r="269" customFormat="false" ht="15" hidden="false" customHeight="false" outlineLevel="0" collapsed="false">
      <c r="A269" s="17" t="s">
        <v>451</v>
      </c>
      <c r="B269" s="18" t="n">
        <v>46123</v>
      </c>
      <c r="C269" s="17" t="s">
        <v>101</v>
      </c>
      <c r="D269" s="17" t="s">
        <v>369</v>
      </c>
      <c r="E269" s="17" t="s">
        <v>370</v>
      </c>
      <c r="F269" s="17" t="s">
        <v>98</v>
      </c>
      <c r="G269" s="15" t="n">
        <v>544.24</v>
      </c>
      <c r="H269" s="17" t="s">
        <v>86</v>
      </c>
      <c r="I269" s="12" t="n">
        <f aca="false">COUNTIFS('Supplier bills'!$E$2:$E$1921,A269)</f>
        <v>1</v>
      </c>
      <c r="J269" s="15" t="n">
        <f aca="false">IF(I269=0,"",SUMIFS('Supplier bills'!$F$2:$F$1921,'Supplier bills'!$E$2:$E$1921,A269))</f>
        <v>548.67</v>
      </c>
      <c r="K269" s="15" t="n">
        <f aca="false">IF(H269="Invoiced",ROUND(J269-G269,2),"")</f>
        <v>4.43</v>
      </c>
      <c r="L269" s="17" t="str">
        <f aca="false">IF(H269="Invoiced",IF(ABS(K269)/G269&gt;0.03,"Review","OK"),"")</f>
        <v>OK</v>
      </c>
      <c r="M269" s="19" t="n">
        <f aca="false">DATE(YEAR(B269),MONTH(B269),1)</f>
        <v>46113</v>
      </c>
    </row>
    <row r="270" customFormat="false" ht="15" hidden="false" customHeight="false" outlineLevel="0" collapsed="false">
      <c r="A270" s="17" t="s">
        <v>452</v>
      </c>
      <c r="B270" s="18" t="n">
        <v>46123</v>
      </c>
      <c r="C270" s="17" t="s">
        <v>82</v>
      </c>
      <c r="D270" s="17" t="s">
        <v>410</v>
      </c>
      <c r="E270" s="17" t="s">
        <v>411</v>
      </c>
      <c r="F270" s="17" t="s">
        <v>85</v>
      </c>
      <c r="G270" s="15" t="n">
        <v>720.29</v>
      </c>
      <c r="H270" s="17" t="s">
        <v>86</v>
      </c>
      <c r="I270" s="12" t="n">
        <f aca="false">COUNTIFS('Supplier bills'!$E$2:$E$1921,A270)</f>
        <v>1</v>
      </c>
      <c r="J270" s="15" t="n">
        <f aca="false">IF(I270=0,"",SUMIFS('Supplier bills'!$F$2:$F$1921,'Supplier bills'!$E$2:$E$1921,A270))</f>
        <v>726.72</v>
      </c>
      <c r="K270" s="15" t="n">
        <f aca="false">IF(H270="Invoiced",ROUND(J270-G270,2),"")</f>
        <v>6.43</v>
      </c>
      <c r="L270" s="17" t="str">
        <f aca="false">IF(H270="Invoiced",IF(ABS(K270)/G270&gt;0.03,"Review","OK"),"")</f>
        <v>OK</v>
      </c>
      <c r="M270" s="19" t="n">
        <f aca="false">DATE(YEAR(B270),MONTH(B270),1)</f>
        <v>46113</v>
      </c>
    </row>
    <row r="271" customFormat="false" ht="15" hidden="false" customHeight="false" outlineLevel="0" collapsed="false">
      <c r="A271" s="17" t="s">
        <v>453</v>
      </c>
      <c r="B271" s="18" t="n">
        <v>46123</v>
      </c>
      <c r="C271" s="17" t="s">
        <v>101</v>
      </c>
      <c r="D271" s="17" t="s">
        <v>413</v>
      </c>
      <c r="E271" s="17" t="s">
        <v>414</v>
      </c>
      <c r="F271" s="17" t="s">
        <v>98</v>
      </c>
      <c r="G271" s="15" t="n">
        <v>384.87</v>
      </c>
      <c r="H271" s="17" t="s">
        <v>86</v>
      </c>
      <c r="I271" s="12" t="n">
        <f aca="false">COUNTIFS('Supplier bills'!$E$2:$E$1921,A271)</f>
        <v>1</v>
      </c>
      <c r="J271" s="15" t="n">
        <f aca="false">IF(I271=0,"",SUMIFS('Supplier bills'!$F$2:$F$1921,'Supplier bills'!$E$2:$E$1921,A271))</f>
        <v>382.03</v>
      </c>
      <c r="K271" s="15" t="n">
        <f aca="false">IF(H271="Invoiced",ROUND(J271-G271,2),"")</f>
        <v>-2.84</v>
      </c>
      <c r="L271" s="17" t="str">
        <f aca="false">IF(H271="Invoiced",IF(ABS(K271)/G271&gt;0.03,"Review","OK"),"")</f>
        <v>OK</v>
      </c>
      <c r="M271" s="19" t="n">
        <f aca="false">DATE(YEAR(B271),MONTH(B271),1)</f>
        <v>46113</v>
      </c>
    </row>
    <row r="272" customFormat="false" ht="15" hidden="false" customHeight="false" outlineLevel="0" collapsed="false">
      <c r="A272" s="17" t="s">
        <v>454</v>
      </c>
      <c r="B272" s="18" t="n">
        <v>46123</v>
      </c>
      <c r="C272" s="17" t="s">
        <v>82</v>
      </c>
      <c r="D272" s="17" t="s">
        <v>433</v>
      </c>
      <c r="E272" s="17" t="s">
        <v>434</v>
      </c>
      <c r="F272" s="17" t="s">
        <v>98</v>
      </c>
      <c r="G272" s="15" t="n">
        <v>196.96</v>
      </c>
      <c r="H272" s="17" t="s">
        <v>86</v>
      </c>
      <c r="I272" s="12" t="n">
        <f aca="false">COUNTIFS('Supplier bills'!$E$2:$E$1921,A272)</f>
        <v>1</v>
      </c>
      <c r="J272" s="15" t="n">
        <f aca="false">IF(I272=0,"",SUMIFS('Supplier bills'!$F$2:$F$1921,'Supplier bills'!$E$2:$E$1921,A272))</f>
        <v>197.01</v>
      </c>
      <c r="K272" s="15" t="n">
        <f aca="false">IF(H272="Invoiced",ROUND(J272-G272,2),"")</f>
        <v>0.05</v>
      </c>
      <c r="L272" s="17" t="str">
        <f aca="false">IF(H272="Invoiced",IF(ABS(K272)/G272&gt;0.03,"Review","OK"),"")</f>
        <v>OK</v>
      </c>
      <c r="M272" s="19" t="n">
        <f aca="false">DATE(YEAR(B272),MONTH(B272),1)</f>
        <v>46113</v>
      </c>
    </row>
    <row r="273" customFormat="false" ht="15" hidden="false" customHeight="false" outlineLevel="0" collapsed="false">
      <c r="A273" s="17" t="s">
        <v>455</v>
      </c>
      <c r="B273" s="18" t="n">
        <v>46123</v>
      </c>
      <c r="C273" s="17" t="s">
        <v>101</v>
      </c>
      <c r="D273" s="17" t="s">
        <v>433</v>
      </c>
      <c r="E273" s="17" t="s">
        <v>434</v>
      </c>
      <c r="F273" s="17" t="s">
        <v>98</v>
      </c>
      <c r="G273" s="15" t="n">
        <v>352.98</v>
      </c>
      <c r="H273" s="17" t="s">
        <v>86</v>
      </c>
      <c r="I273" s="12" t="n">
        <f aca="false">COUNTIFS('Supplier bills'!$E$2:$E$1921,A273)</f>
        <v>1</v>
      </c>
      <c r="J273" s="15" t="n">
        <f aca="false">IF(I273=0,"",SUMIFS('Supplier bills'!$F$2:$F$1921,'Supplier bills'!$E$2:$E$1921,A273))</f>
        <v>354.86</v>
      </c>
      <c r="K273" s="15" t="n">
        <f aca="false">IF(H273="Invoiced",ROUND(J273-G273,2),"")</f>
        <v>1.88</v>
      </c>
      <c r="L273" s="17" t="str">
        <f aca="false">IF(H273="Invoiced",IF(ABS(K273)/G273&gt;0.03,"Review","OK"),"")</f>
        <v>OK</v>
      </c>
      <c r="M273" s="19" t="n">
        <f aca="false">DATE(YEAR(B273),MONTH(B273),1)</f>
        <v>46113</v>
      </c>
    </row>
    <row r="274" customFormat="false" ht="15" hidden="false" customHeight="false" outlineLevel="0" collapsed="false">
      <c r="A274" s="17" t="s">
        <v>456</v>
      </c>
      <c r="B274" s="18" t="n">
        <v>46123</v>
      </c>
      <c r="C274" s="17" t="s">
        <v>82</v>
      </c>
      <c r="D274" s="17" t="s">
        <v>304</v>
      </c>
      <c r="E274" s="17" t="s">
        <v>305</v>
      </c>
      <c r="F274" s="17" t="s">
        <v>98</v>
      </c>
      <c r="G274" s="15" t="n">
        <v>538.99</v>
      </c>
      <c r="H274" s="17" t="s">
        <v>86</v>
      </c>
      <c r="I274" s="12" t="n">
        <f aca="false">COUNTIFS('Supplier bills'!$E$2:$E$1921,A274)</f>
        <v>1</v>
      </c>
      <c r="J274" s="15" t="n">
        <f aca="false">IF(I274=0,"",SUMIFS('Supplier bills'!$F$2:$F$1921,'Supplier bills'!$E$2:$E$1921,A274))</f>
        <v>543.53</v>
      </c>
      <c r="K274" s="15" t="n">
        <f aca="false">IF(H274="Invoiced",ROUND(J274-G274,2),"")</f>
        <v>4.54</v>
      </c>
      <c r="L274" s="17" t="str">
        <f aca="false">IF(H274="Invoiced",IF(ABS(K274)/G274&gt;0.03,"Review","OK"),"")</f>
        <v>OK</v>
      </c>
      <c r="M274" s="19" t="n">
        <f aca="false">DATE(YEAR(B274),MONTH(B274),1)</f>
        <v>46113</v>
      </c>
    </row>
    <row r="275" customFormat="false" ht="15" hidden="false" customHeight="false" outlineLevel="0" collapsed="false">
      <c r="A275" s="17" t="s">
        <v>457</v>
      </c>
      <c r="B275" s="18" t="n">
        <v>46123</v>
      </c>
      <c r="C275" s="17" t="s">
        <v>88</v>
      </c>
      <c r="D275" s="17" t="s">
        <v>413</v>
      </c>
      <c r="E275" s="17" t="s">
        <v>414</v>
      </c>
      <c r="F275" s="17" t="s">
        <v>85</v>
      </c>
      <c r="G275" s="15" t="n">
        <v>506.06</v>
      </c>
      <c r="H275" s="17" t="s">
        <v>86</v>
      </c>
      <c r="I275" s="12" t="n">
        <f aca="false">COUNTIFS('Supplier bills'!$E$2:$E$1921,A275)</f>
        <v>1</v>
      </c>
      <c r="J275" s="15" t="n">
        <f aca="false">IF(I275=0,"",SUMIFS('Supplier bills'!$F$2:$F$1921,'Supplier bills'!$E$2:$E$1921,A275))</f>
        <v>505.6</v>
      </c>
      <c r="K275" s="15" t="n">
        <f aca="false">IF(H275="Invoiced",ROUND(J275-G275,2),"")</f>
        <v>-0.46</v>
      </c>
      <c r="L275" s="17" t="str">
        <f aca="false">IF(H275="Invoiced",IF(ABS(K275)/G275&gt;0.03,"Review","OK"),"")</f>
        <v>OK</v>
      </c>
      <c r="M275" s="19" t="n">
        <f aca="false">DATE(YEAR(B275),MONTH(B275),1)</f>
        <v>46113</v>
      </c>
    </row>
    <row r="276" customFormat="false" ht="15" hidden="false" customHeight="false" outlineLevel="0" collapsed="false">
      <c r="A276" s="17" t="s">
        <v>458</v>
      </c>
      <c r="B276" s="18" t="n">
        <v>46124</v>
      </c>
      <c r="C276" s="17" t="s">
        <v>101</v>
      </c>
      <c r="D276" s="17" t="s">
        <v>433</v>
      </c>
      <c r="E276" s="17" t="s">
        <v>434</v>
      </c>
      <c r="F276" s="17" t="s">
        <v>98</v>
      </c>
      <c r="G276" s="15" t="n">
        <v>495.96</v>
      </c>
      <c r="H276" s="17" t="s">
        <v>86</v>
      </c>
      <c r="I276" s="12" t="n">
        <f aca="false">COUNTIFS('Supplier bills'!$E$2:$E$1921,A276)</f>
        <v>1</v>
      </c>
      <c r="J276" s="15" t="n">
        <f aca="false">IF(I276=0,"",SUMIFS('Supplier bills'!$F$2:$F$1921,'Supplier bills'!$E$2:$E$1921,A276))</f>
        <v>493.59</v>
      </c>
      <c r="K276" s="15" t="n">
        <f aca="false">IF(H276="Invoiced",ROUND(J276-G276,2),"")</f>
        <v>-2.37</v>
      </c>
      <c r="L276" s="17" t="str">
        <f aca="false">IF(H276="Invoiced",IF(ABS(K276)/G276&gt;0.03,"Review","OK"),"")</f>
        <v>OK</v>
      </c>
      <c r="M276" s="19" t="n">
        <f aca="false">DATE(YEAR(B276),MONTH(B276),1)</f>
        <v>46113</v>
      </c>
    </row>
    <row r="277" customFormat="false" ht="15" hidden="false" customHeight="false" outlineLevel="0" collapsed="false">
      <c r="A277" s="17" t="s">
        <v>459</v>
      </c>
      <c r="B277" s="18" t="n">
        <v>46124</v>
      </c>
      <c r="C277" s="17" t="s">
        <v>82</v>
      </c>
      <c r="D277" s="17" t="s">
        <v>410</v>
      </c>
      <c r="E277" s="17" t="s">
        <v>411</v>
      </c>
      <c r="F277" s="17" t="s">
        <v>85</v>
      </c>
      <c r="G277" s="15" t="n">
        <v>216.9</v>
      </c>
      <c r="H277" s="17" t="s">
        <v>86</v>
      </c>
      <c r="I277" s="12" t="n">
        <f aca="false">COUNTIFS('Supplier bills'!$E$2:$E$1921,A277)</f>
        <v>1</v>
      </c>
      <c r="J277" s="15" t="n">
        <f aca="false">IF(I277=0,"",SUMIFS('Supplier bills'!$F$2:$F$1921,'Supplier bills'!$E$2:$E$1921,A277))</f>
        <v>216.58</v>
      </c>
      <c r="K277" s="15" t="n">
        <f aca="false">IF(H277="Invoiced",ROUND(J277-G277,2),"")</f>
        <v>-0.32</v>
      </c>
      <c r="L277" s="17" t="str">
        <f aca="false">IF(H277="Invoiced",IF(ABS(K277)/G277&gt;0.03,"Review","OK"),"")</f>
        <v>OK</v>
      </c>
      <c r="M277" s="19" t="n">
        <f aca="false">DATE(YEAR(B277),MONTH(B277),1)</f>
        <v>46113</v>
      </c>
    </row>
    <row r="278" customFormat="false" ht="15" hidden="false" customHeight="false" outlineLevel="0" collapsed="false">
      <c r="A278" s="17" t="s">
        <v>460</v>
      </c>
      <c r="B278" s="18" t="n">
        <v>46124</v>
      </c>
      <c r="C278" s="17" t="s">
        <v>88</v>
      </c>
      <c r="D278" s="17" t="s">
        <v>433</v>
      </c>
      <c r="E278" s="17" t="s">
        <v>434</v>
      </c>
      <c r="F278" s="17" t="s">
        <v>98</v>
      </c>
      <c r="G278" s="15" t="n">
        <v>188.44</v>
      </c>
      <c r="H278" s="17" t="s">
        <v>86</v>
      </c>
      <c r="I278" s="12" t="n">
        <f aca="false">COUNTIFS('Supplier bills'!$E$2:$E$1921,A278)</f>
        <v>1</v>
      </c>
      <c r="J278" s="15" t="n">
        <f aca="false">IF(I278=0,"",SUMIFS('Supplier bills'!$F$2:$F$1921,'Supplier bills'!$E$2:$E$1921,A278))</f>
        <v>187.06</v>
      </c>
      <c r="K278" s="15" t="n">
        <f aca="false">IF(H278="Invoiced",ROUND(J278-G278,2),"")</f>
        <v>-1.38</v>
      </c>
      <c r="L278" s="17" t="str">
        <f aca="false">IF(H278="Invoiced",IF(ABS(K278)/G278&gt;0.03,"Review","OK"),"")</f>
        <v>OK</v>
      </c>
      <c r="M278" s="19" t="n">
        <f aca="false">DATE(YEAR(B278),MONTH(B278),1)</f>
        <v>46113</v>
      </c>
    </row>
    <row r="279" customFormat="false" ht="15" hidden="false" customHeight="false" outlineLevel="0" collapsed="false">
      <c r="A279" s="17" t="s">
        <v>461</v>
      </c>
      <c r="B279" s="18" t="n">
        <v>46124</v>
      </c>
      <c r="C279" s="17" t="s">
        <v>101</v>
      </c>
      <c r="D279" s="17" t="s">
        <v>443</v>
      </c>
      <c r="E279" s="17" t="s">
        <v>444</v>
      </c>
      <c r="F279" s="17" t="s">
        <v>92</v>
      </c>
      <c r="G279" s="15" t="n">
        <v>381.37</v>
      </c>
      <c r="H279" s="17" t="s">
        <v>93</v>
      </c>
      <c r="I279" s="12" t="n">
        <f aca="false">COUNTIFS('Supplier bills'!$E$2:$E$1921,A279)</f>
        <v>0</v>
      </c>
      <c r="J279" s="15" t="str">
        <f aca="false">IF(I279=0,"",SUMIFS('Supplier bills'!$F$2:$F$1921,'Supplier bills'!$E$2:$E$1921,A279))</f>
        <v/>
      </c>
      <c r="K279" s="15" t="str">
        <f aca="false">IF(H279="Invoiced",ROUND(J279-G279,2),"")</f>
        <v/>
      </c>
      <c r="L279" s="17" t="str">
        <f aca="false">IF(H279="Invoiced",IF(ABS(K279)/G279&gt;0.03,"Review","OK"),"")</f>
        <v/>
      </c>
      <c r="M279" s="19" t="n">
        <f aca="false">DATE(YEAR(B279),MONTH(B279),1)</f>
        <v>46113</v>
      </c>
    </row>
    <row r="280" customFormat="false" ht="15" hidden="false" customHeight="false" outlineLevel="0" collapsed="false">
      <c r="A280" s="17" t="s">
        <v>462</v>
      </c>
      <c r="B280" s="18" t="n">
        <v>46124</v>
      </c>
      <c r="C280" s="17" t="s">
        <v>101</v>
      </c>
      <c r="D280" s="17" t="s">
        <v>410</v>
      </c>
      <c r="E280" s="17" t="s">
        <v>411</v>
      </c>
      <c r="F280" s="17" t="s">
        <v>85</v>
      </c>
      <c r="G280" s="15" t="n">
        <v>223.23</v>
      </c>
      <c r="H280" s="17" t="s">
        <v>86</v>
      </c>
      <c r="I280" s="12" t="n">
        <f aca="false">COUNTIFS('Supplier bills'!$E$2:$E$1921,A280)</f>
        <v>1</v>
      </c>
      <c r="J280" s="15" t="n">
        <f aca="false">IF(I280=0,"",SUMIFS('Supplier bills'!$F$2:$F$1921,'Supplier bills'!$E$2:$E$1921,A280))</f>
        <v>221.21</v>
      </c>
      <c r="K280" s="15" t="n">
        <f aca="false">IF(H280="Invoiced",ROUND(J280-G280,2),"")</f>
        <v>-2.02</v>
      </c>
      <c r="L280" s="17" t="str">
        <f aca="false">IF(H280="Invoiced",IF(ABS(K280)/G280&gt;0.03,"Review","OK"),"")</f>
        <v>OK</v>
      </c>
      <c r="M280" s="19" t="n">
        <f aca="false">DATE(YEAR(B280),MONTH(B280),1)</f>
        <v>46113</v>
      </c>
    </row>
    <row r="281" customFormat="false" ht="15" hidden="false" customHeight="false" outlineLevel="0" collapsed="false">
      <c r="A281" s="17" t="s">
        <v>463</v>
      </c>
      <c r="B281" s="18" t="n">
        <v>46124</v>
      </c>
      <c r="C281" s="17" t="s">
        <v>101</v>
      </c>
      <c r="D281" s="17" t="s">
        <v>427</v>
      </c>
      <c r="E281" s="17" t="s">
        <v>428</v>
      </c>
      <c r="F281" s="17" t="s">
        <v>98</v>
      </c>
      <c r="G281" s="15" t="n">
        <v>35.7</v>
      </c>
      <c r="H281" s="17" t="s">
        <v>86</v>
      </c>
      <c r="I281" s="12" t="n">
        <f aca="false">COUNTIFS('Supplier bills'!$E$2:$E$1921,A281)</f>
        <v>1</v>
      </c>
      <c r="J281" s="15" t="n">
        <f aca="false">IF(I281=0,"",SUMIFS('Supplier bills'!$F$2:$F$1921,'Supplier bills'!$E$2:$E$1921,A281))</f>
        <v>35.61</v>
      </c>
      <c r="K281" s="15" t="n">
        <f aca="false">IF(H281="Invoiced",ROUND(J281-G281,2),"")</f>
        <v>-0.09</v>
      </c>
      <c r="L281" s="17" t="str">
        <f aca="false">IF(H281="Invoiced",IF(ABS(K281)/G281&gt;0.03,"Review","OK"),"")</f>
        <v>OK</v>
      </c>
      <c r="M281" s="19" t="n">
        <f aca="false">DATE(YEAR(B281),MONTH(B281),1)</f>
        <v>46113</v>
      </c>
    </row>
    <row r="282" customFormat="false" ht="15" hidden="false" customHeight="false" outlineLevel="0" collapsed="false">
      <c r="A282" s="17" t="s">
        <v>464</v>
      </c>
      <c r="B282" s="18" t="n">
        <v>46125</v>
      </c>
      <c r="C282" s="17" t="s">
        <v>82</v>
      </c>
      <c r="D282" s="17" t="s">
        <v>413</v>
      </c>
      <c r="E282" s="17" t="s">
        <v>414</v>
      </c>
      <c r="F282" s="17" t="s">
        <v>98</v>
      </c>
      <c r="G282" s="15" t="n">
        <v>151.65</v>
      </c>
      <c r="H282" s="17" t="s">
        <v>86</v>
      </c>
      <c r="I282" s="12" t="n">
        <f aca="false">COUNTIFS('Supplier bills'!$E$2:$E$1921,A282)</f>
        <v>1</v>
      </c>
      <c r="J282" s="15" t="n">
        <f aca="false">IF(I282=0,"",SUMIFS('Supplier bills'!$F$2:$F$1921,'Supplier bills'!$E$2:$E$1921,A282))</f>
        <v>152.3</v>
      </c>
      <c r="K282" s="15" t="n">
        <f aca="false">IF(H282="Invoiced",ROUND(J282-G282,2),"")</f>
        <v>0.65</v>
      </c>
      <c r="L282" s="17" t="str">
        <f aca="false">IF(H282="Invoiced",IF(ABS(K282)/G282&gt;0.03,"Review","OK"),"")</f>
        <v>OK</v>
      </c>
      <c r="M282" s="19" t="n">
        <f aca="false">DATE(YEAR(B282),MONTH(B282),1)</f>
        <v>46113</v>
      </c>
    </row>
    <row r="283" customFormat="false" ht="15" hidden="false" customHeight="false" outlineLevel="0" collapsed="false">
      <c r="A283" s="17" t="s">
        <v>465</v>
      </c>
      <c r="B283" s="18" t="n">
        <v>46125</v>
      </c>
      <c r="C283" s="17" t="s">
        <v>101</v>
      </c>
      <c r="D283" s="17" t="s">
        <v>443</v>
      </c>
      <c r="E283" s="17" t="s">
        <v>444</v>
      </c>
      <c r="F283" s="17" t="s">
        <v>85</v>
      </c>
      <c r="G283" s="15" t="n">
        <v>412.96</v>
      </c>
      <c r="H283" s="17" t="s">
        <v>86</v>
      </c>
      <c r="I283" s="12" t="n">
        <f aca="false">COUNTIFS('Supplier bills'!$E$2:$E$1921,A283)</f>
        <v>1</v>
      </c>
      <c r="J283" s="15" t="n">
        <f aca="false">IF(I283=0,"",SUMIFS('Supplier bills'!$F$2:$F$1921,'Supplier bills'!$E$2:$E$1921,A283))</f>
        <v>415.64</v>
      </c>
      <c r="K283" s="15" t="n">
        <f aca="false">IF(H283="Invoiced",ROUND(J283-G283,2),"")</f>
        <v>2.68</v>
      </c>
      <c r="L283" s="17" t="str">
        <f aca="false">IF(H283="Invoiced",IF(ABS(K283)/G283&gt;0.03,"Review","OK"),"")</f>
        <v>OK</v>
      </c>
      <c r="M283" s="19" t="n">
        <f aca="false">DATE(YEAR(B283),MONTH(B283),1)</f>
        <v>46113</v>
      </c>
    </row>
    <row r="284" customFormat="false" ht="15" hidden="false" customHeight="false" outlineLevel="0" collapsed="false">
      <c r="A284" s="17" t="s">
        <v>466</v>
      </c>
      <c r="B284" s="18" t="n">
        <v>46125</v>
      </c>
      <c r="C284" s="17" t="s">
        <v>82</v>
      </c>
      <c r="D284" s="17" t="s">
        <v>417</v>
      </c>
      <c r="E284" s="17" t="s">
        <v>418</v>
      </c>
      <c r="F284" s="17" t="s">
        <v>85</v>
      </c>
      <c r="G284" s="15" t="n">
        <v>167.4</v>
      </c>
      <c r="H284" s="17" t="s">
        <v>86</v>
      </c>
      <c r="I284" s="12" t="n">
        <f aca="false">COUNTIFS('Supplier bills'!$E$2:$E$1921,A284)</f>
        <v>1</v>
      </c>
      <c r="J284" s="15" t="n">
        <f aca="false">IF(I284=0,"",SUMIFS('Supplier bills'!$F$2:$F$1921,'Supplier bills'!$E$2:$E$1921,A284))</f>
        <v>167.71</v>
      </c>
      <c r="K284" s="15" t="n">
        <f aca="false">IF(H284="Invoiced",ROUND(J284-G284,2),"")</f>
        <v>0.31</v>
      </c>
      <c r="L284" s="17" t="str">
        <f aca="false">IF(H284="Invoiced",IF(ABS(K284)/G284&gt;0.03,"Review","OK"),"")</f>
        <v>OK</v>
      </c>
      <c r="M284" s="19" t="n">
        <f aca="false">DATE(YEAR(B284),MONTH(B284),1)</f>
        <v>46113</v>
      </c>
    </row>
    <row r="285" customFormat="false" ht="15" hidden="false" customHeight="false" outlineLevel="0" collapsed="false">
      <c r="A285" s="17" t="s">
        <v>467</v>
      </c>
      <c r="B285" s="18" t="n">
        <v>46125</v>
      </c>
      <c r="C285" s="17" t="s">
        <v>82</v>
      </c>
      <c r="D285" s="17" t="s">
        <v>433</v>
      </c>
      <c r="E285" s="17" t="s">
        <v>434</v>
      </c>
      <c r="F285" s="17" t="s">
        <v>98</v>
      </c>
      <c r="G285" s="15" t="n">
        <v>415.34</v>
      </c>
      <c r="H285" s="17" t="s">
        <v>86</v>
      </c>
      <c r="I285" s="12" t="n">
        <f aca="false">COUNTIFS('Supplier bills'!$E$2:$E$1921,A285)</f>
        <v>1</v>
      </c>
      <c r="J285" s="15" t="n">
        <f aca="false">IF(I285=0,"",SUMIFS('Supplier bills'!$F$2:$F$1921,'Supplier bills'!$E$2:$E$1921,A285))</f>
        <v>417.68</v>
      </c>
      <c r="K285" s="15" t="n">
        <f aca="false">IF(H285="Invoiced",ROUND(J285-G285,2),"")</f>
        <v>2.34</v>
      </c>
      <c r="L285" s="17" t="str">
        <f aca="false">IF(H285="Invoiced",IF(ABS(K285)/G285&gt;0.03,"Review","OK"),"")</f>
        <v>OK</v>
      </c>
      <c r="M285" s="19" t="n">
        <f aca="false">DATE(YEAR(B285),MONTH(B285),1)</f>
        <v>46113</v>
      </c>
    </row>
    <row r="286" customFormat="false" ht="15" hidden="false" customHeight="false" outlineLevel="0" collapsed="false">
      <c r="A286" s="17" t="s">
        <v>468</v>
      </c>
      <c r="B286" s="18" t="n">
        <v>46125</v>
      </c>
      <c r="C286" s="17" t="s">
        <v>88</v>
      </c>
      <c r="D286" s="17" t="s">
        <v>379</v>
      </c>
      <c r="E286" s="17" t="s">
        <v>380</v>
      </c>
      <c r="F286" s="17" t="s">
        <v>85</v>
      </c>
      <c r="G286" s="15" t="n">
        <v>112.57</v>
      </c>
      <c r="H286" s="17" t="s">
        <v>86</v>
      </c>
      <c r="I286" s="12" t="n">
        <f aca="false">COUNTIFS('Supplier bills'!$E$2:$E$1921,A286)</f>
        <v>1</v>
      </c>
      <c r="J286" s="15" t="n">
        <f aca="false">IF(I286=0,"",SUMIFS('Supplier bills'!$F$2:$F$1921,'Supplier bills'!$E$2:$E$1921,A286))</f>
        <v>111.81</v>
      </c>
      <c r="K286" s="15" t="n">
        <f aca="false">IF(H286="Invoiced",ROUND(J286-G286,2),"")</f>
        <v>-0.76</v>
      </c>
      <c r="L286" s="17" t="str">
        <f aca="false">IF(H286="Invoiced",IF(ABS(K286)/G286&gt;0.03,"Review","OK"),"")</f>
        <v>OK</v>
      </c>
      <c r="M286" s="19" t="n">
        <f aca="false">DATE(YEAR(B286),MONTH(B286),1)</f>
        <v>46113</v>
      </c>
    </row>
    <row r="287" customFormat="false" ht="15" hidden="false" customHeight="false" outlineLevel="0" collapsed="false">
      <c r="A287" s="17" t="s">
        <v>469</v>
      </c>
      <c r="B287" s="18" t="n">
        <v>46125</v>
      </c>
      <c r="C287" s="17" t="s">
        <v>82</v>
      </c>
      <c r="D287" s="17" t="s">
        <v>413</v>
      </c>
      <c r="E287" s="17" t="s">
        <v>414</v>
      </c>
      <c r="F287" s="17" t="s">
        <v>85</v>
      </c>
      <c r="G287" s="15" t="n">
        <v>68.52</v>
      </c>
      <c r="H287" s="17" t="s">
        <v>86</v>
      </c>
      <c r="I287" s="12" t="n">
        <f aca="false">COUNTIFS('Supplier bills'!$E$2:$E$1921,A287)</f>
        <v>1</v>
      </c>
      <c r="J287" s="15" t="n">
        <f aca="false">IF(I287=0,"",SUMIFS('Supplier bills'!$F$2:$F$1921,'Supplier bills'!$E$2:$E$1921,A287))</f>
        <v>69.11</v>
      </c>
      <c r="K287" s="15" t="n">
        <f aca="false">IF(H287="Invoiced",ROUND(J287-G287,2),"")</f>
        <v>0.59</v>
      </c>
      <c r="L287" s="17" t="str">
        <f aca="false">IF(H287="Invoiced",IF(ABS(K287)/G287&gt;0.03,"Review","OK"),"")</f>
        <v>OK</v>
      </c>
      <c r="M287" s="19" t="n">
        <f aca="false">DATE(YEAR(B287),MONTH(B287),1)</f>
        <v>46113</v>
      </c>
    </row>
    <row r="288" customFormat="false" ht="15" hidden="false" customHeight="false" outlineLevel="0" collapsed="false">
      <c r="A288" s="17" t="s">
        <v>470</v>
      </c>
      <c r="B288" s="18" t="n">
        <v>46126</v>
      </c>
      <c r="C288" s="17" t="s">
        <v>101</v>
      </c>
      <c r="D288" s="17" t="s">
        <v>369</v>
      </c>
      <c r="E288" s="17" t="s">
        <v>370</v>
      </c>
      <c r="F288" s="17" t="s">
        <v>98</v>
      </c>
      <c r="G288" s="15" t="n">
        <v>462.92</v>
      </c>
      <c r="H288" s="17" t="s">
        <v>86</v>
      </c>
      <c r="I288" s="12" t="n">
        <f aca="false">COUNTIFS('Supplier bills'!$E$2:$E$1921,A288)</f>
        <v>1</v>
      </c>
      <c r="J288" s="15" t="n">
        <f aca="false">IF(I288=0,"",SUMIFS('Supplier bills'!$F$2:$F$1921,'Supplier bills'!$E$2:$E$1921,A288))</f>
        <v>463.76</v>
      </c>
      <c r="K288" s="15" t="n">
        <f aca="false">IF(H288="Invoiced",ROUND(J288-G288,2),"")</f>
        <v>0.84</v>
      </c>
      <c r="L288" s="17" t="str">
        <f aca="false">IF(H288="Invoiced",IF(ABS(K288)/G288&gt;0.03,"Review","OK"),"")</f>
        <v>OK</v>
      </c>
      <c r="M288" s="19" t="n">
        <f aca="false">DATE(YEAR(B288),MONTH(B288),1)</f>
        <v>46113</v>
      </c>
    </row>
    <row r="289" customFormat="false" ht="15" hidden="false" customHeight="false" outlineLevel="0" collapsed="false">
      <c r="A289" s="17" t="s">
        <v>471</v>
      </c>
      <c r="B289" s="18" t="n">
        <v>46126</v>
      </c>
      <c r="C289" s="17" t="s">
        <v>101</v>
      </c>
      <c r="D289" s="17" t="s">
        <v>472</v>
      </c>
      <c r="E289" s="17" t="s">
        <v>473</v>
      </c>
      <c r="F289" s="17" t="s">
        <v>85</v>
      </c>
      <c r="G289" s="15" t="n">
        <v>125.16</v>
      </c>
      <c r="H289" s="17" t="s">
        <v>86</v>
      </c>
      <c r="I289" s="12" t="n">
        <f aca="false">COUNTIFS('Supplier bills'!$E$2:$E$1921,A289)</f>
        <v>1</v>
      </c>
      <c r="J289" s="15" t="n">
        <f aca="false">IF(I289=0,"",SUMIFS('Supplier bills'!$F$2:$F$1921,'Supplier bills'!$E$2:$E$1921,A289))</f>
        <v>125.39</v>
      </c>
      <c r="K289" s="15" t="n">
        <f aca="false">IF(H289="Invoiced",ROUND(J289-G289,2),"")</f>
        <v>0.23</v>
      </c>
      <c r="L289" s="17" t="str">
        <f aca="false">IF(H289="Invoiced",IF(ABS(K289)/G289&gt;0.03,"Review","OK"),"")</f>
        <v>OK</v>
      </c>
      <c r="M289" s="19" t="n">
        <f aca="false">DATE(YEAR(B289),MONTH(B289),1)</f>
        <v>46113</v>
      </c>
    </row>
    <row r="290" customFormat="false" ht="15" hidden="false" customHeight="false" outlineLevel="0" collapsed="false">
      <c r="A290" s="17" t="s">
        <v>474</v>
      </c>
      <c r="B290" s="18" t="n">
        <v>46126</v>
      </c>
      <c r="C290" s="17" t="s">
        <v>101</v>
      </c>
      <c r="D290" s="17" t="s">
        <v>437</v>
      </c>
      <c r="E290" s="17" t="s">
        <v>438</v>
      </c>
      <c r="F290" s="17" t="s">
        <v>85</v>
      </c>
      <c r="G290" s="15" t="n">
        <v>1011.68</v>
      </c>
      <c r="H290" s="17" t="s">
        <v>86</v>
      </c>
      <c r="I290" s="12" t="n">
        <f aca="false">COUNTIFS('Supplier bills'!$E$2:$E$1921,A290)</f>
        <v>1</v>
      </c>
      <c r="J290" s="15" t="n">
        <f aca="false">IF(I290=0,"",SUMIFS('Supplier bills'!$F$2:$F$1921,'Supplier bills'!$E$2:$E$1921,A290))</f>
        <v>1001.58</v>
      </c>
      <c r="K290" s="15" t="n">
        <f aca="false">IF(H290="Invoiced",ROUND(J290-G290,2),"")</f>
        <v>-10.1</v>
      </c>
      <c r="L290" s="17" t="str">
        <f aca="false">IF(H290="Invoiced",IF(ABS(K290)/G290&gt;0.03,"Review","OK"),"")</f>
        <v>OK</v>
      </c>
      <c r="M290" s="19" t="n">
        <f aca="false">DATE(YEAR(B290),MONTH(B290),1)</f>
        <v>46113</v>
      </c>
    </row>
    <row r="291" customFormat="false" ht="15" hidden="false" customHeight="false" outlineLevel="0" collapsed="false">
      <c r="A291" s="17" t="s">
        <v>475</v>
      </c>
      <c r="B291" s="18" t="n">
        <v>46126</v>
      </c>
      <c r="C291" s="17" t="s">
        <v>82</v>
      </c>
      <c r="D291" s="17" t="s">
        <v>433</v>
      </c>
      <c r="E291" s="17" t="s">
        <v>434</v>
      </c>
      <c r="F291" s="17" t="s">
        <v>98</v>
      </c>
      <c r="G291" s="15" t="n">
        <v>28</v>
      </c>
      <c r="H291" s="17" t="s">
        <v>86</v>
      </c>
      <c r="I291" s="12" t="n">
        <f aca="false">COUNTIFS('Supplier bills'!$E$2:$E$1921,A291)</f>
        <v>1</v>
      </c>
      <c r="J291" s="15" t="n">
        <f aca="false">IF(I291=0,"",SUMIFS('Supplier bills'!$F$2:$F$1921,'Supplier bills'!$E$2:$E$1921,A291))</f>
        <v>27.82</v>
      </c>
      <c r="K291" s="15" t="n">
        <f aca="false">IF(H291="Invoiced",ROUND(J291-G291,2),"")</f>
        <v>-0.18</v>
      </c>
      <c r="L291" s="17" t="str">
        <f aca="false">IF(H291="Invoiced",IF(ABS(K291)/G291&gt;0.03,"Review","OK"),"")</f>
        <v>OK</v>
      </c>
      <c r="M291" s="19" t="n">
        <f aca="false">DATE(YEAR(B291),MONTH(B291),1)</f>
        <v>46113</v>
      </c>
    </row>
    <row r="292" customFormat="false" ht="15" hidden="false" customHeight="false" outlineLevel="0" collapsed="false">
      <c r="A292" s="17" t="s">
        <v>476</v>
      </c>
      <c r="B292" s="18" t="n">
        <v>46126</v>
      </c>
      <c r="C292" s="17" t="s">
        <v>88</v>
      </c>
      <c r="D292" s="17" t="s">
        <v>363</v>
      </c>
      <c r="E292" s="17" t="s">
        <v>364</v>
      </c>
      <c r="F292" s="17" t="s">
        <v>98</v>
      </c>
      <c r="G292" s="15" t="n">
        <v>486.02</v>
      </c>
      <c r="H292" s="17" t="s">
        <v>86</v>
      </c>
      <c r="I292" s="12" t="n">
        <f aca="false">COUNTIFS('Supplier bills'!$E$2:$E$1921,A292)</f>
        <v>1</v>
      </c>
      <c r="J292" s="15" t="n">
        <f aca="false">IF(I292=0,"",SUMIFS('Supplier bills'!$F$2:$F$1921,'Supplier bills'!$E$2:$E$1921,A292))</f>
        <v>484.32</v>
      </c>
      <c r="K292" s="15" t="n">
        <f aca="false">IF(H292="Invoiced",ROUND(J292-G292,2),"")</f>
        <v>-1.7</v>
      </c>
      <c r="L292" s="17" t="str">
        <f aca="false">IF(H292="Invoiced",IF(ABS(K292)/G292&gt;0.03,"Review","OK"),"")</f>
        <v>OK</v>
      </c>
      <c r="M292" s="19" t="n">
        <f aca="false">DATE(YEAR(B292),MONTH(B292),1)</f>
        <v>46113</v>
      </c>
    </row>
    <row r="293" customFormat="false" ht="15" hidden="false" customHeight="false" outlineLevel="0" collapsed="false">
      <c r="A293" s="17" t="s">
        <v>477</v>
      </c>
      <c r="B293" s="18" t="n">
        <v>46126</v>
      </c>
      <c r="C293" s="17" t="s">
        <v>88</v>
      </c>
      <c r="D293" s="17" t="s">
        <v>437</v>
      </c>
      <c r="E293" s="17" t="s">
        <v>438</v>
      </c>
      <c r="F293" s="17" t="s">
        <v>98</v>
      </c>
      <c r="G293" s="15" t="n">
        <v>129.8</v>
      </c>
      <c r="H293" s="17" t="s">
        <v>86</v>
      </c>
      <c r="I293" s="12" t="n">
        <f aca="false">COUNTIFS('Supplier bills'!$E$2:$E$1921,A293)</f>
        <v>1</v>
      </c>
      <c r="J293" s="15" t="n">
        <f aca="false">IF(I293=0,"",SUMIFS('Supplier bills'!$F$2:$F$1921,'Supplier bills'!$E$2:$E$1921,A293))</f>
        <v>130.71</v>
      </c>
      <c r="K293" s="15" t="n">
        <f aca="false">IF(H293="Invoiced",ROUND(J293-G293,2),"")</f>
        <v>0.91</v>
      </c>
      <c r="L293" s="17" t="str">
        <f aca="false">IF(H293="Invoiced",IF(ABS(K293)/G293&gt;0.03,"Review","OK"),"")</f>
        <v>OK</v>
      </c>
      <c r="M293" s="19" t="n">
        <f aca="false">DATE(YEAR(B293),MONTH(B293),1)</f>
        <v>46113</v>
      </c>
    </row>
    <row r="294" customFormat="false" ht="15" hidden="false" customHeight="false" outlineLevel="0" collapsed="false">
      <c r="A294" s="17" t="s">
        <v>478</v>
      </c>
      <c r="B294" s="18" t="n">
        <v>46126</v>
      </c>
      <c r="C294" s="17" t="s">
        <v>82</v>
      </c>
      <c r="D294" s="17" t="s">
        <v>479</v>
      </c>
      <c r="E294" s="17" t="s">
        <v>480</v>
      </c>
      <c r="F294" s="17" t="s">
        <v>85</v>
      </c>
      <c r="G294" s="15" t="n">
        <v>233.97</v>
      </c>
      <c r="H294" s="17" t="s">
        <v>86</v>
      </c>
      <c r="I294" s="12" t="n">
        <f aca="false">COUNTIFS('Supplier bills'!$E$2:$E$1921,A294)</f>
        <v>1</v>
      </c>
      <c r="J294" s="15" t="n">
        <f aca="false">IF(I294=0,"",SUMIFS('Supplier bills'!$F$2:$F$1921,'Supplier bills'!$E$2:$E$1921,A294))</f>
        <v>250.36</v>
      </c>
      <c r="K294" s="15" t="n">
        <f aca="false">IF(H294="Invoiced",ROUND(J294-G294,2),"")</f>
        <v>16.39</v>
      </c>
      <c r="L294" s="17" t="str">
        <f aca="false">IF(H294="Invoiced",IF(ABS(K294)/G294&gt;0.03,"Review","OK"),"")</f>
        <v>Review</v>
      </c>
      <c r="M294" s="19" t="n">
        <f aca="false">DATE(YEAR(B294),MONTH(B294),1)</f>
        <v>46113</v>
      </c>
    </row>
    <row r="295" customFormat="false" ht="15" hidden="false" customHeight="false" outlineLevel="0" collapsed="false">
      <c r="A295" s="17" t="s">
        <v>481</v>
      </c>
      <c r="B295" s="18" t="n">
        <v>46126</v>
      </c>
      <c r="C295" s="17" t="s">
        <v>101</v>
      </c>
      <c r="D295" s="17" t="s">
        <v>482</v>
      </c>
      <c r="E295" s="17" t="s">
        <v>483</v>
      </c>
      <c r="F295" s="17" t="s">
        <v>85</v>
      </c>
      <c r="G295" s="15" t="n">
        <v>435.38</v>
      </c>
      <c r="H295" s="17" t="s">
        <v>86</v>
      </c>
      <c r="I295" s="12" t="n">
        <f aca="false">COUNTIFS('Supplier bills'!$E$2:$E$1921,A295)</f>
        <v>1</v>
      </c>
      <c r="J295" s="15" t="n">
        <f aca="false">IF(I295=0,"",SUMIFS('Supplier bills'!$F$2:$F$1921,'Supplier bills'!$E$2:$E$1921,A295))</f>
        <v>432.26</v>
      </c>
      <c r="K295" s="15" t="n">
        <f aca="false">IF(H295="Invoiced",ROUND(J295-G295,2),"")</f>
        <v>-3.12</v>
      </c>
      <c r="L295" s="17" t="str">
        <f aca="false">IF(H295="Invoiced",IF(ABS(K295)/G295&gt;0.03,"Review","OK"),"")</f>
        <v>OK</v>
      </c>
      <c r="M295" s="19" t="n">
        <f aca="false">DATE(YEAR(B295),MONTH(B295),1)</f>
        <v>46113</v>
      </c>
    </row>
    <row r="296" customFormat="false" ht="15" hidden="false" customHeight="false" outlineLevel="0" collapsed="false">
      <c r="A296" s="17" t="s">
        <v>484</v>
      </c>
      <c r="B296" s="18" t="n">
        <v>46126</v>
      </c>
      <c r="C296" s="17" t="s">
        <v>82</v>
      </c>
      <c r="D296" s="17" t="s">
        <v>427</v>
      </c>
      <c r="E296" s="17" t="s">
        <v>428</v>
      </c>
      <c r="F296" s="17" t="s">
        <v>98</v>
      </c>
      <c r="G296" s="15" t="n">
        <v>222.84</v>
      </c>
      <c r="H296" s="17" t="s">
        <v>86</v>
      </c>
      <c r="I296" s="12" t="n">
        <f aca="false">COUNTIFS('Supplier bills'!$E$2:$E$1921,A296)</f>
        <v>1</v>
      </c>
      <c r="J296" s="15" t="n">
        <f aca="false">IF(I296=0,"",SUMIFS('Supplier bills'!$F$2:$F$1921,'Supplier bills'!$E$2:$E$1921,A296))</f>
        <v>223.81</v>
      </c>
      <c r="K296" s="15" t="n">
        <f aca="false">IF(H296="Invoiced",ROUND(J296-G296,2),"")</f>
        <v>0.97</v>
      </c>
      <c r="L296" s="17" t="str">
        <f aca="false">IF(H296="Invoiced",IF(ABS(K296)/G296&gt;0.03,"Review","OK"),"")</f>
        <v>OK</v>
      </c>
      <c r="M296" s="19" t="n">
        <f aca="false">DATE(YEAR(B296),MONTH(B296),1)</f>
        <v>46113</v>
      </c>
    </row>
    <row r="297" customFormat="false" ht="15" hidden="false" customHeight="false" outlineLevel="0" collapsed="false">
      <c r="A297" s="17" t="s">
        <v>485</v>
      </c>
      <c r="B297" s="18" t="n">
        <v>46127</v>
      </c>
      <c r="C297" s="17" t="s">
        <v>82</v>
      </c>
      <c r="D297" s="17" t="s">
        <v>417</v>
      </c>
      <c r="E297" s="17" t="s">
        <v>418</v>
      </c>
      <c r="F297" s="17" t="s">
        <v>85</v>
      </c>
      <c r="G297" s="15" t="n">
        <v>53.79</v>
      </c>
      <c r="H297" s="17" t="s">
        <v>86</v>
      </c>
      <c r="I297" s="12" t="n">
        <f aca="false">COUNTIFS('Supplier bills'!$E$2:$E$1921,A297)</f>
        <v>1</v>
      </c>
      <c r="J297" s="15" t="n">
        <f aca="false">IF(I297=0,"",SUMIFS('Supplier bills'!$F$2:$F$1921,'Supplier bills'!$E$2:$E$1921,A297))</f>
        <v>58.26</v>
      </c>
      <c r="K297" s="15" t="n">
        <f aca="false">IF(H297="Invoiced",ROUND(J297-G297,2),"")</f>
        <v>4.47</v>
      </c>
      <c r="L297" s="17" t="str">
        <f aca="false">IF(H297="Invoiced",IF(ABS(K297)/G297&gt;0.03,"Review","OK"),"")</f>
        <v>Review</v>
      </c>
      <c r="M297" s="19" t="n">
        <f aca="false">DATE(YEAR(B297),MONTH(B297),1)</f>
        <v>46113</v>
      </c>
    </row>
    <row r="298" customFormat="false" ht="15" hidden="false" customHeight="false" outlineLevel="0" collapsed="false">
      <c r="A298" s="17" t="s">
        <v>486</v>
      </c>
      <c r="B298" s="18" t="n">
        <v>46127</v>
      </c>
      <c r="C298" s="17" t="s">
        <v>88</v>
      </c>
      <c r="D298" s="17" t="s">
        <v>410</v>
      </c>
      <c r="E298" s="17" t="s">
        <v>411</v>
      </c>
      <c r="F298" s="17" t="s">
        <v>98</v>
      </c>
      <c r="G298" s="15" t="n">
        <v>590.17</v>
      </c>
      <c r="H298" s="17" t="s">
        <v>86</v>
      </c>
      <c r="I298" s="12" t="n">
        <f aca="false">COUNTIFS('Supplier bills'!$E$2:$E$1921,A298)</f>
        <v>1</v>
      </c>
      <c r="J298" s="15" t="n">
        <f aca="false">IF(I298=0,"",SUMIFS('Supplier bills'!$F$2:$F$1921,'Supplier bills'!$E$2:$E$1921,A298))</f>
        <v>586.83</v>
      </c>
      <c r="K298" s="15" t="n">
        <f aca="false">IF(H298="Invoiced",ROUND(J298-G298,2),"")</f>
        <v>-3.34</v>
      </c>
      <c r="L298" s="17" t="str">
        <f aca="false">IF(H298="Invoiced",IF(ABS(K298)/G298&gt;0.03,"Review","OK"),"")</f>
        <v>OK</v>
      </c>
      <c r="M298" s="19" t="n">
        <f aca="false">DATE(YEAR(B298),MONTH(B298),1)</f>
        <v>46113</v>
      </c>
    </row>
    <row r="299" customFormat="false" ht="15" hidden="false" customHeight="false" outlineLevel="0" collapsed="false">
      <c r="A299" s="17" t="s">
        <v>487</v>
      </c>
      <c r="B299" s="18" t="n">
        <v>46127</v>
      </c>
      <c r="C299" s="17" t="s">
        <v>82</v>
      </c>
      <c r="D299" s="17" t="s">
        <v>379</v>
      </c>
      <c r="E299" s="17" t="s">
        <v>380</v>
      </c>
      <c r="F299" s="17" t="s">
        <v>85</v>
      </c>
      <c r="G299" s="15" t="n">
        <v>125.04</v>
      </c>
      <c r="H299" s="17" t="s">
        <v>86</v>
      </c>
      <c r="I299" s="12" t="n">
        <f aca="false">COUNTIFS('Supplier bills'!$E$2:$E$1921,A299)</f>
        <v>1</v>
      </c>
      <c r="J299" s="15" t="n">
        <f aca="false">IF(I299=0,"",SUMIFS('Supplier bills'!$F$2:$F$1921,'Supplier bills'!$E$2:$E$1921,A299))</f>
        <v>125.94</v>
      </c>
      <c r="K299" s="15" t="n">
        <f aca="false">IF(H299="Invoiced",ROUND(J299-G299,2),"")</f>
        <v>0.9</v>
      </c>
      <c r="L299" s="17" t="str">
        <f aca="false">IF(H299="Invoiced",IF(ABS(K299)/G299&gt;0.03,"Review","OK"),"")</f>
        <v>OK</v>
      </c>
      <c r="M299" s="19" t="n">
        <f aca="false">DATE(YEAR(B299),MONTH(B299),1)</f>
        <v>46113</v>
      </c>
    </row>
    <row r="300" customFormat="false" ht="15" hidden="false" customHeight="false" outlineLevel="0" collapsed="false">
      <c r="A300" s="17" t="s">
        <v>488</v>
      </c>
      <c r="B300" s="18" t="n">
        <v>46127</v>
      </c>
      <c r="C300" s="17" t="s">
        <v>88</v>
      </c>
      <c r="D300" s="17" t="s">
        <v>482</v>
      </c>
      <c r="E300" s="17" t="s">
        <v>483</v>
      </c>
      <c r="F300" s="17" t="s">
        <v>92</v>
      </c>
      <c r="G300" s="15" t="n">
        <v>167.28</v>
      </c>
      <c r="H300" s="17" t="s">
        <v>93</v>
      </c>
      <c r="I300" s="12" t="n">
        <f aca="false">COUNTIFS('Supplier bills'!$E$2:$E$1921,A300)</f>
        <v>0</v>
      </c>
      <c r="J300" s="15" t="str">
        <f aca="false">IF(I300=0,"",SUMIFS('Supplier bills'!$F$2:$F$1921,'Supplier bills'!$E$2:$E$1921,A300))</f>
        <v/>
      </c>
      <c r="K300" s="15" t="str">
        <f aca="false">IF(H300="Invoiced",ROUND(J300-G300,2),"")</f>
        <v/>
      </c>
      <c r="L300" s="17" t="str">
        <f aca="false">IF(H300="Invoiced",IF(ABS(K300)/G300&gt;0.03,"Review","OK"),"")</f>
        <v/>
      </c>
      <c r="M300" s="19" t="n">
        <f aca="false">DATE(YEAR(B300),MONTH(B300),1)</f>
        <v>46113</v>
      </c>
    </row>
    <row r="301" customFormat="false" ht="15" hidden="false" customHeight="false" outlineLevel="0" collapsed="false">
      <c r="A301" s="17" t="s">
        <v>489</v>
      </c>
      <c r="B301" s="18" t="n">
        <v>46127</v>
      </c>
      <c r="C301" s="17" t="s">
        <v>82</v>
      </c>
      <c r="D301" s="17" t="s">
        <v>472</v>
      </c>
      <c r="E301" s="17" t="s">
        <v>473</v>
      </c>
      <c r="F301" s="17" t="s">
        <v>85</v>
      </c>
      <c r="G301" s="15" t="n">
        <v>65.46</v>
      </c>
      <c r="H301" s="17" t="s">
        <v>86</v>
      </c>
      <c r="I301" s="12" t="n">
        <f aca="false">COUNTIFS('Supplier bills'!$E$2:$E$1921,A301)</f>
        <v>1</v>
      </c>
      <c r="J301" s="15" t="n">
        <f aca="false">IF(I301=0,"",SUMIFS('Supplier bills'!$F$2:$F$1921,'Supplier bills'!$E$2:$E$1921,A301))</f>
        <v>65</v>
      </c>
      <c r="K301" s="15" t="n">
        <f aca="false">IF(H301="Invoiced",ROUND(J301-G301,2),"")</f>
        <v>-0.46</v>
      </c>
      <c r="L301" s="17" t="str">
        <f aca="false">IF(H301="Invoiced",IF(ABS(K301)/G301&gt;0.03,"Review","OK"),"")</f>
        <v>OK</v>
      </c>
      <c r="M301" s="19" t="n">
        <f aca="false">DATE(YEAR(B301),MONTH(B301),1)</f>
        <v>46113</v>
      </c>
    </row>
    <row r="302" customFormat="false" ht="15" hidden="false" customHeight="false" outlineLevel="0" collapsed="false">
      <c r="A302" s="17" t="s">
        <v>490</v>
      </c>
      <c r="B302" s="18" t="n">
        <v>46127</v>
      </c>
      <c r="C302" s="17" t="s">
        <v>82</v>
      </c>
      <c r="D302" s="17" t="s">
        <v>482</v>
      </c>
      <c r="E302" s="17" t="s">
        <v>483</v>
      </c>
      <c r="F302" s="17" t="s">
        <v>85</v>
      </c>
      <c r="G302" s="15" t="n">
        <v>100.57</v>
      </c>
      <c r="H302" s="17" t="s">
        <v>86</v>
      </c>
      <c r="I302" s="12" t="n">
        <f aca="false">COUNTIFS('Supplier bills'!$E$2:$E$1921,A302)</f>
        <v>1</v>
      </c>
      <c r="J302" s="15" t="n">
        <f aca="false">IF(I302=0,"",SUMIFS('Supplier bills'!$F$2:$F$1921,'Supplier bills'!$E$2:$E$1921,A302))</f>
        <v>100.37</v>
      </c>
      <c r="K302" s="15" t="n">
        <f aca="false">IF(H302="Invoiced",ROUND(J302-G302,2),"")</f>
        <v>-0.2</v>
      </c>
      <c r="L302" s="17" t="str">
        <f aca="false">IF(H302="Invoiced",IF(ABS(K302)/G302&gt;0.03,"Review","OK"),"")</f>
        <v>OK</v>
      </c>
      <c r="M302" s="19" t="n">
        <f aca="false">DATE(YEAR(B302),MONTH(B302),1)</f>
        <v>46113</v>
      </c>
    </row>
    <row r="303" customFormat="false" ht="15" hidden="false" customHeight="false" outlineLevel="0" collapsed="false">
      <c r="A303" s="17" t="s">
        <v>491</v>
      </c>
      <c r="B303" s="18" t="n">
        <v>46127</v>
      </c>
      <c r="C303" s="17" t="s">
        <v>82</v>
      </c>
      <c r="D303" s="17" t="s">
        <v>417</v>
      </c>
      <c r="E303" s="17" t="s">
        <v>418</v>
      </c>
      <c r="F303" s="17" t="s">
        <v>98</v>
      </c>
      <c r="G303" s="15" t="n">
        <v>234.82</v>
      </c>
      <c r="H303" s="17" t="s">
        <v>86</v>
      </c>
      <c r="I303" s="12" t="n">
        <f aca="false">COUNTIFS('Supplier bills'!$E$2:$E$1921,A303)</f>
        <v>1</v>
      </c>
      <c r="J303" s="15" t="n">
        <f aca="false">IF(I303=0,"",SUMIFS('Supplier bills'!$F$2:$F$1921,'Supplier bills'!$E$2:$E$1921,A303))</f>
        <v>232.62</v>
      </c>
      <c r="K303" s="15" t="n">
        <f aca="false">IF(H303="Invoiced",ROUND(J303-G303,2),"")</f>
        <v>-2.2</v>
      </c>
      <c r="L303" s="17" t="str">
        <f aca="false">IF(H303="Invoiced",IF(ABS(K303)/G303&gt;0.03,"Review","OK"),"")</f>
        <v>OK</v>
      </c>
      <c r="M303" s="19" t="n">
        <f aca="false">DATE(YEAR(B303),MONTH(B303),1)</f>
        <v>46113</v>
      </c>
    </row>
    <row r="304" customFormat="false" ht="15" hidden="false" customHeight="false" outlineLevel="0" collapsed="false">
      <c r="A304" s="17" t="s">
        <v>492</v>
      </c>
      <c r="B304" s="18" t="n">
        <v>46128</v>
      </c>
      <c r="C304" s="17" t="s">
        <v>82</v>
      </c>
      <c r="D304" s="17" t="s">
        <v>417</v>
      </c>
      <c r="E304" s="17" t="s">
        <v>418</v>
      </c>
      <c r="F304" s="17" t="s">
        <v>98</v>
      </c>
      <c r="G304" s="15" t="n">
        <v>471.97</v>
      </c>
      <c r="H304" s="17" t="s">
        <v>86</v>
      </c>
      <c r="I304" s="12" t="n">
        <f aca="false">COUNTIFS('Supplier bills'!$E$2:$E$1921,A304)</f>
        <v>1</v>
      </c>
      <c r="J304" s="15" t="n">
        <f aca="false">IF(I304=0,"",SUMIFS('Supplier bills'!$F$2:$F$1921,'Supplier bills'!$E$2:$E$1921,A304))</f>
        <v>469.07</v>
      </c>
      <c r="K304" s="15" t="n">
        <f aca="false">IF(H304="Invoiced",ROUND(J304-G304,2),"")</f>
        <v>-2.9</v>
      </c>
      <c r="L304" s="17" t="str">
        <f aca="false">IF(H304="Invoiced",IF(ABS(K304)/G304&gt;0.03,"Review","OK"),"")</f>
        <v>OK</v>
      </c>
      <c r="M304" s="19" t="n">
        <f aca="false">DATE(YEAR(B304),MONTH(B304),1)</f>
        <v>46113</v>
      </c>
    </row>
    <row r="305" customFormat="false" ht="15" hidden="false" customHeight="false" outlineLevel="0" collapsed="false">
      <c r="A305" s="17" t="s">
        <v>493</v>
      </c>
      <c r="B305" s="18" t="n">
        <v>46128</v>
      </c>
      <c r="C305" s="17" t="s">
        <v>101</v>
      </c>
      <c r="D305" s="17" t="s">
        <v>494</v>
      </c>
      <c r="E305" s="17" t="s">
        <v>495</v>
      </c>
      <c r="F305" s="17" t="s">
        <v>98</v>
      </c>
      <c r="G305" s="15" t="n">
        <v>91.69</v>
      </c>
      <c r="H305" s="17" t="s">
        <v>86</v>
      </c>
      <c r="I305" s="12" t="n">
        <f aca="false">COUNTIFS('Supplier bills'!$E$2:$E$1921,A305)</f>
        <v>1</v>
      </c>
      <c r="J305" s="15" t="n">
        <f aca="false">IF(I305=0,"",SUMIFS('Supplier bills'!$F$2:$F$1921,'Supplier bills'!$E$2:$E$1921,A305))</f>
        <v>90.79</v>
      </c>
      <c r="K305" s="15" t="n">
        <f aca="false">IF(H305="Invoiced",ROUND(J305-G305,2),"")</f>
        <v>-0.9</v>
      </c>
      <c r="L305" s="17" t="str">
        <f aca="false">IF(H305="Invoiced",IF(ABS(K305)/G305&gt;0.03,"Review","OK"),"")</f>
        <v>OK</v>
      </c>
      <c r="M305" s="19" t="n">
        <f aca="false">DATE(YEAR(B305),MONTH(B305),1)</f>
        <v>46113</v>
      </c>
    </row>
    <row r="306" customFormat="false" ht="15" hidden="false" customHeight="false" outlineLevel="0" collapsed="false">
      <c r="A306" s="17" t="s">
        <v>496</v>
      </c>
      <c r="B306" s="18" t="n">
        <v>46128</v>
      </c>
      <c r="C306" s="17" t="s">
        <v>82</v>
      </c>
      <c r="D306" s="17" t="s">
        <v>472</v>
      </c>
      <c r="E306" s="17" t="s">
        <v>473</v>
      </c>
      <c r="F306" s="17" t="s">
        <v>85</v>
      </c>
      <c r="G306" s="15" t="n">
        <v>291.72</v>
      </c>
      <c r="H306" s="17" t="s">
        <v>86</v>
      </c>
      <c r="I306" s="12" t="n">
        <f aca="false">COUNTIFS('Supplier bills'!$E$2:$E$1921,A306)</f>
        <v>1</v>
      </c>
      <c r="J306" s="15" t="n">
        <f aca="false">IF(I306=0,"",SUMIFS('Supplier bills'!$F$2:$F$1921,'Supplier bills'!$E$2:$E$1921,A306))</f>
        <v>291.9</v>
      </c>
      <c r="K306" s="15" t="n">
        <f aca="false">IF(H306="Invoiced",ROUND(J306-G306,2),"")</f>
        <v>0.18</v>
      </c>
      <c r="L306" s="17" t="str">
        <f aca="false">IF(H306="Invoiced",IF(ABS(K306)/G306&gt;0.03,"Review","OK"),"")</f>
        <v>OK</v>
      </c>
      <c r="M306" s="19" t="n">
        <f aca="false">DATE(YEAR(B306),MONTH(B306),1)</f>
        <v>46113</v>
      </c>
    </row>
    <row r="307" customFormat="false" ht="15" hidden="false" customHeight="false" outlineLevel="0" collapsed="false">
      <c r="A307" s="17" t="s">
        <v>497</v>
      </c>
      <c r="B307" s="18" t="n">
        <v>46128</v>
      </c>
      <c r="C307" s="17" t="s">
        <v>88</v>
      </c>
      <c r="D307" s="17" t="s">
        <v>479</v>
      </c>
      <c r="E307" s="17" t="s">
        <v>480</v>
      </c>
      <c r="F307" s="17" t="s">
        <v>85</v>
      </c>
      <c r="G307" s="15" t="n">
        <v>141.87</v>
      </c>
      <c r="H307" s="17" t="s">
        <v>86</v>
      </c>
      <c r="I307" s="12" t="n">
        <f aca="false">COUNTIFS('Supplier bills'!$E$2:$E$1921,A307)</f>
        <v>1</v>
      </c>
      <c r="J307" s="15" t="n">
        <f aca="false">IF(I307=0,"",SUMIFS('Supplier bills'!$F$2:$F$1921,'Supplier bills'!$E$2:$E$1921,A307))</f>
        <v>142.64</v>
      </c>
      <c r="K307" s="15" t="n">
        <f aca="false">IF(H307="Invoiced",ROUND(J307-G307,2),"")</f>
        <v>0.77</v>
      </c>
      <c r="L307" s="17" t="str">
        <f aca="false">IF(H307="Invoiced",IF(ABS(K307)/G307&gt;0.03,"Review","OK"),"")</f>
        <v>OK</v>
      </c>
      <c r="M307" s="19" t="n">
        <f aca="false">DATE(YEAR(B307),MONTH(B307),1)</f>
        <v>46113</v>
      </c>
    </row>
    <row r="308" customFormat="false" ht="15" hidden="false" customHeight="false" outlineLevel="0" collapsed="false">
      <c r="A308" s="17" t="s">
        <v>498</v>
      </c>
      <c r="B308" s="18" t="n">
        <v>46128</v>
      </c>
      <c r="C308" s="17" t="s">
        <v>82</v>
      </c>
      <c r="D308" s="17" t="s">
        <v>479</v>
      </c>
      <c r="E308" s="17" t="s">
        <v>480</v>
      </c>
      <c r="F308" s="17" t="s">
        <v>92</v>
      </c>
      <c r="G308" s="15" t="n">
        <v>781.07</v>
      </c>
      <c r="H308" s="17" t="s">
        <v>93</v>
      </c>
      <c r="I308" s="12" t="n">
        <f aca="false">COUNTIFS('Supplier bills'!$E$2:$E$1921,A308)</f>
        <v>0</v>
      </c>
      <c r="J308" s="15" t="str">
        <f aca="false">IF(I308=0,"",SUMIFS('Supplier bills'!$F$2:$F$1921,'Supplier bills'!$E$2:$E$1921,A308))</f>
        <v/>
      </c>
      <c r="K308" s="15" t="str">
        <f aca="false">IF(H308="Invoiced",ROUND(J308-G308,2),"")</f>
        <v/>
      </c>
      <c r="L308" s="17" t="str">
        <f aca="false">IF(H308="Invoiced",IF(ABS(K308)/G308&gt;0.03,"Review","OK"),"")</f>
        <v/>
      </c>
      <c r="M308" s="19" t="n">
        <f aca="false">DATE(YEAR(B308),MONTH(B308),1)</f>
        <v>46113</v>
      </c>
    </row>
    <row r="309" customFormat="false" ht="15" hidden="false" customHeight="false" outlineLevel="0" collapsed="false">
      <c r="A309" s="17" t="s">
        <v>499</v>
      </c>
      <c r="B309" s="18" t="n">
        <v>46128</v>
      </c>
      <c r="C309" s="17" t="s">
        <v>82</v>
      </c>
      <c r="D309" s="17" t="s">
        <v>413</v>
      </c>
      <c r="E309" s="17" t="s">
        <v>414</v>
      </c>
      <c r="F309" s="17" t="s">
        <v>98</v>
      </c>
      <c r="G309" s="15" t="n">
        <v>181.19</v>
      </c>
      <c r="H309" s="17" t="s">
        <v>86</v>
      </c>
      <c r="I309" s="12" t="n">
        <f aca="false">COUNTIFS('Supplier bills'!$E$2:$E$1921,A309)</f>
        <v>1</v>
      </c>
      <c r="J309" s="15" t="n">
        <f aca="false">IF(I309=0,"",SUMIFS('Supplier bills'!$F$2:$F$1921,'Supplier bills'!$E$2:$E$1921,A309))</f>
        <v>165.43</v>
      </c>
      <c r="K309" s="15" t="n">
        <f aca="false">IF(H309="Invoiced",ROUND(J309-G309,2),"")</f>
        <v>-15.76</v>
      </c>
      <c r="L309" s="17" t="str">
        <f aca="false">IF(H309="Invoiced",IF(ABS(K309)/G309&gt;0.03,"Review","OK"),"")</f>
        <v>Review</v>
      </c>
      <c r="M309" s="19" t="n">
        <f aca="false">DATE(YEAR(B309),MONTH(B309),1)</f>
        <v>46113</v>
      </c>
    </row>
    <row r="310" customFormat="false" ht="15" hidden="false" customHeight="false" outlineLevel="0" collapsed="false">
      <c r="A310" s="17" t="s">
        <v>500</v>
      </c>
      <c r="B310" s="18" t="n">
        <v>46128</v>
      </c>
      <c r="C310" s="17" t="s">
        <v>101</v>
      </c>
      <c r="D310" s="17" t="s">
        <v>379</v>
      </c>
      <c r="E310" s="17" t="s">
        <v>380</v>
      </c>
      <c r="F310" s="17" t="s">
        <v>85</v>
      </c>
      <c r="G310" s="15" t="n">
        <v>387.43</v>
      </c>
      <c r="H310" s="17" t="s">
        <v>86</v>
      </c>
      <c r="I310" s="12" t="n">
        <f aca="false">COUNTIFS('Supplier bills'!$E$2:$E$1921,A310)</f>
        <v>1</v>
      </c>
      <c r="J310" s="15" t="n">
        <f aca="false">IF(I310=0,"",SUMIFS('Supplier bills'!$F$2:$F$1921,'Supplier bills'!$E$2:$E$1921,A310))</f>
        <v>387.48</v>
      </c>
      <c r="K310" s="15" t="n">
        <f aca="false">IF(H310="Invoiced",ROUND(J310-G310,2),"")</f>
        <v>0.05</v>
      </c>
      <c r="L310" s="17" t="str">
        <f aca="false">IF(H310="Invoiced",IF(ABS(K310)/G310&gt;0.03,"Review","OK"),"")</f>
        <v>OK</v>
      </c>
      <c r="M310" s="19" t="n">
        <f aca="false">DATE(YEAR(B310),MONTH(B310),1)</f>
        <v>46113</v>
      </c>
    </row>
    <row r="311" customFormat="false" ht="15" hidden="false" customHeight="false" outlineLevel="0" collapsed="false">
      <c r="A311" s="17" t="s">
        <v>501</v>
      </c>
      <c r="B311" s="18" t="n">
        <v>46128</v>
      </c>
      <c r="C311" s="17" t="s">
        <v>82</v>
      </c>
      <c r="D311" s="17" t="s">
        <v>410</v>
      </c>
      <c r="E311" s="17" t="s">
        <v>411</v>
      </c>
      <c r="F311" s="17" t="s">
        <v>85</v>
      </c>
      <c r="G311" s="15" t="n">
        <v>401.21</v>
      </c>
      <c r="H311" s="17" t="s">
        <v>86</v>
      </c>
      <c r="I311" s="12" t="n">
        <f aca="false">COUNTIFS('Supplier bills'!$E$2:$E$1921,A311)</f>
        <v>1</v>
      </c>
      <c r="J311" s="15" t="n">
        <f aca="false">IF(I311=0,"",SUMIFS('Supplier bills'!$F$2:$F$1921,'Supplier bills'!$E$2:$E$1921,A311))</f>
        <v>401.22</v>
      </c>
      <c r="K311" s="15" t="n">
        <f aca="false">IF(H311="Invoiced",ROUND(J311-G311,2),"")</f>
        <v>0.01</v>
      </c>
      <c r="L311" s="17" t="str">
        <f aca="false">IF(H311="Invoiced",IF(ABS(K311)/G311&gt;0.03,"Review","OK"),"")</f>
        <v>OK</v>
      </c>
      <c r="M311" s="19" t="n">
        <f aca="false">DATE(YEAR(B311),MONTH(B311),1)</f>
        <v>46113</v>
      </c>
    </row>
    <row r="312" customFormat="false" ht="15" hidden="false" customHeight="false" outlineLevel="0" collapsed="false">
      <c r="A312" s="17" t="s">
        <v>502</v>
      </c>
      <c r="B312" s="18" t="n">
        <v>46129</v>
      </c>
      <c r="C312" s="17" t="s">
        <v>82</v>
      </c>
      <c r="D312" s="17" t="s">
        <v>503</v>
      </c>
      <c r="E312" s="17" t="s">
        <v>504</v>
      </c>
      <c r="F312" s="17" t="s">
        <v>98</v>
      </c>
      <c r="G312" s="15" t="n">
        <v>257.75</v>
      </c>
      <c r="H312" s="17" t="s">
        <v>86</v>
      </c>
      <c r="I312" s="12" t="n">
        <f aca="false">COUNTIFS('Supplier bills'!$E$2:$E$1921,A312)</f>
        <v>1</v>
      </c>
      <c r="J312" s="15" t="n">
        <f aca="false">IF(I312=0,"",SUMIFS('Supplier bills'!$F$2:$F$1921,'Supplier bills'!$E$2:$E$1921,A312))</f>
        <v>259.95</v>
      </c>
      <c r="K312" s="15" t="n">
        <f aca="false">IF(H312="Invoiced",ROUND(J312-G312,2),"")</f>
        <v>2.2</v>
      </c>
      <c r="L312" s="17" t="str">
        <f aca="false">IF(H312="Invoiced",IF(ABS(K312)/G312&gt;0.03,"Review","OK"),"")</f>
        <v>OK</v>
      </c>
      <c r="M312" s="19" t="n">
        <f aca="false">DATE(YEAR(B312),MONTH(B312),1)</f>
        <v>46113</v>
      </c>
    </row>
    <row r="313" customFormat="false" ht="15" hidden="false" customHeight="false" outlineLevel="0" collapsed="false">
      <c r="A313" s="17" t="s">
        <v>505</v>
      </c>
      <c r="B313" s="18" t="n">
        <v>46129</v>
      </c>
      <c r="C313" s="17" t="s">
        <v>82</v>
      </c>
      <c r="D313" s="17" t="s">
        <v>482</v>
      </c>
      <c r="E313" s="17" t="s">
        <v>483</v>
      </c>
      <c r="F313" s="17" t="s">
        <v>98</v>
      </c>
      <c r="G313" s="15" t="n">
        <v>857.55</v>
      </c>
      <c r="H313" s="17" t="s">
        <v>86</v>
      </c>
      <c r="I313" s="12" t="n">
        <f aca="false">COUNTIFS('Supplier bills'!$E$2:$E$1921,A313)</f>
        <v>1</v>
      </c>
      <c r="J313" s="15" t="n">
        <f aca="false">IF(I313=0,"",SUMIFS('Supplier bills'!$F$2:$F$1921,'Supplier bills'!$E$2:$E$1921,A313))</f>
        <v>852.3</v>
      </c>
      <c r="K313" s="15" t="n">
        <f aca="false">IF(H313="Invoiced",ROUND(J313-G313,2),"")</f>
        <v>-5.25</v>
      </c>
      <c r="L313" s="17" t="str">
        <f aca="false">IF(H313="Invoiced",IF(ABS(K313)/G313&gt;0.03,"Review","OK"),"")</f>
        <v>OK</v>
      </c>
      <c r="M313" s="19" t="n">
        <f aca="false">DATE(YEAR(B313),MONTH(B313),1)</f>
        <v>46113</v>
      </c>
    </row>
    <row r="314" customFormat="false" ht="15" hidden="false" customHeight="false" outlineLevel="0" collapsed="false">
      <c r="A314" s="17" t="s">
        <v>506</v>
      </c>
      <c r="B314" s="18" t="n">
        <v>46129</v>
      </c>
      <c r="C314" s="17" t="s">
        <v>88</v>
      </c>
      <c r="D314" s="17" t="s">
        <v>472</v>
      </c>
      <c r="E314" s="17" t="s">
        <v>473</v>
      </c>
      <c r="F314" s="17" t="s">
        <v>85</v>
      </c>
      <c r="G314" s="15" t="n">
        <v>150.35</v>
      </c>
      <c r="H314" s="17" t="s">
        <v>86</v>
      </c>
      <c r="I314" s="12" t="n">
        <f aca="false">COUNTIFS('Supplier bills'!$E$2:$E$1921,A314)</f>
        <v>1</v>
      </c>
      <c r="J314" s="15" t="n">
        <f aca="false">IF(I314=0,"",SUMIFS('Supplier bills'!$F$2:$F$1921,'Supplier bills'!$E$2:$E$1921,A314))</f>
        <v>150.92</v>
      </c>
      <c r="K314" s="15" t="n">
        <f aca="false">IF(H314="Invoiced",ROUND(J314-G314,2),"")</f>
        <v>0.57</v>
      </c>
      <c r="L314" s="17" t="str">
        <f aca="false">IF(H314="Invoiced",IF(ABS(K314)/G314&gt;0.03,"Review","OK"),"")</f>
        <v>OK</v>
      </c>
      <c r="M314" s="19" t="n">
        <f aca="false">DATE(YEAR(B314),MONTH(B314),1)</f>
        <v>46113</v>
      </c>
    </row>
    <row r="315" customFormat="false" ht="15" hidden="false" customHeight="false" outlineLevel="0" collapsed="false">
      <c r="A315" s="17" t="s">
        <v>507</v>
      </c>
      <c r="B315" s="18" t="n">
        <v>46129</v>
      </c>
      <c r="C315" s="17" t="s">
        <v>101</v>
      </c>
      <c r="D315" s="17" t="s">
        <v>508</v>
      </c>
      <c r="E315" s="17" t="s">
        <v>509</v>
      </c>
      <c r="F315" s="17" t="s">
        <v>85</v>
      </c>
      <c r="G315" s="15" t="n">
        <v>172.48</v>
      </c>
      <c r="H315" s="17" t="s">
        <v>86</v>
      </c>
      <c r="I315" s="12" t="n">
        <f aca="false">COUNTIFS('Supplier bills'!$E$2:$E$1921,A315)</f>
        <v>1</v>
      </c>
      <c r="J315" s="15" t="n">
        <f aca="false">IF(I315=0,"",SUMIFS('Supplier bills'!$F$2:$F$1921,'Supplier bills'!$E$2:$E$1921,A315))</f>
        <v>172.11</v>
      </c>
      <c r="K315" s="15" t="n">
        <f aca="false">IF(H315="Invoiced",ROUND(J315-G315,2),"")</f>
        <v>-0.37</v>
      </c>
      <c r="L315" s="17" t="str">
        <f aca="false">IF(H315="Invoiced",IF(ABS(K315)/G315&gt;0.03,"Review","OK"),"")</f>
        <v>OK</v>
      </c>
      <c r="M315" s="19" t="n">
        <f aca="false">DATE(YEAR(B315),MONTH(B315),1)</f>
        <v>46113</v>
      </c>
    </row>
    <row r="316" customFormat="false" ht="15" hidden="false" customHeight="false" outlineLevel="0" collapsed="false">
      <c r="A316" s="17" t="s">
        <v>510</v>
      </c>
      <c r="B316" s="18" t="n">
        <v>46130</v>
      </c>
      <c r="C316" s="17" t="s">
        <v>82</v>
      </c>
      <c r="D316" s="17" t="s">
        <v>511</v>
      </c>
      <c r="E316" s="17" t="s">
        <v>512</v>
      </c>
      <c r="F316" s="17" t="s">
        <v>98</v>
      </c>
      <c r="G316" s="15" t="n">
        <v>82.66</v>
      </c>
      <c r="H316" s="17" t="s">
        <v>86</v>
      </c>
      <c r="I316" s="12" t="n">
        <f aca="false">COUNTIFS('Supplier bills'!$E$2:$E$1921,A316)</f>
        <v>1</v>
      </c>
      <c r="J316" s="15" t="n">
        <f aca="false">IF(I316=0,"",SUMIFS('Supplier bills'!$F$2:$F$1921,'Supplier bills'!$E$2:$E$1921,A316))</f>
        <v>82.71</v>
      </c>
      <c r="K316" s="15" t="n">
        <f aca="false">IF(H316="Invoiced",ROUND(J316-G316,2),"")</f>
        <v>0.05</v>
      </c>
      <c r="L316" s="17" t="str">
        <f aca="false">IF(H316="Invoiced",IF(ABS(K316)/G316&gt;0.03,"Review","OK"),"")</f>
        <v>OK</v>
      </c>
      <c r="M316" s="19" t="n">
        <f aca="false">DATE(YEAR(B316),MONTH(B316),1)</f>
        <v>46113</v>
      </c>
    </row>
    <row r="317" customFormat="false" ht="15" hidden="false" customHeight="false" outlineLevel="0" collapsed="false">
      <c r="A317" s="17" t="s">
        <v>513</v>
      </c>
      <c r="B317" s="18" t="n">
        <v>46130</v>
      </c>
      <c r="C317" s="17" t="s">
        <v>82</v>
      </c>
      <c r="D317" s="17" t="s">
        <v>379</v>
      </c>
      <c r="E317" s="17" t="s">
        <v>380</v>
      </c>
      <c r="F317" s="17" t="s">
        <v>98</v>
      </c>
      <c r="G317" s="15" t="n">
        <v>361.54</v>
      </c>
      <c r="H317" s="17" t="s">
        <v>86</v>
      </c>
      <c r="I317" s="12" t="n">
        <f aca="false">COUNTIFS('Supplier bills'!$E$2:$E$1921,A317)</f>
        <v>1</v>
      </c>
      <c r="J317" s="15" t="n">
        <f aca="false">IF(I317=0,"",SUMIFS('Supplier bills'!$F$2:$F$1921,'Supplier bills'!$E$2:$E$1921,A317))</f>
        <v>360.29</v>
      </c>
      <c r="K317" s="15" t="n">
        <f aca="false">IF(H317="Invoiced",ROUND(J317-G317,2),"")</f>
        <v>-1.25</v>
      </c>
      <c r="L317" s="17" t="str">
        <f aca="false">IF(H317="Invoiced",IF(ABS(K317)/G317&gt;0.03,"Review","OK"),"")</f>
        <v>OK</v>
      </c>
      <c r="M317" s="19" t="n">
        <f aca="false">DATE(YEAR(B317),MONTH(B317),1)</f>
        <v>46113</v>
      </c>
    </row>
    <row r="318" customFormat="false" ht="15" hidden="false" customHeight="false" outlineLevel="0" collapsed="false">
      <c r="A318" s="17" t="s">
        <v>514</v>
      </c>
      <c r="B318" s="18" t="n">
        <v>46130</v>
      </c>
      <c r="C318" s="17" t="s">
        <v>82</v>
      </c>
      <c r="D318" s="17" t="s">
        <v>494</v>
      </c>
      <c r="E318" s="17" t="s">
        <v>495</v>
      </c>
      <c r="F318" s="17" t="s">
        <v>85</v>
      </c>
      <c r="G318" s="15" t="n">
        <v>608.87</v>
      </c>
      <c r="H318" s="17" t="s">
        <v>86</v>
      </c>
      <c r="I318" s="12" t="n">
        <f aca="false">COUNTIFS('Supplier bills'!$E$2:$E$1921,A318)</f>
        <v>1</v>
      </c>
      <c r="J318" s="15" t="n">
        <f aca="false">IF(I318=0,"",SUMIFS('Supplier bills'!$F$2:$F$1921,'Supplier bills'!$E$2:$E$1921,A318))</f>
        <v>608.65</v>
      </c>
      <c r="K318" s="15" t="n">
        <f aca="false">IF(H318="Invoiced",ROUND(J318-G318,2),"")</f>
        <v>-0.22</v>
      </c>
      <c r="L318" s="17" t="str">
        <f aca="false">IF(H318="Invoiced",IF(ABS(K318)/G318&gt;0.03,"Review","OK"),"")</f>
        <v>OK</v>
      </c>
      <c r="M318" s="19" t="n">
        <f aca="false">DATE(YEAR(B318),MONTH(B318),1)</f>
        <v>46113</v>
      </c>
    </row>
    <row r="319" customFormat="false" ht="15" hidden="false" customHeight="false" outlineLevel="0" collapsed="false">
      <c r="A319" s="17" t="s">
        <v>515</v>
      </c>
      <c r="B319" s="18" t="n">
        <v>46130</v>
      </c>
      <c r="C319" s="17" t="s">
        <v>88</v>
      </c>
      <c r="D319" s="17" t="s">
        <v>516</v>
      </c>
      <c r="E319" s="17" t="s">
        <v>517</v>
      </c>
      <c r="F319" s="17" t="s">
        <v>98</v>
      </c>
      <c r="G319" s="15" t="n">
        <v>300.06</v>
      </c>
      <c r="H319" s="17" t="s">
        <v>86</v>
      </c>
      <c r="I319" s="12" t="n">
        <f aca="false">COUNTIFS('Supplier bills'!$E$2:$E$1921,A319)</f>
        <v>1</v>
      </c>
      <c r="J319" s="15" t="n">
        <f aca="false">IF(I319=0,"",SUMIFS('Supplier bills'!$F$2:$F$1921,'Supplier bills'!$E$2:$E$1921,A319))</f>
        <v>300.09</v>
      </c>
      <c r="K319" s="15" t="n">
        <f aca="false">IF(H319="Invoiced",ROUND(J319-G319,2),"")</f>
        <v>0.03</v>
      </c>
      <c r="L319" s="17" t="str">
        <f aca="false">IF(H319="Invoiced",IF(ABS(K319)/G319&gt;0.03,"Review","OK"),"")</f>
        <v>OK</v>
      </c>
      <c r="M319" s="19" t="n">
        <f aca="false">DATE(YEAR(B319),MONTH(B319),1)</f>
        <v>46113</v>
      </c>
    </row>
    <row r="320" customFormat="false" ht="15" hidden="false" customHeight="false" outlineLevel="0" collapsed="false">
      <c r="A320" s="17" t="s">
        <v>518</v>
      </c>
      <c r="B320" s="18" t="n">
        <v>46130</v>
      </c>
      <c r="C320" s="17" t="s">
        <v>88</v>
      </c>
      <c r="D320" s="17" t="s">
        <v>410</v>
      </c>
      <c r="E320" s="17" t="s">
        <v>411</v>
      </c>
      <c r="F320" s="17" t="s">
        <v>98</v>
      </c>
      <c r="G320" s="15" t="n">
        <v>243.91</v>
      </c>
      <c r="H320" s="17" t="s">
        <v>86</v>
      </c>
      <c r="I320" s="12" t="n">
        <f aca="false">COUNTIFS('Supplier bills'!$E$2:$E$1921,A320)</f>
        <v>1</v>
      </c>
      <c r="J320" s="15" t="n">
        <f aca="false">IF(I320=0,"",SUMIFS('Supplier bills'!$F$2:$F$1921,'Supplier bills'!$E$2:$E$1921,A320))</f>
        <v>244.04</v>
      </c>
      <c r="K320" s="15" t="n">
        <f aca="false">IF(H320="Invoiced",ROUND(J320-G320,2),"")</f>
        <v>0.13</v>
      </c>
      <c r="L320" s="17" t="str">
        <f aca="false">IF(H320="Invoiced",IF(ABS(K320)/G320&gt;0.03,"Review","OK"),"")</f>
        <v>OK</v>
      </c>
      <c r="M320" s="19" t="n">
        <f aca="false">DATE(YEAR(B320),MONTH(B320),1)</f>
        <v>46113</v>
      </c>
    </row>
    <row r="321" customFormat="false" ht="15" hidden="false" customHeight="false" outlineLevel="0" collapsed="false">
      <c r="A321" s="17" t="s">
        <v>519</v>
      </c>
      <c r="B321" s="18" t="n">
        <v>46130</v>
      </c>
      <c r="C321" s="17" t="s">
        <v>82</v>
      </c>
      <c r="D321" s="17" t="s">
        <v>479</v>
      </c>
      <c r="E321" s="17" t="s">
        <v>480</v>
      </c>
      <c r="F321" s="17" t="s">
        <v>85</v>
      </c>
      <c r="G321" s="15" t="n">
        <v>92.59</v>
      </c>
      <c r="H321" s="17" t="s">
        <v>86</v>
      </c>
      <c r="I321" s="12" t="n">
        <f aca="false">COUNTIFS('Supplier bills'!$E$2:$E$1921,A321)</f>
        <v>2</v>
      </c>
      <c r="J321" s="15" t="n">
        <f aca="false">IF(I321=0,"",SUMIFS('Supplier bills'!$F$2:$F$1921,'Supplier bills'!$E$2:$E$1921,A321))</f>
        <v>91.7</v>
      </c>
      <c r="K321" s="15" t="n">
        <f aca="false">IF(H321="Invoiced",ROUND(J321-G321,2),"")</f>
        <v>-0.89</v>
      </c>
      <c r="L321" s="17" t="str">
        <f aca="false">IF(H321="Invoiced",IF(ABS(K321)/G321&gt;0.03,"Review","OK"),"")</f>
        <v>OK</v>
      </c>
      <c r="M321" s="19" t="n">
        <f aca="false">DATE(YEAR(B321),MONTH(B321),1)</f>
        <v>46113</v>
      </c>
    </row>
    <row r="322" customFormat="false" ht="15" hidden="false" customHeight="false" outlineLevel="0" collapsed="false">
      <c r="A322" s="17" t="s">
        <v>520</v>
      </c>
      <c r="B322" s="18" t="n">
        <v>46130</v>
      </c>
      <c r="C322" s="17" t="s">
        <v>88</v>
      </c>
      <c r="D322" s="17" t="s">
        <v>433</v>
      </c>
      <c r="E322" s="17" t="s">
        <v>434</v>
      </c>
      <c r="F322" s="17" t="s">
        <v>92</v>
      </c>
      <c r="G322" s="15" t="n">
        <v>1259.23</v>
      </c>
      <c r="H322" s="17" t="s">
        <v>93</v>
      </c>
      <c r="I322" s="12" t="n">
        <f aca="false">COUNTIFS('Supplier bills'!$E$2:$E$1921,A322)</f>
        <v>0</v>
      </c>
      <c r="J322" s="15" t="str">
        <f aca="false">IF(I322=0,"",SUMIFS('Supplier bills'!$F$2:$F$1921,'Supplier bills'!$E$2:$E$1921,A322))</f>
        <v/>
      </c>
      <c r="K322" s="15" t="str">
        <f aca="false">IF(H322="Invoiced",ROUND(J322-G322,2),"")</f>
        <v/>
      </c>
      <c r="L322" s="17" t="str">
        <f aca="false">IF(H322="Invoiced",IF(ABS(K322)/G322&gt;0.03,"Review","OK"),"")</f>
        <v/>
      </c>
      <c r="M322" s="19" t="n">
        <f aca="false">DATE(YEAR(B322),MONTH(B322),1)</f>
        <v>46113</v>
      </c>
    </row>
    <row r="323" customFormat="false" ht="15" hidden="false" customHeight="false" outlineLevel="0" collapsed="false">
      <c r="A323" s="17" t="s">
        <v>521</v>
      </c>
      <c r="B323" s="18" t="n">
        <v>46130</v>
      </c>
      <c r="C323" s="17" t="s">
        <v>88</v>
      </c>
      <c r="D323" s="17" t="s">
        <v>410</v>
      </c>
      <c r="E323" s="17" t="s">
        <v>411</v>
      </c>
      <c r="F323" s="17" t="s">
        <v>98</v>
      </c>
      <c r="G323" s="15" t="n">
        <v>105.16</v>
      </c>
      <c r="H323" s="17" t="s">
        <v>86</v>
      </c>
      <c r="I323" s="12" t="n">
        <f aca="false">COUNTIFS('Supplier bills'!$E$2:$E$1921,A323)</f>
        <v>1</v>
      </c>
      <c r="J323" s="15" t="n">
        <f aca="false">IF(I323=0,"",SUMIFS('Supplier bills'!$F$2:$F$1921,'Supplier bills'!$E$2:$E$1921,A323))</f>
        <v>105.66</v>
      </c>
      <c r="K323" s="15" t="n">
        <f aca="false">IF(H323="Invoiced",ROUND(J323-G323,2),"")</f>
        <v>0.5</v>
      </c>
      <c r="L323" s="17" t="str">
        <f aca="false">IF(H323="Invoiced",IF(ABS(K323)/G323&gt;0.03,"Review","OK"),"")</f>
        <v>OK</v>
      </c>
      <c r="M323" s="19" t="n">
        <f aca="false">DATE(YEAR(B323),MONTH(B323),1)</f>
        <v>46113</v>
      </c>
    </row>
    <row r="324" customFormat="false" ht="15" hidden="false" customHeight="false" outlineLevel="0" collapsed="false">
      <c r="A324" s="17" t="s">
        <v>522</v>
      </c>
      <c r="B324" s="18" t="n">
        <v>46131</v>
      </c>
      <c r="C324" s="17" t="s">
        <v>88</v>
      </c>
      <c r="D324" s="17" t="s">
        <v>516</v>
      </c>
      <c r="E324" s="17" t="s">
        <v>517</v>
      </c>
      <c r="F324" s="17" t="s">
        <v>85</v>
      </c>
      <c r="G324" s="15" t="n">
        <v>180.8</v>
      </c>
      <c r="H324" s="17" t="s">
        <v>86</v>
      </c>
      <c r="I324" s="12" t="n">
        <f aca="false">COUNTIFS('Supplier bills'!$E$2:$E$1921,A324)</f>
        <v>1</v>
      </c>
      <c r="J324" s="15" t="n">
        <f aca="false">IF(I324=0,"",SUMIFS('Supplier bills'!$F$2:$F$1921,'Supplier bills'!$E$2:$E$1921,A324))</f>
        <v>180.78</v>
      </c>
      <c r="K324" s="15" t="n">
        <f aca="false">IF(H324="Invoiced",ROUND(J324-G324,2),"")</f>
        <v>-0.02</v>
      </c>
      <c r="L324" s="17" t="str">
        <f aca="false">IF(H324="Invoiced",IF(ABS(K324)/G324&gt;0.03,"Review","OK"),"")</f>
        <v>OK</v>
      </c>
      <c r="M324" s="19" t="n">
        <f aca="false">DATE(YEAR(B324),MONTH(B324),1)</f>
        <v>46113</v>
      </c>
    </row>
    <row r="325" customFormat="false" ht="15" hidden="false" customHeight="false" outlineLevel="0" collapsed="false">
      <c r="A325" s="17" t="s">
        <v>523</v>
      </c>
      <c r="B325" s="18" t="n">
        <v>46131</v>
      </c>
      <c r="C325" s="17" t="s">
        <v>88</v>
      </c>
      <c r="D325" s="17" t="s">
        <v>503</v>
      </c>
      <c r="E325" s="17" t="s">
        <v>504</v>
      </c>
      <c r="F325" s="17" t="s">
        <v>98</v>
      </c>
      <c r="G325" s="15" t="n">
        <v>87.17</v>
      </c>
      <c r="H325" s="17" t="s">
        <v>86</v>
      </c>
      <c r="I325" s="12" t="n">
        <f aca="false">COUNTIFS('Supplier bills'!$E$2:$E$1921,A325)</f>
        <v>1</v>
      </c>
      <c r="J325" s="15" t="n">
        <f aca="false">IF(I325=0,"",SUMIFS('Supplier bills'!$F$2:$F$1921,'Supplier bills'!$E$2:$E$1921,A325))</f>
        <v>87.94</v>
      </c>
      <c r="K325" s="15" t="n">
        <f aca="false">IF(H325="Invoiced",ROUND(J325-G325,2),"")</f>
        <v>0.77</v>
      </c>
      <c r="L325" s="17" t="str">
        <f aca="false">IF(H325="Invoiced",IF(ABS(K325)/G325&gt;0.03,"Review","OK"),"")</f>
        <v>OK</v>
      </c>
      <c r="M325" s="19" t="n">
        <f aca="false">DATE(YEAR(B325),MONTH(B325),1)</f>
        <v>46113</v>
      </c>
    </row>
    <row r="326" customFormat="false" ht="15" hidden="false" customHeight="false" outlineLevel="0" collapsed="false">
      <c r="A326" s="17" t="s">
        <v>524</v>
      </c>
      <c r="B326" s="18" t="n">
        <v>46131</v>
      </c>
      <c r="C326" s="17" t="s">
        <v>82</v>
      </c>
      <c r="D326" s="17" t="s">
        <v>472</v>
      </c>
      <c r="E326" s="17" t="s">
        <v>473</v>
      </c>
      <c r="F326" s="17" t="s">
        <v>92</v>
      </c>
      <c r="G326" s="15" t="n">
        <v>255.11</v>
      </c>
      <c r="H326" s="17" t="s">
        <v>93</v>
      </c>
      <c r="I326" s="12" t="n">
        <f aca="false">COUNTIFS('Supplier bills'!$E$2:$E$1921,A326)</f>
        <v>0</v>
      </c>
      <c r="J326" s="15" t="str">
        <f aca="false">IF(I326=0,"",SUMIFS('Supplier bills'!$F$2:$F$1921,'Supplier bills'!$E$2:$E$1921,A326))</f>
        <v/>
      </c>
      <c r="K326" s="15" t="str">
        <f aca="false">IF(H326="Invoiced",ROUND(J326-G326,2),"")</f>
        <v/>
      </c>
      <c r="L326" s="17" t="str">
        <f aca="false">IF(H326="Invoiced",IF(ABS(K326)/G326&gt;0.03,"Review","OK"),"")</f>
        <v/>
      </c>
      <c r="M326" s="19" t="n">
        <f aca="false">DATE(YEAR(B326),MONTH(B326),1)</f>
        <v>46113</v>
      </c>
    </row>
    <row r="327" customFormat="false" ht="15" hidden="false" customHeight="false" outlineLevel="0" collapsed="false">
      <c r="A327" s="17" t="s">
        <v>525</v>
      </c>
      <c r="B327" s="18" t="n">
        <v>46131</v>
      </c>
      <c r="C327" s="17" t="s">
        <v>88</v>
      </c>
      <c r="D327" s="17" t="s">
        <v>526</v>
      </c>
      <c r="E327" s="17" t="s">
        <v>527</v>
      </c>
      <c r="F327" s="17" t="s">
        <v>85</v>
      </c>
      <c r="G327" s="15" t="n">
        <v>86.7</v>
      </c>
      <c r="H327" s="17" t="s">
        <v>86</v>
      </c>
      <c r="I327" s="12" t="n">
        <f aca="false">COUNTIFS('Supplier bills'!$E$2:$E$1921,A327)</f>
        <v>1</v>
      </c>
      <c r="J327" s="15" t="n">
        <f aca="false">IF(I327=0,"",SUMIFS('Supplier bills'!$F$2:$F$1921,'Supplier bills'!$E$2:$E$1921,A327))</f>
        <v>86.39</v>
      </c>
      <c r="K327" s="15" t="n">
        <f aca="false">IF(H327="Invoiced",ROUND(J327-G327,2),"")</f>
        <v>-0.31</v>
      </c>
      <c r="L327" s="17" t="str">
        <f aca="false">IF(H327="Invoiced",IF(ABS(K327)/G327&gt;0.03,"Review","OK"),"")</f>
        <v>OK</v>
      </c>
      <c r="M327" s="19" t="n">
        <f aca="false">DATE(YEAR(B327),MONTH(B327),1)</f>
        <v>46113</v>
      </c>
    </row>
    <row r="328" customFormat="false" ht="15" hidden="false" customHeight="false" outlineLevel="0" collapsed="false">
      <c r="A328" s="17" t="s">
        <v>528</v>
      </c>
      <c r="B328" s="18" t="n">
        <v>46131</v>
      </c>
      <c r="C328" s="17" t="s">
        <v>82</v>
      </c>
      <c r="D328" s="17" t="s">
        <v>511</v>
      </c>
      <c r="E328" s="17" t="s">
        <v>512</v>
      </c>
      <c r="F328" s="17" t="s">
        <v>98</v>
      </c>
      <c r="G328" s="15" t="n">
        <v>480.2</v>
      </c>
      <c r="H328" s="17" t="s">
        <v>86</v>
      </c>
      <c r="I328" s="12" t="n">
        <f aca="false">COUNTIFS('Supplier bills'!$E$2:$E$1921,A328)</f>
        <v>1</v>
      </c>
      <c r="J328" s="15" t="n">
        <f aca="false">IF(I328=0,"",SUMIFS('Supplier bills'!$F$2:$F$1921,'Supplier bills'!$E$2:$E$1921,A328))</f>
        <v>481.34</v>
      </c>
      <c r="K328" s="15" t="n">
        <f aca="false">IF(H328="Invoiced",ROUND(J328-G328,2),"")</f>
        <v>1.14</v>
      </c>
      <c r="L328" s="17" t="str">
        <f aca="false">IF(H328="Invoiced",IF(ABS(K328)/G328&gt;0.03,"Review","OK"),"")</f>
        <v>OK</v>
      </c>
      <c r="M328" s="19" t="n">
        <f aca="false">DATE(YEAR(B328),MONTH(B328),1)</f>
        <v>46113</v>
      </c>
    </row>
    <row r="329" customFormat="false" ht="15" hidden="false" customHeight="false" outlineLevel="0" collapsed="false">
      <c r="A329" s="17" t="s">
        <v>529</v>
      </c>
      <c r="B329" s="18" t="n">
        <v>46131</v>
      </c>
      <c r="C329" s="17" t="s">
        <v>101</v>
      </c>
      <c r="D329" s="17" t="s">
        <v>530</v>
      </c>
      <c r="E329" s="17" t="s">
        <v>531</v>
      </c>
      <c r="F329" s="17" t="s">
        <v>98</v>
      </c>
      <c r="G329" s="15" t="n">
        <v>276.03</v>
      </c>
      <c r="H329" s="17" t="s">
        <v>86</v>
      </c>
      <c r="I329" s="12" t="n">
        <f aca="false">COUNTIFS('Supplier bills'!$E$2:$E$1921,A329)</f>
        <v>1</v>
      </c>
      <c r="J329" s="15" t="n">
        <f aca="false">IF(I329=0,"",SUMIFS('Supplier bills'!$F$2:$F$1921,'Supplier bills'!$E$2:$E$1921,A329))</f>
        <v>274.2</v>
      </c>
      <c r="K329" s="15" t="n">
        <f aca="false">IF(H329="Invoiced",ROUND(J329-G329,2),"")</f>
        <v>-1.83</v>
      </c>
      <c r="L329" s="17" t="str">
        <f aca="false">IF(H329="Invoiced",IF(ABS(K329)/G329&gt;0.03,"Review","OK"),"")</f>
        <v>OK</v>
      </c>
      <c r="M329" s="19" t="n">
        <f aca="false">DATE(YEAR(B329),MONTH(B329),1)</f>
        <v>46113</v>
      </c>
    </row>
    <row r="330" customFormat="false" ht="15" hidden="false" customHeight="false" outlineLevel="0" collapsed="false">
      <c r="A330" s="17" t="s">
        <v>532</v>
      </c>
      <c r="B330" s="18" t="n">
        <v>46131</v>
      </c>
      <c r="C330" s="17" t="s">
        <v>82</v>
      </c>
      <c r="D330" s="17" t="s">
        <v>443</v>
      </c>
      <c r="E330" s="17" t="s">
        <v>444</v>
      </c>
      <c r="F330" s="17" t="s">
        <v>98</v>
      </c>
      <c r="G330" s="15" t="n">
        <v>231.14</v>
      </c>
      <c r="H330" s="17" t="s">
        <v>86</v>
      </c>
      <c r="I330" s="12" t="n">
        <f aca="false">COUNTIFS('Supplier bills'!$E$2:$E$1921,A330)</f>
        <v>1</v>
      </c>
      <c r="J330" s="15" t="n">
        <f aca="false">IF(I330=0,"",SUMIFS('Supplier bills'!$F$2:$F$1921,'Supplier bills'!$E$2:$E$1921,A330))</f>
        <v>209.13</v>
      </c>
      <c r="K330" s="15" t="n">
        <f aca="false">IF(H330="Invoiced",ROUND(J330-G330,2),"")</f>
        <v>-22.01</v>
      </c>
      <c r="L330" s="17" t="str">
        <f aca="false">IF(H330="Invoiced",IF(ABS(K330)/G330&gt;0.03,"Review","OK"),"")</f>
        <v>Review</v>
      </c>
      <c r="M330" s="19" t="n">
        <f aca="false">DATE(YEAR(B330),MONTH(B330),1)</f>
        <v>46113</v>
      </c>
    </row>
    <row r="331" customFormat="false" ht="15" hidden="false" customHeight="false" outlineLevel="0" collapsed="false">
      <c r="A331" s="17" t="s">
        <v>533</v>
      </c>
      <c r="B331" s="18" t="n">
        <v>46132</v>
      </c>
      <c r="C331" s="17" t="s">
        <v>82</v>
      </c>
      <c r="D331" s="17" t="s">
        <v>530</v>
      </c>
      <c r="E331" s="17" t="s">
        <v>531</v>
      </c>
      <c r="F331" s="17" t="s">
        <v>85</v>
      </c>
      <c r="G331" s="15" t="n">
        <v>563.96</v>
      </c>
      <c r="H331" s="17" t="s">
        <v>86</v>
      </c>
      <c r="I331" s="12" t="n">
        <f aca="false">COUNTIFS('Supplier bills'!$E$2:$E$1921,A331)</f>
        <v>1</v>
      </c>
      <c r="J331" s="15" t="n">
        <f aca="false">IF(I331=0,"",SUMIFS('Supplier bills'!$F$2:$F$1921,'Supplier bills'!$E$2:$E$1921,A331))</f>
        <v>567.06</v>
      </c>
      <c r="K331" s="15" t="n">
        <f aca="false">IF(H331="Invoiced",ROUND(J331-G331,2),"")</f>
        <v>3.1</v>
      </c>
      <c r="L331" s="17" t="str">
        <f aca="false">IF(H331="Invoiced",IF(ABS(K331)/G331&gt;0.03,"Review","OK"),"")</f>
        <v>OK</v>
      </c>
      <c r="M331" s="19" t="n">
        <f aca="false">DATE(YEAR(B331),MONTH(B331),1)</f>
        <v>46113</v>
      </c>
    </row>
    <row r="332" customFormat="false" ht="15" hidden="false" customHeight="false" outlineLevel="0" collapsed="false">
      <c r="A332" s="17" t="s">
        <v>534</v>
      </c>
      <c r="B332" s="18" t="n">
        <v>46132</v>
      </c>
      <c r="C332" s="17" t="s">
        <v>101</v>
      </c>
      <c r="D332" s="17" t="s">
        <v>526</v>
      </c>
      <c r="E332" s="17" t="s">
        <v>527</v>
      </c>
      <c r="F332" s="17" t="s">
        <v>98</v>
      </c>
      <c r="G332" s="15" t="n">
        <v>158.53</v>
      </c>
      <c r="H332" s="17" t="s">
        <v>86</v>
      </c>
      <c r="I332" s="12" t="n">
        <f aca="false">COUNTIFS('Supplier bills'!$E$2:$E$1921,A332)</f>
        <v>1</v>
      </c>
      <c r="J332" s="15" t="n">
        <f aca="false">IF(I332=0,"",SUMIFS('Supplier bills'!$F$2:$F$1921,'Supplier bills'!$E$2:$E$1921,A332))</f>
        <v>157.67</v>
      </c>
      <c r="K332" s="15" t="n">
        <f aca="false">IF(H332="Invoiced",ROUND(J332-G332,2),"")</f>
        <v>-0.86</v>
      </c>
      <c r="L332" s="17" t="str">
        <f aca="false">IF(H332="Invoiced",IF(ABS(K332)/G332&gt;0.03,"Review","OK"),"")</f>
        <v>OK</v>
      </c>
      <c r="M332" s="19" t="n">
        <f aca="false">DATE(YEAR(B332),MONTH(B332),1)</f>
        <v>46113</v>
      </c>
    </row>
    <row r="333" customFormat="false" ht="15" hidden="false" customHeight="false" outlineLevel="0" collapsed="false">
      <c r="A333" s="17" t="s">
        <v>535</v>
      </c>
      <c r="B333" s="18" t="n">
        <v>46132</v>
      </c>
      <c r="C333" s="17" t="s">
        <v>82</v>
      </c>
      <c r="D333" s="17" t="s">
        <v>479</v>
      </c>
      <c r="E333" s="17" t="s">
        <v>480</v>
      </c>
      <c r="F333" s="17" t="s">
        <v>98</v>
      </c>
      <c r="G333" s="15" t="n">
        <v>445.57</v>
      </c>
      <c r="H333" s="17" t="s">
        <v>135</v>
      </c>
      <c r="I333" s="12" t="n">
        <f aca="false">COUNTIFS('Supplier bills'!$E$2:$E$1921,A333)</f>
        <v>0</v>
      </c>
      <c r="J333" s="15" t="str">
        <f aca="false">IF(I333=0,"",SUMIFS('Supplier bills'!$F$2:$F$1921,'Supplier bills'!$E$2:$E$1921,A333))</f>
        <v/>
      </c>
      <c r="K333" s="15" t="str">
        <f aca="false">IF(H333="Invoiced",ROUND(J333-G333,2),"")</f>
        <v/>
      </c>
      <c r="L333" s="17" t="str">
        <f aca="false">IF(H333="Invoiced",IF(ABS(K333)/G333&gt;0.03,"Review","OK"),"")</f>
        <v/>
      </c>
      <c r="M333" s="19" t="n">
        <f aca="false">DATE(YEAR(B333),MONTH(B333),1)</f>
        <v>46113</v>
      </c>
    </row>
    <row r="334" customFormat="false" ht="15" hidden="false" customHeight="false" outlineLevel="0" collapsed="false">
      <c r="A334" s="17" t="s">
        <v>536</v>
      </c>
      <c r="B334" s="18" t="n">
        <v>46132</v>
      </c>
      <c r="C334" s="17" t="s">
        <v>88</v>
      </c>
      <c r="D334" s="17" t="s">
        <v>516</v>
      </c>
      <c r="E334" s="17" t="s">
        <v>517</v>
      </c>
      <c r="F334" s="17" t="s">
        <v>98</v>
      </c>
      <c r="G334" s="15" t="n">
        <v>156.89</v>
      </c>
      <c r="H334" s="17" t="s">
        <v>86</v>
      </c>
      <c r="I334" s="12" t="n">
        <f aca="false">COUNTIFS('Supplier bills'!$E$2:$E$1921,A334)</f>
        <v>2</v>
      </c>
      <c r="J334" s="15" t="n">
        <f aca="false">IF(I334=0,"",SUMIFS('Supplier bills'!$F$2:$F$1921,'Supplier bills'!$E$2:$E$1921,A334))</f>
        <v>157.12</v>
      </c>
      <c r="K334" s="15" t="n">
        <f aca="false">IF(H334="Invoiced",ROUND(J334-G334,2),"")</f>
        <v>0.23</v>
      </c>
      <c r="L334" s="17" t="str">
        <f aca="false">IF(H334="Invoiced",IF(ABS(K334)/G334&gt;0.03,"Review","OK"),"")</f>
        <v>OK</v>
      </c>
      <c r="M334" s="19" t="n">
        <f aca="false">DATE(YEAR(B334),MONTH(B334),1)</f>
        <v>46113</v>
      </c>
    </row>
    <row r="335" customFormat="false" ht="15" hidden="false" customHeight="false" outlineLevel="0" collapsed="false">
      <c r="A335" s="17" t="s">
        <v>537</v>
      </c>
      <c r="B335" s="18" t="n">
        <v>46132</v>
      </c>
      <c r="C335" s="17" t="s">
        <v>101</v>
      </c>
      <c r="D335" s="17" t="s">
        <v>516</v>
      </c>
      <c r="E335" s="17" t="s">
        <v>517</v>
      </c>
      <c r="F335" s="17" t="s">
        <v>85</v>
      </c>
      <c r="G335" s="15" t="n">
        <v>145.37</v>
      </c>
      <c r="H335" s="17" t="s">
        <v>86</v>
      </c>
      <c r="I335" s="12" t="n">
        <f aca="false">COUNTIFS('Supplier bills'!$E$2:$E$1921,A335)</f>
        <v>1</v>
      </c>
      <c r="J335" s="15" t="n">
        <f aca="false">IF(I335=0,"",SUMIFS('Supplier bills'!$F$2:$F$1921,'Supplier bills'!$E$2:$E$1921,A335))</f>
        <v>161.61</v>
      </c>
      <c r="K335" s="15" t="n">
        <f aca="false">IF(H335="Invoiced",ROUND(J335-G335,2),"")</f>
        <v>16.24</v>
      </c>
      <c r="L335" s="17" t="str">
        <f aca="false">IF(H335="Invoiced",IF(ABS(K335)/G335&gt;0.03,"Review","OK"),"")</f>
        <v>Review</v>
      </c>
      <c r="M335" s="19" t="n">
        <f aca="false">DATE(YEAR(B335),MONTH(B335),1)</f>
        <v>46113</v>
      </c>
    </row>
    <row r="336" customFormat="false" ht="15" hidden="false" customHeight="false" outlineLevel="0" collapsed="false">
      <c r="A336" s="17" t="s">
        <v>538</v>
      </c>
      <c r="B336" s="18" t="n">
        <v>46132</v>
      </c>
      <c r="C336" s="17" t="s">
        <v>82</v>
      </c>
      <c r="D336" s="17" t="s">
        <v>443</v>
      </c>
      <c r="E336" s="17" t="s">
        <v>444</v>
      </c>
      <c r="F336" s="17" t="s">
        <v>98</v>
      </c>
      <c r="G336" s="15" t="n">
        <v>512.09</v>
      </c>
      <c r="H336" s="17" t="s">
        <v>86</v>
      </c>
      <c r="I336" s="12" t="n">
        <f aca="false">COUNTIFS('Supplier bills'!$E$2:$E$1921,A336)</f>
        <v>1</v>
      </c>
      <c r="J336" s="15" t="n">
        <f aca="false">IF(I336=0,"",SUMIFS('Supplier bills'!$F$2:$F$1921,'Supplier bills'!$E$2:$E$1921,A336))</f>
        <v>513.33</v>
      </c>
      <c r="K336" s="15" t="n">
        <f aca="false">IF(H336="Invoiced",ROUND(J336-G336,2),"")</f>
        <v>1.24</v>
      </c>
      <c r="L336" s="17" t="str">
        <f aca="false">IF(H336="Invoiced",IF(ABS(K336)/G336&gt;0.03,"Review","OK"),"")</f>
        <v>OK</v>
      </c>
      <c r="M336" s="19" t="n">
        <f aca="false">DATE(YEAR(B336),MONTH(B336),1)</f>
        <v>46113</v>
      </c>
    </row>
    <row r="337" customFormat="false" ht="15" hidden="false" customHeight="false" outlineLevel="0" collapsed="false">
      <c r="A337" s="17" t="s">
        <v>539</v>
      </c>
      <c r="B337" s="18" t="n">
        <v>46132</v>
      </c>
      <c r="C337" s="17" t="s">
        <v>101</v>
      </c>
      <c r="D337" s="17" t="s">
        <v>443</v>
      </c>
      <c r="E337" s="17" t="s">
        <v>444</v>
      </c>
      <c r="F337" s="17" t="s">
        <v>92</v>
      </c>
      <c r="G337" s="15" t="n">
        <v>306.82</v>
      </c>
      <c r="H337" s="17" t="s">
        <v>93</v>
      </c>
      <c r="I337" s="12" t="n">
        <f aca="false">COUNTIFS('Supplier bills'!$E$2:$E$1921,A337)</f>
        <v>0</v>
      </c>
      <c r="J337" s="15" t="str">
        <f aca="false">IF(I337=0,"",SUMIFS('Supplier bills'!$F$2:$F$1921,'Supplier bills'!$E$2:$E$1921,A337))</f>
        <v/>
      </c>
      <c r="K337" s="15" t="str">
        <f aca="false">IF(H337="Invoiced",ROUND(J337-G337,2),"")</f>
        <v/>
      </c>
      <c r="L337" s="17" t="str">
        <f aca="false">IF(H337="Invoiced",IF(ABS(K337)/G337&gt;0.03,"Review","OK"),"")</f>
        <v/>
      </c>
      <c r="M337" s="19" t="n">
        <f aca="false">DATE(YEAR(B337),MONTH(B337),1)</f>
        <v>46113</v>
      </c>
    </row>
    <row r="338" customFormat="false" ht="15" hidden="false" customHeight="false" outlineLevel="0" collapsed="false">
      <c r="A338" s="17" t="s">
        <v>540</v>
      </c>
      <c r="B338" s="18" t="n">
        <v>46132</v>
      </c>
      <c r="C338" s="17" t="s">
        <v>82</v>
      </c>
      <c r="D338" s="17" t="s">
        <v>413</v>
      </c>
      <c r="E338" s="17" t="s">
        <v>414</v>
      </c>
      <c r="F338" s="17" t="s">
        <v>85</v>
      </c>
      <c r="G338" s="15" t="n">
        <v>95.17</v>
      </c>
      <c r="H338" s="17" t="s">
        <v>86</v>
      </c>
      <c r="I338" s="12" t="n">
        <f aca="false">COUNTIFS('Supplier bills'!$E$2:$E$1921,A338)</f>
        <v>1</v>
      </c>
      <c r="J338" s="15" t="n">
        <f aca="false">IF(I338=0,"",SUMIFS('Supplier bills'!$F$2:$F$1921,'Supplier bills'!$E$2:$E$1921,A338))</f>
        <v>94.24</v>
      </c>
      <c r="K338" s="15" t="n">
        <f aca="false">IF(H338="Invoiced",ROUND(J338-G338,2),"")</f>
        <v>-0.93</v>
      </c>
      <c r="L338" s="17" t="str">
        <f aca="false">IF(H338="Invoiced",IF(ABS(K338)/G338&gt;0.03,"Review","OK"),"")</f>
        <v>OK</v>
      </c>
      <c r="M338" s="19" t="n">
        <f aca="false">DATE(YEAR(B338),MONTH(B338),1)</f>
        <v>46113</v>
      </c>
    </row>
    <row r="339" customFormat="false" ht="15" hidden="false" customHeight="false" outlineLevel="0" collapsed="false">
      <c r="A339" s="17" t="s">
        <v>541</v>
      </c>
      <c r="B339" s="18" t="n">
        <v>46132</v>
      </c>
      <c r="C339" s="17" t="s">
        <v>101</v>
      </c>
      <c r="D339" s="17" t="s">
        <v>413</v>
      </c>
      <c r="E339" s="17" t="s">
        <v>414</v>
      </c>
      <c r="F339" s="17" t="s">
        <v>98</v>
      </c>
      <c r="G339" s="15" t="n">
        <v>272.45</v>
      </c>
      <c r="H339" s="17" t="s">
        <v>86</v>
      </c>
      <c r="I339" s="12" t="n">
        <f aca="false">COUNTIFS('Supplier bills'!$E$2:$E$1921,A339)</f>
        <v>1</v>
      </c>
      <c r="J339" s="15" t="n">
        <f aca="false">IF(I339=0,"",SUMIFS('Supplier bills'!$F$2:$F$1921,'Supplier bills'!$E$2:$E$1921,A339))</f>
        <v>270.65</v>
      </c>
      <c r="K339" s="15" t="n">
        <f aca="false">IF(H339="Invoiced",ROUND(J339-G339,2),"")</f>
        <v>-1.8</v>
      </c>
      <c r="L339" s="17" t="str">
        <f aca="false">IF(H339="Invoiced",IF(ABS(K339)/G339&gt;0.03,"Review","OK"),"")</f>
        <v>OK</v>
      </c>
      <c r="M339" s="19" t="n">
        <f aca="false">DATE(YEAR(B339),MONTH(B339),1)</f>
        <v>46113</v>
      </c>
    </row>
    <row r="340" customFormat="false" ht="15" hidden="false" customHeight="false" outlineLevel="0" collapsed="false">
      <c r="A340" s="17" t="s">
        <v>542</v>
      </c>
      <c r="B340" s="18" t="n">
        <v>46132</v>
      </c>
      <c r="C340" s="17" t="s">
        <v>82</v>
      </c>
      <c r="D340" s="17" t="s">
        <v>479</v>
      </c>
      <c r="E340" s="17" t="s">
        <v>480</v>
      </c>
      <c r="F340" s="17" t="s">
        <v>98</v>
      </c>
      <c r="G340" s="15" t="n">
        <v>215.58</v>
      </c>
      <c r="H340" s="17" t="s">
        <v>86</v>
      </c>
      <c r="I340" s="12" t="n">
        <f aca="false">COUNTIFS('Supplier bills'!$E$2:$E$1921,A340)</f>
        <v>1</v>
      </c>
      <c r="J340" s="15" t="n">
        <f aca="false">IF(I340=0,"",SUMIFS('Supplier bills'!$F$2:$F$1921,'Supplier bills'!$E$2:$E$1921,A340))</f>
        <v>215.59</v>
      </c>
      <c r="K340" s="15" t="n">
        <f aca="false">IF(H340="Invoiced",ROUND(J340-G340,2),"")</f>
        <v>0.01</v>
      </c>
      <c r="L340" s="17" t="str">
        <f aca="false">IF(H340="Invoiced",IF(ABS(K340)/G340&gt;0.03,"Review","OK"),"")</f>
        <v>OK</v>
      </c>
      <c r="M340" s="19" t="n">
        <f aca="false">DATE(YEAR(B340),MONTH(B340),1)</f>
        <v>46113</v>
      </c>
    </row>
    <row r="341" customFormat="false" ht="15" hidden="false" customHeight="false" outlineLevel="0" collapsed="false">
      <c r="A341" s="17" t="s">
        <v>543</v>
      </c>
      <c r="B341" s="18" t="n">
        <v>46132</v>
      </c>
      <c r="C341" s="17" t="s">
        <v>101</v>
      </c>
      <c r="D341" s="17" t="s">
        <v>544</v>
      </c>
      <c r="E341" s="17" t="s">
        <v>545</v>
      </c>
      <c r="F341" s="17" t="s">
        <v>85</v>
      </c>
      <c r="G341" s="15" t="n">
        <v>91.34</v>
      </c>
      <c r="H341" s="17" t="s">
        <v>135</v>
      </c>
      <c r="I341" s="12" t="n">
        <f aca="false">COUNTIFS('Supplier bills'!$E$2:$E$1921,A341)</f>
        <v>0</v>
      </c>
      <c r="J341" s="15" t="str">
        <f aca="false">IF(I341=0,"",SUMIFS('Supplier bills'!$F$2:$F$1921,'Supplier bills'!$E$2:$E$1921,A341))</f>
        <v/>
      </c>
      <c r="K341" s="15" t="str">
        <f aca="false">IF(H341="Invoiced",ROUND(J341-G341,2),"")</f>
        <v/>
      </c>
      <c r="L341" s="17" t="str">
        <f aca="false">IF(H341="Invoiced",IF(ABS(K341)/G341&gt;0.03,"Review","OK"),"")</f>
        <v/>
      </c>
      <c r="M341" s="19" t="n">
        <f aca="false">DATE(YEAR(B341),MONTH(B341),1)</f>
        <v>46113</v>
      </c>
    </row>
    <row r="342" customFormat="false" ht="15" hidden="false" customHeight="false" outlineLevel="0" collapsed="false">
      <c r="A342" s="17" t="s">
        <v>546</v>
      </c>
      <c r="B342" s="18" t="n">
        <v>46132</v>
      </c>
      <c r="C342" s="17" t="s">
        <v>82</v>
      </c>
      <c r="D342" s="17" t="s">
        <v>508</v>
      </c>
      <c r="E342" s="17" t="s">
        <v>509</v>
      </c>
      <c r="F342" s="17" t="s">
        <v>85</v>
      </c>
      <c r="G342" s="15" t="n">
        <v>63.13</v>
      </c>
      <c r="H342" s="17" t="s">
        <v>86</v>
      </c>
      <c r="I342" s="12" t="n">
        <f aca="false">COUNTIFS('Supplier bills'!$E$2:$E$1921,A342)</f>
        <v>1</v>
      </c>
      <c r="J342" s="15" t="n">
        <f aca="false">IF(I342=0,"",SUMIFS('Supplier bills'!$F$2:$F$1921,'Supplier bills'!$E$2:$E$1921,A342))</f>
        <v>63.09</v>
      </c>
      <c r="K342" s="15" t="n">
        <f aca="false">IF(H342="Invoiced",ROUND(J342-G342,2),"")</f>
        <v>-0.04</v>
      </c>
      <c r="L342" s="17" t="str">
        <f aca="false">IF(H342="Invoiced",IF(ABS(K342)/G342&gt;0.03,"Review","OK"),"")</f>
        <v>OK</v>
      </c>
      <c r="M342" s="19" t="n">
        <f aca="false">DATE(YEAR(B342),MONTH(B342),1)</f>
        <v>46113</v>
      </c>
    </row>
    <row r="343" customFormat="false" ht="15" hidden="false" customHeight="false" outlineLevel="0" collapsed="false">
      <c r="A343" s="17" t="s">
        <v>547</v>
      </c>
      <c r="B343" s="18" t="n">
        <v>46132</v>
      </c>
      <c r="C343" s="17" t="s">
        <v>88</v>
      </c>
      <c r="D343" s="17" t="s">
        <v>548</v>
      </c>
      <c r="E343" s="17" t="s">
        <v>549</v>
      </c>
      <c r="F343" s="17" t="s">
        <v>98</v>
      </c>
      <c r="G343" s="15" t="n">
        <v>73.11</v>
      </c>
      <c r="H343" s="17" t="s">
        <v>86</v>
      </c>
      <c r="I343" s="12" t="n">
        <f aca="false">COUNTIFS('Supplier bills'!$E$2:$E$1921,A343)</f>
        <v>1</v>
      </c>
      <c r="J343" s="15" t="n">
        <f aca="false">IF(I343=0,"",SUMIFS('Supplier bills'!$F$2:$F$1921,'Supplier bills'!$E$2:$E$1921,A343))</f>
        <v>73.36</v>
      </c>
      <c r="K343" s="15" t="n">
        <f aca="false">IF(H343="Invoiced",ROUND(J343-G343,2),"")</f>
        <v>0.25</v>
      </c>
      <c r="L343" s="17" t="str">
        <f aca="false">IF(H343="Invoiced",IF(ABS(K343)/G343&gt;0.03,"Review","OK"),"")</f>
        <v>OK</v>
      </c>
      <c r="M343" s="19" t="n">
        <f aca="false">DATE(YEAR(B343),MONTH(B343),1)</f>
        <v>46113</v>
      </c>
    </row>
    <row r="344" customFormat="false" ht="15" hidden="false" customHeight="false" outlineLevel="0" collapsed="false">
      <c r="A344" s="17" t="s">
        <v>550</v>
      </c>
      <c r="B344" s="18" t="n">
        <v>46133</v>
      </c>
      <c r="C344" s="17" t="s">
        <v>82</v>
      </c>
      <c r="D344" s="17" t="s">
        <v>551</v>
      </c>
      <c r="E344" s="17" t="s">
        <v>552</v>
      </c>
      <c r="F344" s="17" t="s">
        <v>98</v>
      </c>
      <c r="G344" s="15" t="n">
        <v>155.52</v>
      </c>
      <c r="H344" s="17" t="s">
        <v>86</v>
      </c>
      <c r="I344" s="12" t="n">
        <f aca="false">COUNTIFS('Supplier bills'!$E$2:$E$1921,A344)</f>
        <v>1</v>
      </c>
      <c r="J344" s="15" t="n">
        <f aca="false">IF(I344=0,"",SUMIFS('Supplier bills'!$F$2:$F$1921,'Supplier bills'!$E$2:$E$1921,A344))</f>
        <v>154.93</v>
      </c>
      <c r="K344" s="15" t="n">
        <f aca="false">IF(H344="Invoiced",ROUND(J344-G344,2),"")</f>
        <v>-0.59</v>
      </c>
      <c r="L344" s="17" t="str">
        <f aca="false">IF(H344="Invoiced",IF(ABS(K344)/G344&gt;0.03,"Review","OK"),"")</f>
        <v>OK</v>
      </c>
      <c r="M344" s="19" t="n">
        <f aca="false">DATE(YEAR(B344),MONTH(B344),1)</f>
        <v>46113</v>
      </c>
    </row>
    <row r="345" customFormat="false" ht="15" hidden="false" customHeight="false" outlineLevel="0" collapsed="false">
      <c r="A345" s="17" t="s">
        <v>553</v>
      </c>
      <c r="B345" s="18" t="n">
        <v>46133</v>
      </c>
      <c r="C345" s="17" t="s">
        <v>82</v>
      </c>
      <c r="D345" s="17" t="s">
        <v>554</v>
      </c>
      <c r="E345" s="17" t="s">
        <v>50</v>
      </c>
      <c r="F345" s="17" t="s">
        <v>85</v>
      </c>
      <c r="G345" s="15" t="n">
        <v>164.05</v>
      </c>
      <c r="H345" s="17" t="s">
        <v>86</v>
      </c>
      <c r="I345" s="12" t="n">
        <f aca="false">COUNTIFS('Supplier bills'!$E$2:$E$1921,A345)</f>
        <v>1</v>
      </c>
      <c r="J345" s="15" t="n">
        <f aca="false">IF(I345=0,"",SUMIFS('Supplier bills'!$F$2:$F$1921,'Supplier bills'!$E$2:$E$1921,A345))</f>
        <v>165.17</v>
      </c>
      <c r="K345" s="15" t="n">
        <f aca="false">IF(H345="Invoiced",ROUND(J345-G345,2),"")</f>
        <v>1.12</v>
      </c>
      <c r="L345" s="17" t="str">
        <f aca="false">IF(H345="Invoiced",IF(ABS(K345)/G345&gt;0.03,"Review","OK"),"")</f>
        <v>OK</v>
      </c>
      <c r="M345" s="19" t="n">
        <f aca="false">DATE(YEAR(B345),MONTH(B345),1)</f>
        <v>46113</v>
      </c>
    </row>
    <row r="346" customFormat="false" ht="15" hidden="false" customHeight="false" outlineLevel="0" collapsed="false">
      <c r="A346" s="17" t="s">
        <v>555</v>
      </c>
      <c r="B346" s="18" t="n">
        <v>46133</v>
      </c>
      <c r="C346" s="17" t="s">
        <v>82</v>
      </c>
      <c r="D346" s="17" t="s">
        <v>508</v>
      </c>
      <c r="E346" s="17" t="s">
        <v>509</v>
      </c>
      <c r="F346" s="17" t="s">
        <v>98</v>
      </c>
      <c r="G346" s="15" t="n">
        <v>273.57</v>
      </c>
      <c r="H346" s="17" t="s">
        <v>86</v>
      </c>
      <c r="I346" s="12" t="n">
        <f aca="false">COUNTIFS('Supplier bills'!$E$2:$E$1921,A346)</f>
        <v>1</v>
      </c>
      <c r="J346" s="15" t="n">
        <f aca="false">IF(I346=0,"",SUMIFS('Supplier bills'!$F$2:$F$1921,'Supplier bills'!$E$2:$E$1921,A346))</f>
        <v>273.99</v>
      </c>
      <c r="K346" s="15" t="n">
        <f aca="false">IF(H346="Invoiced",ROUND(J346-G346,2),"")</f>
        <v>0.42</v>
      </c>
      <c r="L346" s="17" t="str">
        <f aca="false">IF(H346="Invoiced",IF(ABS(K346)/G346&gt;0.03,"Review","OK"),"")</f>
        <v>OK</v>
      </c>
      <c r="M346" s="19" t="n">
        <f aca="false">DATE(YEAR(B346),MONTH(B346),1)</f>
        <v>46113</v>
      </c>
    </row>
    <row r="347" customFormat="false" ht="15" hidden="false" customHeight="false" outlineLevel="0" collapsed="false">
      <c r="A347" s="17" t="s">
        <v>556</v>
      </c>
      <c r="B347" s="18" t="n">
        <v>46133</v>
      </c>
      <c r="C347" s="17" t="s">
        <v>82</v>
      </c>
      <c r="D347" s="17" t="s">
        <v>410</v>
      </c>
      <c r="E347" s="17" t="s">
        <v>411</v>
      </c>
      <c r="F347" s="17" t="s">
        <v>98</v>
      </c>
      <c r="G347" s="15" t="n">
        <v>264.97</v>
      </c>
      <c r="H347" s="17" t="s">
        <v>86</v>
      </c>
      <c r="I347" s="12" t="n">
        <f aca="false">COUNTIFS('Supplier bills'!$E$2:$E$1921,A347)</f>
        <v>1</v>
      </c>
      <c r="J347" s="15" t="n">
        <f aca="false">IF(I347=0,"",SUMIFS('Supplier bills'!$F$2:$F$1921,'Supplier bills'!$E$2:$E$1921,A347))</f>
        <v>263.98</v>
      </c>
      <c r="K347" s="15" t="n">
        <f aca="false">IF(H347="Invoiced",ROUND(J347-G347,2),"")</f>
        <v>-0.99</v>
      </c>
      <c r="L347" s="17" t="str">
        <f aca="false">IF(H347="Invoiced",IF(ABS(K347)/G347&gt;0.03,"Review","OK"),"")</f>
        <v>OK</v>
      </c>
      <c r="M347" s="19" t="n">
        <f aca="false">DATE(YEAR(B347),MONTH(B347),1)</f>
        <v>46113</v>
      </c>
    </row>
    <row r="348" customFormat="false" ht="15" hidden="false" customHeight="false" outlineLevel="0" collapsed="false">
      <c r="A348" s="17" t="s">
        <v>557</v>
      </c>
      <c r="B348" s="18" t="n">
        <v>46133</v>
      </c>
      <c r="C348" s="17" t="s">
        <v>88</v>
      </c>
      <c r="D348" s="17" t="s">
        <v>433</v>
      </c>
      <c r="E348" s="17" t="s">
        <v>434</v>
      </c>
      <c r="F348" s="17" t="s">
        <v>98</v>
      </c>
      <c r="G348" s="15" t="n">
        <v>266</v>
      </c>
      <c r="H348" s="17" t="s">
        <v>86</v>
      </c>
      <c r="I348" s="12" t="n">
        <f aca="false">COUNTIFS('Supplier bills'!$E$2:$E$1921,A348)</f>
        <v>1</v>
      </c>
      <c r="J348" s="15" t="n">
        <f aca="false">IF(I348=0,"",SUMIFS('Supplier bills'!$F$2:$F$1921,'Supplier bills'!$E$2:$E$1921,A348))</f>
        <v>264.39</v>
      </c>
      <c r="K348" s="15" t="n">
        <f aca="false">IF(H348="Invoiced",ROUND(J348-G348,2),"")</f>
        <v>-1.61</v>
      </c>
      <c r="L348" s="17" t="str">
        <f aca="false">IF(H348="Invoiced",IF(ABS(K348)/G348&gt;0.03,"Review","OK"),"")</f>
        <v>OK</v>
      </c>
      <c r="M348" s="19" t="n">
        <f aca="false">DATE(YEAR(B348),MONTH(B348),1)</f>
        <v>46113</v>
      </c>
    </row>
    <row r="349" customFormat="false" ht="15" hidden="false" customHeight="false" outlineLevel="0" collapsed="false">
      <c r="A349" s="17" t="s">
        <v>558</v>
      </c>
      <c r="B349" s="18" t="n">
        <v>46133</v>
      </c>
      <c r="C349" s="17" t="s">
        <v>88</v>
      </c>
      <c r="D349" s="17" t="s">
        <v>413</v>
      </c>
      <c r="E349" s="17" t="s">
        <v>414</v>
      </c>
      <c r="F349" s="17" t="s">
        <v>98</v>
      </c>
      <c r="G349" s="15" t="n">
        <v>909.4</v>
      </c>
      <c r="H349" s="17" t="s">
        <v>86</v>
      </c>
      <c r="I349" s="12" t="n">
        <f aca="false">COUNTIFS('Supplier bills'!$E$2:$E$1921,A349)</f>
        <v>1</v>
      </c>
      <c r="J349" s="15" t="n">
        <f aca="false">IF(I349=0,"",SUMIFS('Supplier bills'!$F$2:$F$1921,'Supplier bills'!$E$2:$E$1921,A349))</f>
        <v>916.55</v>
      </c>
      <c r="K349" s="15" t="n">
        <f aca="false">IF(H349="Invoiced",ROUND(J349-G349,2),"")</f>
        <v>7.15</v>
      </c>
      <c r="L349" s="17" t="str">
        <f aca="false">IF(H349="Invoiced",IF(ABS(K349)/G349&gt;0.03,"Review","OK"),"")</f>
        <v>OK</v>
      </c>
      <c r="M349" s="19" t="n">
        <f aca="false">DATE(YEAR(B349),MONTH(B349),1)</f>
        <v>46113</v>
      </c>
    </row>
    <row r="350" customFormat="false" ht="15" hidden="false" customHeight="false" outlineLevel="0" collapsed="false">
      <c r="A350" s="17" t="s">
        <v>559</v>
      </c>
      <c r="B350" s="18" t="n">
        <v>46133</v>
      </c>
      <c r="C350" s="17" t="s">
        <v>88</v>
      </c>
      <c r="D350" s="17" t="s">
        <v>479</v>
      </c>
      <c r="E350" s="17" t="s">
        <v>480</v>
      </c>
      <c r="F350" s="17" t="s">
        <v>85</v>
      </c>
      <c r="G350" s="15" t="n">
        <v>1326.83</v>
      </c>
      <c r="H350" s="17" t="s">
        <v>86</v>
      </c>
      <c r="I350" s="12" t="n">
        <f aca="false">COUNTIFS('Supplier bills'!$E$2:$E$1921,A350)</f>
        <v>1</v>
      </c>
      <c r="J350" s="15" t="n">
        <f aca="false">IF(I350=0,"",SUMIFS('Supplier bills'!$F$2:$F$1921,'Supplier bills'!$E$2:$E$1921,A350))</f>
        <v>1334.45</v>
      </c>
      <c r="K350" s="15" t="n">
        <f aca="false">IF(H350="Invoiced",ROUND(J350-G350,2),"")</f>
        <v>7.62</v>
      </c>
      <c r="L350" s="17" t="str">
        <f aca="false">IF(H350="Invoiced",IF(ABS(K350)/G350&gt;0.03,"Review","OK"),"")</f>
        <v>OK</v>
      </c>
      <c r="M350" s="19" t="n">
        <f aca="false">DATE(YEAR(B350),MONTH(B350),1)</f>
        <v>46113</v>
      </c>
    </row>
    <row r="351" customFormat="false" ht="15" hidden="false" customHeight="false" outlineLevel="0" collapsed="false">
      <c r="A351" s="17" t="s">
        <v>560</v>
      </c>
      <c r="B351" s="18" t="n">
        <v>46133</v>
      </c>
      <c r="C351" s="17" t="s">
        <v>88</v>
      </c>
      <c r="D351" s="17" t="s">
        <v>544</v>
      </c>
      <c r="E351" s="17" t="s">
        <v>545</v>
      </c>
      <c r="F351" s="17" t="s">
        <v>85</v>
      </c>
      <c r="G351" s="15" t="n">
        <v>261.25</v>
      </c>
      <c r="H351" s="17" t="s">
        <v>86</v>
      </c>
      <c r="I351" s="12" t="n">
        <f aca="false">COUNTIFS('Supplier bills'!$E$2:$E$1921,A351)</f>
        <v>1</v>
      </c>
      <c r="J351" s="15" t="n">
        <f aca="false">IF(I351=0,"",SUMIFS('Supplier bills'!$F$2:$F$1921,'Supplier bills'!$E$2:$E$1921,A351))</f>
        <v>259.1</v>
      </c>
      <c r="K351" s="15" t="n">
        <f aca="false">IF(H351="Invoiced",ROUND(J351-G351,2),"")</f>
        <v>-2.15</v>
      </c>
      <c r="L351" s="17" t="str">
        <f aca="false">IF(H351="Invoiced",IF(ABS(K351)/G351&gt;0.03,"Review","OK"),"")</f>
        <v>OK</v>
      </c>
      <c r="M351" s="19" t="n">
        <f aca="false">DATE(YEAR(B351),MONTH(B351),1)</f>
        <v>46113</v>
      </c>
    </row>
    <row r="352" customFormat="false" ht="15" hidden="false" customHeight="false" outlineLevel="0" collapsed="false">
      <c r="A352" s="17" t="s">
        <v>561</v>
      </c>
      <c r="B352" s="18" t="n">
        <v>46133</v>
      </c>
      <c r="C352" s="17" t="s">
        <v>101</v>
      </c>
      <c r="D352" s="17" t="s">
        <v>410</v>
      </c>
      <c r="E352" s="17" t="s">
        <v>411</v>
      </c>
      <c r="F352" s="17" t="s">
        <v>98</v>
      </c>
      <c r="G352" s="15" t="n">
        <v>569.38</v>
      </c>
      <c r="H352" s="17" t="s">
        <v>86</v>
      </c>
      <c r="I352" s="12" t="n">
        <f aca="false">COUNTIFS('Supplier bills'!$E$2:$E$1921,A352)</f>
        <v>1</v>
      </c>
      <c r="J352" s="15" t="n">
        <f aca="false">IF(I352=0,"",SUMIFS('Supplier bills'!$F$2:$F$1921,'Supplier bills'!$E$2:$E$1921,A352))</f>
        <v>575.05</v>
      </c>
      <c r="K352" s="15" t="n">
        <f aca="false">IF(H352="Invoiced",ROUND(J352-G352,2),"")</f>
        <v>5.67</v>
      </c>
      <c r="L352" s="17" t="str">
        <f aca="false">IF(H352="Invoiced",IF(ABS(K352)/G352&gt;0.03,"Review","OK"),"")</f>
        <v>OK</v>
      </c>
      <c r="M352" s="19" t="n">
        <f aca="false">DATE(YEAR(B352),MONTH(B352),1)</f>
        <v>46113</v>
      </c>
    </row>
    <row r="353" customFormat="false" ht="15" hidden="false" customHeight="false" outlineLevel="0" collapsed="false">
      <c r="A353" s="17" t="s">
        <v>562</v>
      </c>
      <c r="B353" s="18" t="n">
        <v>46133</v>
      </c>
      <c r="C353" s="17" t="s">
        <v>101</v>
      </c>
      <c r="D353" s="17" t="s">
        <v>433</v>
      </c>
      <c r="E353" s="17" t="s">
        <v>434</v>
      </c>
      <c r="F353" s="17" t="s">
        <v>98</v>
      </c>
      <c r="G353" s="15" t="n">
        <v>183.03</v>
      </c>
      <c r="H353" s="17" t="s">
        <v>86</v>
      </c>
      <c r="I353" s="12" t="n">
        <f aca="false">COUNTIFS('Supplier bills'!$E$2:$E$1921,A353)</f>
        <v>1</v>
      </c>
      <c r="J353" s="15" t="n">
        <f aca="false">IF(I353=0,"",SUMIFS('Supplier bills'!$F$2:$F$1921,'Supplier bills'!$E$2:$E$1921,A353))</f>
        <v>182.03</v>
      </c>
      <c r="K353" s="15" t="n">
        <f aca="false">IF(H353="Invoiced",ROUND(J353-G353,2),"")</f>
        <v>-1</v>
      </c>
      <c r="L353" s="17" t="str">
        <f aca="false">IF(H353="Invoiced",IF(ABS(K353)/G353&gt;0.03,"Review","OK"),"")</f>
        <v>OK</v>
      </c>
      <c r="M353" s="19" t="n">
        <f aca="false">DATE(YEAR(B353),MONTH(B353),1)</f>
        <v>46113</v>
      </c>
    </row>
    <row r="354" customFormat="false" ht="15" hidden="false" customHeight="false" outlineLevel="0" collapsed="false">
      <c r="A354" s="17" t="s">
        <v>563</v>
      </c>
      <c r="B354" s="18" t="n">
        <v>46134</v>
      </c>
      <c r="C354" s="17" t="s">
        <v>88</v>
      </c>
      <c r="D354" s="17" t="s">
        <v>516</v>
      </c>
      <c r="E354" s="17" t="s">
        <v>517</v>
      </c>
      <c r="F354" s="17" t="s">
        <v>98</v>
      </c>
      <c r="G354" s="15" t="n">
        <v>205.44</v>
      </c>
      <c r="H354" s="17" t="s">
        <v>86</v>
      </c>
      <c r="I354" s="12" t="n">
        <f aca="false">COUNTIFS('Supplier bills'!$E$2:$E$1921,A354)</f>
        <v>1</v>
      </c>
      <c r="J354" s="15" t="n">
        <f aca="false">IF(I354=0,"",SUMIFS('Supplier bills'!$F$2:$F$1921,'Supplier bills'!$E$2:$E$1921,A354))</f>
        <v>207.32</v>
      </c>
      <c r="K354" s="15" t="n">
        <f aca="false">IF(H354="Invoiced",ROUND(J354-G354,2),"")</f>
        <v>1.88</v>
      </c>
      <c r="L354" s="17" t="str">
        <f aca="false">IF(H354="Invoiced",IF(ABS(K354)/G354&gt;0.03,"Review","OK"),"")</f>
        <v>OK</v>
      </c>
      <c r="M354" s="19" t="n">
        <f aca="false">DATE(YEAR(B354),MONTH(B354),1)</f>
        <v>46113</v>
      </c>
    </row>
    <row r="355" customFormat="false" ht="15" hidden="false" customHeight="false" outlineLevel="0" collapsed="false">
      <c r="A355" s="17" t="s">
        <v>564</v>
      </c>
      <c r="B355" s="18" t="n">
        <v>46134</v>
      </c>
      <c r="C355" s="17" t="s">
        <v>101</v>
      </c>
      <c r="D355" s="17" t="s">
        <v>511</v>
      </c>
      <c r="E355" s="17" t="s">
        <v>512</v>
      </c>
      <c r="F355" s="17" t="s">
        <v>98</v>
      </c>
      <c r="G355" s="15" t="n">
        <v>191.97</v>
      </c>
      <c r="H355" s="17" t="s">
        <v>86</v>
      </c>
      <c r="I355" s="12" t="n">
        <f aca="false">COUNTIFS('Supplier bills'!$E$2:$E$1921,A355)</f>
        <v>1</v>
      </c>
      <c r="J355" s="15" t="n">
        <f aca="false">IF(I355=0,"",SUMIFS('Supplier bills'!$F$2:$F$1921,'Supplier bills'!$E$2:$E$1921,A355))</f>
        <v>193.41</v>
      </c>
      <c r="K355" s="15" t="n">
        <f aca="false">IF(H355="Invoiced",ROUND(J355-G355,2),"")</f>
        <v>1.44</v>
      </c>
      <c r="L355" s="17" t="str">
        <f aca="false">IF(H355="Invoiced",IF(ABS(K355)/G355&gt;0.03,"Review","OK"),"")</f>
        <v>OK</v>
      </c>
      <c r="M355" s="19" t="n">
        <f aca="false">DATE(YEAR(B355),MONTH(B355),1)</f>
        <v>46113</v>
      </c>
    </row>
    <row r="356" customFormat="false" ht="15" hidden="false" customHeight="false" outlineLevel="0" collapsed="false">
      <c r="A356" s="17" t="s">
        <v>565</v>
      </c>
      <c r="B356" s="18" t="n">
        <v>46134</v>
      </c>
      <c r="C356" s="17" t="s">
        <v>88</v>
      </c>
      <c r="D356" s="17" t="s">
        <v>443</v>
      </c>
      <c r="E356" s="17" t="s">
        <v>444</v>
      </c>
      <c r="F356" s="17" t="s">
        <v>85</v>
      </c>
      <c r="G356" s="15" t="n">
        <v>47.56</v>
      </c>
      <c r="H356" s="17" t="s">
        <v>86</v>
      </c>
      <c r="I356" s="12" t="n">
        <f aca="false">COUNTIFS('Supplier bills'!$E$2:$E$1921,A356)</f>
        <v>1</v>
      </c>
      <c r="J356" s="15" t="n">
        <f aca="false">IF(I356=0,"",SUMIFS('Supplier bills'!$F$2:$F$1921,'Supplier bills'!$E$2:$E$1921,A356))</f>
        <v>47.23</v>
      </c>
      <c r="K356" s="15" t="n">
        <f aca="false">IF(H356="Invoiced",ROUND(J356-G356,2),"")</f>
        <v>-0.33</v>
      </c>
      <c r="L356" s="17" t="str">
        <f aca="false">IF(H356="Invoiced",IF(ABS(K356)/G356&gt;0.03,"Review","OK"),"")</f>
        <v>OK</v>
      </c>
      <c r="M356" s="19" t="n">
        <f aca="false">DATE(YEAR(B356),MONTH(B356),1)</f>
        <v>46113</v>
      </c>
    </row>
    <row r="357" customFormat="false" ht="15" hidden="false" customHeight="false" outlineLevel="0" collapsed="false">
      <c r="A357" s="17" t="s">
        <v>566</v>
      </c>
      <c r="B357" s="18" t="n">
        <v>46134</v>
      </c>
      <c r="C357" s="17" t="s">
        <v>82</v>
      </c>
      <c r="D357" s="17" t="s">
        <v>567</v>
      </c>
      <c r="E357" s="17" t="s">
        <v>568</v>
      </c>
      <c r="F357" s="17" t="s">
        <v>85</v>
      </c>
      <c r="G357" s="15" t="n">
        <v>440.44</v>
      </c>
      <c r="H357" s="17" t="s">
        <v>86</v>
      </c>
      <c r="I357" s="12" t="n">
        <f aca="false">COUNTIFS('Supplier bills'!$E$2:$E$1921,A357)</f>
        <v>1</v>
      </c>
      <c r="J357" s="15" t="n">
        <f aca="false">IF(I357=0,"",SUMIFS('Supplier bills'!$F$2:$F$1921,'Supplier bills'!$E$2:$E$1921,A357))</f>
        <v>438.54</v>
      </c>
      <c r="K357" s="15" t="n">
        <f aca="false">IF(H357="Invoiced",ROUND(J357-G357,2),"")</f>
        <v>-1.9</v>
      </c>
      <c r="L357" s="17" t="str">
        <f aca="false">IF(H357="Invoiced",IF(ABS(K357)/G357&gt;0.03,"Review","OK"),"")</f>
        <v>OK</v>
      </c>
      <c r="M357" s="19" t="n">
        <f aca="false">DATE(YEAR(B357),MONTH(B357),1)</f>
        <v>46113</v>
      </c>
    </row>
    <row r="358" customFormat="false" ht="15" hidden="false" customHeight="false" outlineLevel="0" collapsed="false">
      <c r="A358" s="17" t="s">
        <v>569</v>
      </c>
      <c r="B358" s="18" t="n">
        <v>46134</v>
      </c>
      <c r="C358" s="17" t="s">
        <v>82</v>
      </c>
      <c r="D358" s="17" t="s">
        <v>570</v>
      </c>
      <c r="E358" s="17" t="s">
        <v>571</v>
      </c>
      <c r="F358" s="17" t="s">
        <v>98</v>
      </c>
      <c r="G358" s="15" t="n">
        <v>237.02</v>
      </c>
      <c r="H358" s="17" t="s">
        <v>86</v>
      </c>
      <c r="I358" s="12" t="n">
        <f aca="false">COUNTIFS('Supplier bills'!$E$2:$E$1921,A358)</f>
        <v>1</v>
      </c>
      <c r="J358" s="15" t="n">
        <f aca="false">IF(I358=0,"",SUMIFS('Supplier bills'!$F$2:$F$1921,'Supplier bills'!$E$2:$E$1921,A358))</f>
        <v>238.69</v>
      </c>
      <c r="K358" s="15" t="n">
        <f aca="false">IF(H358="Invoiced",ROUND(J358-G358,2),"")</f>
        <v>1.67</v>
      </c>
      <c r="L358" s="17" t="str">
        <f aca="false">IF(H358="Invoiced",IF(ABS(K358)/G358&gt;0.03,"Review","OK"),"")</f>
        <v>OK</v>
      </c>
      <c r="M358" s="19" t="n">
        <f aca="false">DATE(YEAR(B358),MONTH(B358),1)</f>
        <v>46113</v>
      </c>
    </row>
    <row r="359" customFormat="false" ht="15" hidden="false" customHeight="false" outlineLevel="0" collapsed="false">
      <c r="A359" s="17" t="s">
        <v>572</v>
      </c>
      <c r="B359" s="18" t="n">
        <v>46134</v>
      </c>
      <c r="C359" s="17" t="s">
        <v>82</v>
      </c>
      <c r="D359" s="17" t="s">
        <v>417</v>
      </c>
      <c r="E359" s="17" t="s">
        <v>418</v>
      </c>
      <c r="F359" s="17" t="s">
        <v>85</v>
      </c>
      <c r="G359" s="15" t="n">
        <v>360.8</v>
      </c>
      <c r="H359" s="17" t="s">
        <v>86</v>
      </c>
      <c r="I359" s="12" t="n">
        <f aca="false">COUNTIFS('Supplier bills'!$E$2:$E$1921,A359)</f>
        <v>1</v>
      </c>
      <c r="J359" s="15" t="n">
        <f aca="false">IF(I359=0,"",SUMIFS('Supplier bills'!$F$2:$F$1921,'Supplier bills'!$E$2:$E$1921,A359))</f>
        <v>358.23</v>
      </c>
      <c r="K359" s="15" t="n">
        <f aca="false">IF(H359="Invoiced",ROUND(J359-G359,2),"")</f>
        <v>-2.57</v>
      </c>
      <c r="L359" s="17" t="str">
        <f aca="false">IF(H359="Invoiced",IF(ABS(K359)/G359&gt;0.03,"Review","OK"),"")</f>
        <v>OK</v>
      </c>
      <c r="M359" s="19" t="n">
        <f aca="false">DATE(YEAR(B359),MONTH(B359),1)</f>
        <v>46113</v>
      </c>
    </row>
    <row r="360" customFormat="false" ht="15" hidden="false" customHeight="false" outlineLevel="0" collapsed="false">
      <c r="A360" s="17" t="s">
        <v>573</v>
      </c>
      <c r="B360" s="18" t="n">
        <v>46135</v>
      </c>
      <c r="C360" s="17" t="s">
        <v>82</v>
      </c>
      <c r="D360" s="17" t="s">
        <v>482</v>
      </c>
      <c r="E360" s="17" t="s">
        <v>483</v>
      </c>
      <c r="F360" s="17" t="s">
        <v>85</v>
      </c>
      <c r="G360" s="15" t="n">
        <v>428.76</v>
      </c>
      <c r="H360" s="17" t="s">
        <v>86</v>
      </c>
      <c r="I360" s="12" t="n">
        <f aca="false">COUNTIFS('Supplier bills'!$E$2:$E$1921,A360)</f>
        <v>1</v>
      </c>
      <c r="J360" s="15" t="n">
        <f aca="false">IF(I360=0,"",SUMIFS('Supplier bills'!$F$2:$F$1921,'Supplier bills'!$E$2:$E$1921,A360))</f>
        <v>432.27</v>
      </c>
      <c r="K360" s="15" t="n">
        <f aca="false">IF(H360="Invoiced",ROUND(J360-G360,2),"")</f>
        <v>3.51</v>
      </c>
      <c r="L360" s="17" t="str">
        <f aca="false">IF(H360="Invoiced",IF(ABS(K360)/G360&gt;0.03,"Review","OK"),"")</f>
        <v>OK</v>
      </c>
      <c r="M360" s="19" t="n">
        <f aca="false">DATE(YEAR(B360),MONTH(B360),1)</f>
        <v>46113</v>
      </c>
    </row>
    <row r="361" customFormat="false" ht="15" hidden="false" customHeight="false" outlineLevel="0" collapsed="false">
      <c r="A361" s="17" t="s">
        <v>574</v>
      </c>
      <c r="B361" s="18" t="n">
        <v>46135</v>
      </c>
      <c r="C361" s="17" t="s">
        <v>88</v>
      </c>
      <c r="D361" s="17" t="s">
        <v>479</v>
      </c>
      <c r="E361" s="17" t="s">
        <v>480</v>
      </c>
      <c r="F361" s="17" t="s">
        <v>98</v>
      </c>
      <c r="G361" s="15" t="n">
        <v>418.49</v>
      </c>
      <c r="H361" s="17" t="s">
        <v>86</v>
      </c>
      <c r="I361" s="12" t="n">
        <f aca="false">COUNTIFS('Supplier bills'!$E$2:$E$1921,A361)</f>
        <v>1</v>
      </c>
      <c r="J361" s="15" t="n">
        <f aca="false">IF(I361=0,"",SUMIFS('Supplier bills'!$F$2:$F$1921,'Supplier bills'!$E$2:$E$1921,A361))</f>
        <v>415.96</v>
      </c>
      <c r="K361" s="15" t="n">
        <f aca="false">IF(H361="Invoiced",ROUND(J361-G361,2),"")</f>
        <v>-2.53</v>
      </c>
      <c r="L361" s="17" t="str">
        <f aca="false">IF(H361="Invoiced",IF(ABS(K361)/G361&gt;0.03,"Review","OK"),"")</f>
        <v>OK</v>
      </c>
      <c r="M361" s="19" t="n">
        <f aca="false">DATE(YEAR(B361),MONTH(B361),1)</f>
        <v>46113</v>
      </c>
    </row>
    <row r="362" customFormat="false" ht="15" hidden="false" customHeight="false" outlineLevel="0" collapsed="false">
      <c r="A362" s="17" t="s">
        <v>575</v>
      </c>
      <c r="B362" s="18" t="n">
        <v>46135</v>
      </c>
      <c r="C362" s="17" t="s">
        <v>88</v>
      </c>
      <c r="D362" s="17" t="s">
        <v>548</v>
      </c>
      <c r="E362" s="17" t="s">
        <v>549</v>
      </c>
      <c r="F362" s="17" t="s">
        <v>98</v>
      </c>
      <c r="G362" s="15" t="n">
        <v>447.75</v>
      </c>
      <c r="H362" s="17" t="s">
        <v>86</v>
      </c>
      <c r="I362" s="12" t="n">
        <f aca="false">COUNTIFS('Supplier bills'!$E$2:$E$1921,A362)</f>
        <v>1</v>
      </c>
      <c r="J362" s="15" t="n">
        <f aca="false">IF(I362=0,"",SUMIFS('Supplier bills'!$F$2:$F$1921,'Supplier bills'!$E$2:$E$1921,A362))</f>
        <v>444.45</v>
      </c>
      <c r="K362" s="15" t="n">
        <f aca="false">IF(H362="Invoiced",ROUND(J362-G362,2),"")</f>
        <v>-3.3</v>
      </c>
      <c r="L362" s="17" t="str">
        <f aca="false">IF(H362="Invoiced",IF(ABS(K362)/G362&gt;0.03,"Review","OK"),"")</f>
        <v>OK</v>
      </c>
      <c r="M362" s="19" t="n">
        <f aca="false">DATE(YEAR(B362),MONTH(B362),1)</f>
        <v>46113</v>
      </c>
    </row>
    <row r="363" customFormat="false" ht="15" hidden="false" customHeight="false" outlineLevel="0" collapsed="false">
      <c r="A363" s="17" t="s">
        <v>576</v>
      </c>
      <c r="B363" s="18" t="n">
        <v>46135</v>
      </c>
      <c r="C363" s="17" t="s">
        <v>88</v>
      </c>
      <c r="D363" s="17" t="s">
        <v>511</v>
      </c>
      <c r="E363" s="17" t="s">
        <v>512</v>
      </c>
      <c r="F363" s="17" t="s">
        <v>92</v>
      </c>
      <c r="G363" s="15" t="n">
        <v>150.5</v>
      </c>
      <c r="H363" s="17" t="s">
        <v>93</v>
      </c>
      <c r="I363" s="12" t="n">
        <f aca="false">COUNTIFS('Supplier bills'!$E$2:$E$1921,A363)</f>
        <v>0</v>
      </c>
      <c r="J363" s="15" t="str">
        <f aca="false">IF(I363=0,"",SUMIFS('Supplier bills'!$F$2:$F$1921,'Supplier bills'!$E$2:$E$1921,A363))</f>
        <v/>
      </c>
      <c r="K363" s="15" t="str">
        <f aca="false">IF(H363="Invoiced",ROUND(J363-G363,2),"")</f>
        <v/>
      </c>
      <c r="L363" s="17" t="str">
        <f aca="false">IF(H363="Invoiced",IF(ABS(K363)/G363&gt;0.03,"Review","OK"),"")</f>
        <v/>
      </c>
      <c r="M363" s="19" t="n">
        <f aca="false">DATE(YEAR(B363),MONTH(B363),1)</f>
        <v>46113</v>
      </c>
    </row>
    <row r="364" customFormat="false" ht="15" hidden="false" customHeight="false" outlineLevel="0" collapsed="false">
      <c r="A364" s="17" t="s">
        <v>577</v>
      </c>
      <c r="B364" s="18" t="n">
        <v>46135</v>
      </c>
      <c r="C364" s="17" t="s">
        <v>101</v>
      </c>
      <c r="D364" s="17" t="s">
        <v>530</v>
      </c>
      <c r="E364" s="17" t="s">
        <v>531</v>
      </c>
      <c r="F364" s="17" t="s">
        <v>85</v>
      </c>
      <c r="G364" s="15" t="n">
        <v>271.46</v>
      </c>
      <c r="H364" s="17" t="s">
        <v>135</v>
      </c>
      <c r="I364" s="12" t="n">
        <f aca="false">COUNTIFS('Supplier bills'!$E$2:$E$1921,A364)</f>
        <v>0</v>
      </c>
      <c r="J364" s="15" t="str">
        <f aca="false">IF(I364=0,"",SUMIFS('Supplier bills'!$F$2:$F$1921,'Supplier bills'!$E$2:$E$1921,A364))</f>
        <v/>
      </c>
      <c r="K364" s="15" t="str">
        <f aca="false">IF(H364="Invoiced",ROUND(J364-G364,2),"")</f>
        <v/>
      </c>
      <c r="L364" s="17" t="str">
        <f aca="false">IF(H364="Invoiced",IF(ABS(K364)/G364&gt;0.03,"Review","OK"),"")</f>
        <v/>
      </c>
      <c r="M364" s="19" t="n">
        <f aca="false">DATE(YEAR(B364),MONTH(B364),1)</f>
        <v>46113</v>
      </c>
    </row>
    <row r="365" customFormat="false" ht="15" hidden="false" customHeight="false" outlineLevel="0" collapsed="false">
      <c r="A365" s="17" t="s">
        <v>578</v>
      </c>
      <c r="B365" s="18" t="n">
        <v>46135</v>
      </c>
      <c r="C365" s="17" t="s">
        <v>82</v>
      </c>
      <c r="D365" s="17" t="s">
        <v>579</v>
      </c>
      <c r="E365" s="17" t="s">
        <v>580</v>
      </c>
      <c r="F365" s="17" t="s">
        <v>92</v>
      </c>
      <c r="G365" s="15" t="n">
        <v>538.32</v>
      </c>
      <c r="H365" s="17" t="s">
        <v>93</v>
      </c>
      <c r="I365" s="12" t="n">
        <f aca="false">COUNTIFS('Supplier bills'!$E$2:$E$1921,A365)</f>
        <v>0</v>
      </c>
      <c r="J365" s="15" t="str">
        <f aca="false">IF(I365=0,"",SUMIFS('Supplier bills'!$F$2:$F$1921,'Supplier bills'!$E$2:$E$1921,A365))</f>
        <v/>
      </c>
      <c r="K365" s="15" t="str">
        <f aca="false">IF(H365="Invoiced",ROUND(J365-G365,2),"")</f>
        <v/>
      </c>
      <c r="L365" s="17" t="str">
        <f aca="false">IF(H365="Invoiced",IF(ABS(K365)/G365&gt;0.03,"Review","OK"),"")</f>
        <v/>
      </c>
      <c r="M365" s="19" t="n">
        <f aca="false">DATE(YEAR(B365),MONTH(B365),1)</f>
        <v>46113</v>
      </c>
    </row>
    <row r="366" customFormat="false" ht="15" hidden="false" customHeight="false" outlineLevel="0" collapsed="false">
      <c r="A366" s="17" t="s">
        <v>581</v>
      </c>
      <c r="B366" s="18" t="n">
        <v>46135</v>
      </c>
      <c r="C366" s="17" t="s">
        <v>101</v>
      </c>
      <c r="D366" s="17" t="s">
        <v>582</v>
      </c>
      <c r="E366" s="17" t="s">
        <v>583</v>
      </c>
      <c r="F366" s="17" t="s">
        <v>85</v>
      </c>
      <c r="G366" s="15" t="n">
        <v>327.69</v>
      </c>
      <c r="H366" s="17" t="s">
        <v>86</v>
      </c>
      <c r="I366" s="12" t="n">
        <f aca="false">COUNTIFS('Supplier bills'!$E$2:$E$1921,A366)</f>
        <v>1</v>
      </c>
      <c r="J366" s="15" t="n">
        <f aca="false">IF(I366=0,"",SUMIFS('Supplier bills'!$F$2:$F$1921,'Supplier bills'!$E$2:$E$1921,A366))</f>
        <v>324.95</v>
      </c>
      <c r="K366" s="15" t="n">
        <f aca="false">IF(H366="Invoiced",ROUND(J366-G366,2),"")</f>
        <v>-2.74</v>
      </c>
      <c r="L366" s="17" t="str">
        <f aca="false">IF(H366="Invoiced",IF(ABS(K366)/G366&gt;0.03,"Review","OK"),"")</f>
        <v>OK</v>
      </c>
      <c r="M366" s="19" t="n">
        <f aca="false">DATE(YEAR(B366),MONTH(B366),1)</f>
        <v>46113</v>
      </c>
    </row>
    <row r="367" customFormat="false" ht="15" hidden="false" customHeight="false" outlineLevel="0" collapsed="false">
      <c r="A367" s="17" t="s">
        <v>584</v>
      </c>
      <c r="B367" s="18" t="n">
        <v>46135</v>
      </c>
      <c r="C367" s="17" t="s">
        <v>82</v>
      </c>
      <c r="D367" s="17" t="s">
        <v>508</v>
      </c>
      <c r="E367" s="17" t="s">
        <v>509</v>
      </c>
      <c r="F367" s="17" t="s">
        <v>98</v>
      </c>
      <c r="G367" s="15" t="n">
        <v>791.17</v>
      </c>
      <c r="H367" s="17" t="s">
        <v>86</v>
      </c>
      <c r="I367" s="12" t="n">
        <f aca="false">COUNTIFS('Supplier bills'!$E$2:$E$1921,A367)</f>
        <v>1</v>
      </c>
      <c r="J367" s="15" t="n">
        <f aca="false">IF(I367=0,"",SUMIFS('Supplier bills'!$F$2:$F$1921,'Supplier bills'!$E$2:$E$1921,A367))</f>
        <v>794.74</v>
      </c>
      <c r="K367" s="15" t="n">
        <f aca="false">IF(H367="Invoiced",ROUND(J367-G367,2),"")</f>
        <v>3.57</v>
      </c>
      <c r="L367" s="17" t="str">
        <f aca="false">IF(H367="Invoiced",IF(ABS(K367)/G367&gt;0.03,"Review","OK"),"")</f>
        <v>OK</v>
      </c>
      <c r="M367" s="19" t="n">
        <f aca="false">DATE(YEAR(B367),MONTH(B367),1)</f>
        <v>46113</v>
      </c>
    </row>
    <row r="368" customFormat="false" ht="15" hidden="false" customHeight="false" outlineLevel="0" collapsed="false">
      <c r="A368" s="17" t="s">
        <v>585</v>
      </c>
      <c r="B368" s="18" t="n">
        <v>46135</v>
      </c>
      <c r="C368" s="17" t="s">
        <v>82</v>
      </c>
      <c r="D368" s="17" t="s">
        <v>516</v>
      </c>
      <c r="E368" s="17" t="s">
        <v>517</v>
      </c>
      <c r="F368" s="17" t="s">
        <v>98</v>
      </c>
      <c r="G368" s="15" t="n">
        <v>569.49</v>
      </c>
      <c r="H368" s="17" t="s">
        <v>86</v>
      </c>
      <c r="I368" s="12" t="n">
        <f aca="false">COUNTIFS('Supplier bills'!$E$2:$E$1921,A368)</f>
        <v>1</v>
      </c>
      <c r="J368" s="15" t="n">
        <f aca="false">IF(I368=0,"",SUMIFS('Supplier bills'!$F$2:$F$1921,'Supplier bills'!$E$2:$E$1921,A368))</f>
        <v>574.73</v>
      </c>
      <c r="K368" s="15" t="n">
        <f aca="false">IF(H368="Invoiced",ROUND(J368-G368,2),"")</f>
        <v>5.24</v>
      </c>
      <c r="L368" s="17" t="str">
        <f aca="false">IF(H368="Invoiced",IF(ABS(K368)/G368&gt;0.03,"Review","OK"),"")</f>
        <v>OK</v>
      </c>
      <c r="M368" s="19" t="n">
        <f aca="false">DATE(YEAR(B368),MONTH(B368),1)</f>
        <v>46113</v>
      </c>
    </row>
    <row r="369" customFormat="false" ht="15" hidden="false" customHeight="false" outlineLevel="0" collapsed="false">
      <c r="A369" s="17" t="s">
        <v>586</v>
      </c>
      <c r="B369" s="18" t="n">
        <v>46135</v>
      </c>
      <c r="C369" s="17" t="s">
        <v>82</v>
      </c>
      <c r="D369" s="17" t="s">
        <v>479</v>
      </c>
      <c r="E369" s="17" t="s">
        <v>480</v>
      </c>
      <c r="F369" s="17" t="s">
        <v>98</v>
      </c>
      <c r="G369" s="15" t="n">
        <v>167.61</v>
      </c>
      <c r="H369" s="17" t="s">
        <v>86</v>
      </c>
      <c r="I369" s="12" t="n">
        <f aca="false">COUNTIFS('Supplier bills'!$E$2:$E$1921,A369)</f>
        <v>1</v>
      </c>
      <c r="J369" s="15" t="n">
        <f aca="false">IF(I369=0,"",SUMIFS('Supplier bills'!$F$2:$F$1921,'Supplier bills'!$E$2:$E$1921,A369))</f>
        <v>168.51</v>
      </c>
      <c r="K369" s="15" t="n">
        <f aca="false">IF(H369="Invoiced",ROUND(J369-G369,2),"")</f>
        <v>0.9</v>
      </c>
      <c r="L369" s="17" t="str">
        <f aca="false">IF(H369="Invoiced",IF(ABS(K369)/G369&gt;0.03,"Review","OK"),"")</f>
        <v>OK</v>
      </c>
      <c r="M369" s="19" t="n">
        <f aca="false">DATE(YEAR(B369),MONTH(B369),1)</f>
        <v>46113</v>
      </c>
    </row>
    <row r="370" customFormat="false" ht="15" hidden="false" customHeight="false" outlineLevel="0" collapsed="false">
      <c r="A370" s="17" t="s">
        <v>587</v>
      </c>
      <c r="B370" s="18" t="n">
        <v>46136</v>
      </c>
      <c r="C370" s="17" t="s">
        <v>82</v>
      </c>
      <c r="D370" s="17" t="s">
        <v>579</v>
      </c>
      <c r="E370" s="17" t="s">
        <v>580</v>
      </c>
      <c r="F370" s="17" t="s">
        <v>98</v>
      </c>
      <c r="G370" s="15" t="n">
        <v>206.41</v>
      </c>
      <c r="H370" s="17" t="s">
        <v>86</v>
      </c>
      <c r="I370" s="12" t="n">
        <f aca="false">COUNTIFS('Supplier bills'!$E$2:$E$1921,A370)</f>
        <v>1</v>
      </c>
      <c r="J370" s="15" t="n">
        <f aca="false">IF(I370=0,"",SUMIFS('Supplier bills'!$F$2:$F$1921,'Supplier bills'!$E$2:$E$1921,A370))</f>
        <v>206.05</v>
      </c>
      <c r="K370" s="15" t="n">
        <f aca="false">IF(H370="Invoiced",ROUND(J370-G370,2),"")</f>
        <v>-0.36</v>
      </c>
      <c r="L370" s="17" t="str">
        <f aca="false">IF(H370="Invoiced",IF(ABS(K370)/G370&gt;0.03,"Review","OK"),"")</f>
        <v>OK</v>
      </c>
      <c r="M370" s="19" t="n">
        <f aca="false">DATE(YEAR(B370),MONTH(B370),1)</f>
        <v>46113</v>
      </c>
    </row>
    <row r="371" customFormat="false" ht="15" hidden="false" customHeight="false" outlineLevel="0" collapsed="false">
      <c r="A371" s="17" t="s">
        <v>588</v>
      </c>
      <c r="B371" s="18" t="n">
        <v>46136</v>
      </c>
      <c r="C371" s="17" t="s">
        <v>101</v>
      </c>
      <c r="D371" s="17" t="s">
        <v>479</v>
      </c>
      <c r="E371" s="17" t="s">
        <v>480</v>
      </c>
      <c r="F371" s="17" t="s">
        <v>98</v>
      </c>
      <c r="G371" s="15" t="n">
        <v>501.09</v>
      </c>
      <c r="H371" s="17" t="s">
        <v>86</v>
      </c>
      <c r="I371" s="12" t="n">
        <f aca="false">COUNTIFS('Supplier bills'!$E$2:$E$1921,A371)</f>
        <v>1</v>
      </c>
      <c r="J371" s="15" t="n">
        <f aca="false">IF(I371=0,"",SUMIFS('Supplier bills'!$F$2:$F$1921,'Supplier bills'!$E$2:$E$1921,A371))</f>
        <v>501.74</v>
      </c>
      <c r="K371" s="15" t="n">
        <f aca="false">IF(H371="Invoiced",ROUND(J371-G371,2),"")</f>
        <v>0.65</v>
      </c>
      <c r="L371" s="17" t="str">
        <f aca="false">IF(H371="Invoiced",IF(ABS(K371)/G371&gt;0.03,"Review","OK"),"")</f>
        <v>OK</v>
      </c>
      <c r="M371" s="19" t="n">
        <f aca="false">DATE(YEAR(B371),MONTH(B371),1)</f>
        <v>46113</v>
      </c>
    </row>
    <row r="372" customFormat="false" ht="15" hidden="false" customHeight="false" outlineLevel="0" collapsed="false">
      <c r="A372" s="17" t="s">
        <v>589</v>
      </c>
      <c r="B372" s="18" t="n">
        <v>46136</v>
      </c>
      <c r="C372" s="17" t="s">
        <v>82</v>
      </c>
      <c r="D372" s="17" t="s">
        <v>443</v>
      </c>
      <c r="E372" s="17" t="s">
        <v>444</v>
      </c>
      <c r="F372" s="17" t="s">
        <v>98</v>
      </c>
      <c r="G372" s="15" t="n">
        <v>101.71</v>
      </c>
      <c r="H372" s="17" t="s">
        <v>86</v>
      </c>
      <c r="I372" s="12" t="n">
        <f aca="false">COUNTIFS('Supplier bills'!$E$2:$E$1921,A372)</f>
        <v>2</v>
      </c>
      <c r="J372" s="15" t="n">
        <f aca="false">IF(I372=0,"",SUMIFS('Supplier bills'!$F$2:$F$1921,'Supplier bills'!$E$2:$E$1921,A372))</f>
        <v>102.15</v>
      </c>
      <c r="K372" s="15" t="n">
        <f aca="false">IF(H372="Invoiced",ROUND(J372-G372,2),"")</f>
        <v>0.44</v>
      </c>
      <c r="L372" s="17" t="str">
        <f aca="false">IF(H372="Invoiced",IF(ABS(K372)/G372&gt;0.03,"Review","OK"),"")</f>
        <v>OK</v>
      </c>
      <c r="M372" s="19" t="n">
        <f aca="false">DATE(YEAR(B372),MONTH(B372),1)</f>
        <v>46113</v>
      </c>
    </row>
    <row r="373" customFormat="false" ht="15" hidden="false" customHeight="false" outlineLevel="0" collapsed="false">
      <c r="A373" s="17" t="s">
        <v>590</v>
      </c>
      <c r="B373" s="18" t="n">
        <v>46136</v>
      </c>
      <c r="C373" s="17" t="s">
        <v>82</v>
      </c>
      <c r="D373" s="17" t="s">
        <v>530</v>
      </c>
      <c r="E373" s="17" t="s">
        <v>531</v>
      </c>
      <c r="F373" s="17" t="s">
        <v>85</v>
      </c>
      <c r="G373" s="15" t="n">
        <v>160.77</v>
      </c>
      <c r="H373" s="17" t="s">
        <v>86</v>
      </c>
      <c r="I373" s="12" t="n">
        <f aca="false">COUNTIFS('Supplier bills'!$E$2:$E$1921,A373)</f>
        <v>1</v>
      </c>
      <c r="J373" s="15" t="n">
        <f aca="false">IF(I373=0,"",SUMIFS('Supplier bills'!$F$2:$F$1921,'Supplier bills'!$E$2:$E$1921,A373))</f>
        <v>161.74</v>
      </c>
      <c r="K373" s="15" t="n">
        <f aca="false">IF(H373="Invoiced",ROUND(J373-G373,2),"")</f>
        <v>0.97</v>
      </c>
      <c r="L373" s="17" t="str">
        <f aca="false">IF(H373="Invoiced",IF(ABS(K373)/G373&gt;0.03,"Review","OK"),"")</f>
        <v>OK</v>
      </c>
      <c r="M373" s="19" t="n">
        <f aca="false">DATE(YEAR(B373),MONTH(B373),1)</f>
        <v>46113</v>
      </c>
    </row>
    <row r="374" customFormat="false" ht="15" hidden="false" customHeight="false" outlineLevel="0" collapsed="false">
      <c r="A374" s="17" t="s">
        <v>591</v>
      </c>
      <c r="B374" s="18" t="n">
        <v>46136</v>
      </c>
      <c r="C374" s="17" t="s">
        <v>101</v>
      </c>
      <c r="D374" s="17" t="s">
        <v>544</v>
      </c>
      <c r="E374" s="17" t="s">
        <v>545</v>
      </c>
      <c r="F374" s="17" t="s">
        <v>98</v>
      </c>
      <c r="G374" s="15" t="n">
        <v>203.19</v>
      </c>
      <c r="H374" s="17" t="s">
        <v>86</v>
      </c>
      <c r="I374" s="12" t="n">
        <f aca="false">COUNTIFS('Supplier bills'!$E$2:$E$1921,A374)</f>
        <v>1</v>
      </c>
      <c r="J374" s="15" t="n">
        <f aca="false">IF(I374=0,"",SUMIFS('Supplier bills'!$F$2:$F$1921,'Supplier bills'!$E$2:$E$1921,A374))</f>
        <v>205.18</v>
      </c>
      <c r="K374" s="15" t="n">
        <f aca="false">IF(H374="Invoiced",ROUND(J374-G374,2),"")</f>
        <v>1.99</v>
      </c>
      <c r="L374" s="17" t="str">
        <f aca="false">IF(H374="Invoiced",IF(ABS(K374)/G374&gt;0.03,"Review","OK"),"")</f>
        <v>OK</v>
      </c>
      <c r="M374" s="19" t="n">
        <f aca="false">DATE(YEAR(B374),MONTH(B374),1)</f>
        <v>46113</v>
      </c>
    </row>
    <row r="375" customFormat="false" ht="15" hidden="false" customHeight="false" outlineLevel="0" collapsed="false">
      <c r="A375" s="17" t="s">
        <v>592</v>
      </c>
      <c r="B375" s="18" t="n">
        <v>46136</v>
      </c>
      <c r="C375" s="17" t="s">
        <v>88</v>
      </c>
      <c r="D375" s="17" t="s">
        <v>593</v>
      </c>
      <c r="E375" s="17" t="s">
        <v>594</v>
      </c>
      <c r="F375" s="17" t="s">
        <v>85</v>
      </c>
      <c r="G375" s="15" t="n">
        <v>565.95</v>
      </c>
      <c r="H375" s="17" t="s">
        <v>135</v>
      </c>
      <c r="I375" s="12" t="n">
        <f aca="false">COUNTIFS('Supplier bills'!$E$2:$E$1921,A375)</f>
        <v>0</v>
      </c>
      <c r="J375" s="15" t="str">
        <f aca="false">IF(I375=0,"",SUMIFS('Supplier bills'!$F$2:$F$1921,'Supplier bills'!$E$2:$E$1921,A375))</f>
        <v/>
      </c>
      <c r="K375" s="15" t="str">
        <f aca="false">IF(H375="Invoiced",ROUND(J375-G375,2),"")</f>
        <v/>
      </c>
      <c r="L375" s="17" t="str">
        <f aca="false">IF(H375="Invoiced",IF(ABS(K375)/G375&gt;0.03,"Review","OK"),"")</f>
        <v/>
      </c>
      <c r="M375" s="19" t="n">
        <f aca="false">DATE(YEAR(B375),MONTH(B375),1)</f>
        <v>46113</v>
      </c>
    </row>
    <row r="376" customFormat="false" ht="15" hidden="false" customHeight="false" outlineLevel="0" collapsed="false">
      <c r="A376" s="17" t="s">
        <v>595</v>
      </c>
      <c r="B376" s="18" t="n">
        <v>46136</v>
      </c>
      <c r="C376" s="17" t="s">
        <v>82</v>
      </c>
      <c r="D376" s="17" t="s">
        <v>548</v>
      </c>
      <c r="E376" s="17" t="s">
        <v>549</v>
      </c>
      <c r="F376" s="17" t="s">
        <v>92</v>
      </c>
      <c r="G376" s="15" t="n">
        <v>653.97</v>
      </c>
      <c r="H376" s="17" t="s">
        <v>93</v>
      </c>
      <c r="I376" s="12" t="n">
        <f aca="false">COUNTIFS('Supplier bills'!$E$2:$E$1921,A376)</f>
        <v>0</v>
      </c>
      <c r="J376" s="15" t="str">
        <f aca="false">IF(I376=0,"",SUMIFS('Supplier bills'!$F$2:$F$1921,'Supplier bills'!$E$2:$E$1921,A376))</f>
        <v/>
      </c>
      <c r="K376" s="15" t="str">
        <f aca="false">IF(H376="Invoiced",ROUND(J376-G376,2),"")</f>
        <v/>
      </c>
      <c r="L376" s="17" t="str">
        <f aca="false">IF(H376="Invoiced",IF(ABS(K376)/G376&gt;0.03,"Review","OK"),"")</f>
        <v/>
      </c>
      <c r="M376" s="19" t="n">
        <f aca="false">DATE(YEAR(B376),MONTH(B376),1)</f>
        <v>46113</v>
      </c>
    </row>
    <row r="377" customFormat="false" ht="15" hidden="false" customHeight="false" outlineLevel="0" collapsed="false">
      <c r="A377" s="17" t="s">
        <v>596</v>
      </c>
      <c r="B377" s="18" t="n">
        <v>46136</v>
      </c>
      <c r="C377" s="17" t="s">
        <v>82</v>
      </c>
      <c r="D377" s="17" t="s">
        <v>597</v>
      </c>
      <c r="E377" s="17" t="s">
        <v>598</v>
      </c>
      <c r="F377" s="17" t="s">
        <v>98</v>
      </c>
      <c r="G377" s="15" t="n">
        <v>46.4</v>
      </c>
      <c r="H377" s="17" t="s">
        <v>135</v>
      </c>
      <c r="I377" s="12" t="n">
        <f aca="false">COUNTIFS('Supplier bills'!$E$2:$E$1921,A377)</f>
        <v>0</v>
      </c>
      <c r="J377" s="15" t="str">
        <f aca="false">IF(I377=0,"",SUMIFS('Supplier bills'!$F$2:$F$1921,'Supplier bills'!$E$2:$E$1921,A377))</f>
        <v/>
      </c>
      <c r="K377" s="15" t="str">
        <f aca="false">IF(H377="Invoiced",ROUND(J377-G377,2),"")</f>
        <v/>
      </c>
      <c r="L377" s="17" t="str">
        <f aca="false">IF(H377="Invoiced",IF(ABS(K377)/G377&gt;0.03,"Review","OK"),"")</f>
        <v/>
      </c>
      <c r="M377" s="19" t="n">
        <f aca="false">DATE(YEAR(B377),MONTH(B377),1)</f>
        <v>46113</v>
      </c>
    </row>
    <row r="378" customFormat="false" ht="15" hidden="false" customHeight="false" outlineLevel="0" collapsed="false">
      <c r="A378" s="17" t="s">
        <v>599</v>
      </c>
      <c r="B378" s="18" t="n">
        <v>46136</v>
      </c>
      <c r="C378" s="17" t="s">
        <v>88</v>
      </c>
      <c r="D378" s="17" t="s">
        <v>544</v>
      </c>
      <c r="E378" s="17" t="s">
        <v>545</v>
      </c>
      <c r="F378" s="17" t="s">
        <v>98</v>
      </c>
      <c r="G378" s="15" t="n">
        <v>323.62</v>
      </c>
      <c r="H378" s="17" t="s">
        <v>86</v>
      </c>
      <c r="I378" s="12" t="n">
        <f aca="false">COUNTIFS('Supplier bills'!$E$2:$E$1921,A378)</f>
        <v>1</v>
      </c>
      <c r="J378" s="15" t="n">
        <f aca="false">IF(I378=0,"",SUMIFS('Supplier bills'!$F$2:$F$1921,'Supplier bills'!$E$2:$E$1921,A378))</f>
        <v>326.83</v>
      </c>
      <c r="K378" s="15" t="n">
        <f aca="false">IF(H378="Invoiced",ROUND(J378-G378,2),"")</f>
        <v>3.21</v>
      </c>
      <c r="L378" s="17" t="str">
        <f aca="false">IF(H378="Invoiced",IF(ABS(K378)/G378&gt;0.03,"Review","OK"),"")</f>
        <v>OK</v>
      </c>
      <c r="M378" s="19" t="n">
        <f aca="false">DATE(YEAR(B378),MONTH(B378),1)</f>
        <v>46113</v>
      </c>
    </row>
    <row r="379" customFormat="false" ht="15" hidden="false" customHeight="false" outlineLevel="0" collapsed="false">
      <c r="A379" s="17" t="s">
        <v>600</v>
      </c>
      <c r="B379" s="18" t="n">
        <v>46136</v>
      </c>
      <c r="C379" s="17" t="s">
        <v>82</v>
      </c>
      <c r="D379" s="17" t="s">
        <v>526</v>
      </c>
      <c r="E379" s="17" t="s">
        <v>527</v>
      </c>
      <c r="F379" s="17" t="s">
        <v>98</v>
      </c>
      <c r="G379" s="15" t="n">
        <v>719.9</v>
      </c>
      <c r="H379" s="17" t="s">
        <v>86</v>
      </c>
      <c r="I379" s="12" t="n">
        <f aca="false">COUNTIFS('Supplier bills'!$E$2:$E$1921,A379)</f>
        <v>1</v>
      </c>
      <c r="J379" s="15" t="n">
        <f aca="false">IF(I379=0,"",SUMIFS('Supplier bills'!$F$2:$F$1921,'Supplier bills'!$E$2:$E$1921,A379))</f>
        <v>716.93</v>
      </c>
      <c r="K379" s="15" t="n">
        <f aca="false">IF(H379="Invoiced",ROUND(J379-G379,2),"")</f>
        <v>-2.97</v>
      </c>
      <c r="L379" s="17" t="str">
        <f aca="false">IF(H379="Invoiced",IF(ABS(K379)/G379&gt;0.03,"Review","OK"),"")</f>
        <v>OK</v>
      </c>
      <c r="M379" s="19" t="n">
        <f aca="false">DATE(YEAR(B379),MONTH(B379),1)</f>
        <v>46113</v>
      </c>
    </row>
    <row r="380" customFormat="false" ht="15" hidden="false" customHeight="false" outlineLevel="0" collapsed="false">
      <c r="A380" s="17" t="s">
        <v>601</v>
      </c>
      <c r="B380" s="18" t="n">
        <v>46136</v>
      </c>
      <c r="C380" s="17" t="s">
        <v>88</v>
      </c>
      <c r="D380" s="17" t="s">
        <v>554</v>
      </c>
      <c r="E380" s="17" t="s">
        <v>50</v>
      </c>
      <c r="F380" s="17" t="s">
        <v>98</v>
      </c>
      <c r="G380" s="15" t="n">
        <v>922.06</v>
      </c>
      <c r="H380" s="17" t="s">
        <v>86</v>
      </c>
      <c r="I380" s="12" t="n">
        <f aca="false">COUNTIFS('Supplier bills'!$E$2:$E$1921,A380)</f>
        <v>2</v>
      </c>
      <c r="J380" s="15" t="n">
        <f aca="false">IF(I380=0,"",SUMIFS('Supplier bills'!$F$2:$F$1921,'Supplier bills'!$E$2:$E$1921,A380))</f>
        <v>967.98</v>
      </c>
      <c r="K380" s="15" t="n">
        <f aca="false">IF(H380="Invoiced",ROUND(J380-G380,2),"")</f>
        <v>45.92</v>
      </c>
      <c r="L380" s="17" t="str">
        <f aca="false">IF(H380="Invoiced",IF(ABS(K380)/G380&gt;0.03,"Review","OK"),"")</f>
        <v>Review</v>
      </c>
      <c r="M380" s="19" t="n">
        <f aca="false">DATE(YEAR(B380),MONTH(B380),1)</f>
        <v>46113</v>
      </c>
    </row>
    <row r="381" customFormat="false" ht="15" hidden="false" customHeight="false" outlineLevel="0" collapsed="false">
      <c r="A381" s="17" t="s">
        <v>602</v>
      </c>
      <c r="B381" s="18" t="n">
        <v>46136</v>
      </c>
      <c r="C381" s="17" t="s">
        <v>101</v>
      </c>
      <c r="D381" s="17" t="s">
        <v>511</v>
      </c>
      <c r="E381" s="17" t="s">
        <v>512</v>
      </c>
      <c r="F381" s="17" t="s">
        <v>85</v>
      </c>
      <c r="G381" s="15" t="n">
        <v>249.29</v>
      </c>
      <c r="H381" s="17" t="s">
        <v>86</v>
      </c>
      <c r="I381" s="12" t="n">
        <f aca="false">COUNTIFS('Supplier bills'!$E$2:$E$1921,A381)</f>
        <v>1</v>
      </c>
      <c r="J381" s="15" t="n">
        <f aca="false">IF(I381=0,"",SUMIFS('Supplier bills'!$F$2:$F$1921,'Supplier bills'!$E$2:$E$1921,A381))</f>
        <v>249.45</v>
      </c>
      <c r="K381" s="15" t="n">
        <f aca="false">IF(H381="Invoiced",ROUND(J381-G381,2),"")</f>
        <v>0.16</v>
      </c>
      <c r="L381" s="17" t="str">
        <f aca="false">IF(H381="Invoiced",IF(ABS(K381)/G381&gt;0.03,"Review","OK"),"")</f>
        <v>OK</v>
      </c>
      <c r="M381" s="19" t="n">
        <f aca="false">DATE(YEAR(B381),MONTH(B381),1)</f>
        <v>46113</v>
      </c>
    </row>
    <row r="382" customFormat="false" ht="15" hidden="false" customHeight="false" outlineLevel="0" collapsed="false">
      <c r="A382" s="17" t="s">
        <v>603</v>
      </c>
      <c r="B382" s="18" t="n">
        <v>46137</v>
      </c>
      <c r="C382" s="17" t="s">
        <v>82</v>
      </c>
      <c r="D382" s="17" t="s">
        <v>508</v>
      </c>
      <c r="E382" s="17" t="s">
        <v>509</v>
      </c>
      <c r="F382" s="17" t="s">
        <v>85</v>
      </c>
      <c r="G382" s="15" t="n">
        <v>429.38</v>
      </c>
      <c r="H382" s="17" t="s">
        <v>86</v>
      </c>
      <c r="I382" s="12" t="n">
        <f aca="false">COUNTIFS('Supplier bills'!$E$2:$E$1921,A382)</f>
        <v>1</v>
      </c>
      <c r="J382" s="15" t="n">
        <f aca="false">IF(I382=0,"",SUMIFS('Supplier bills'!$F$2:$F$1921,'Supplier bills'!$E$2:$E$1921,A382))</f>
        <v>430.2</v>
      </c>
      <c r="K382" s="15" t="n">
        <f aca="false">IF(H382="Invoiced",ROUND(J382-G382,2),"")</f>
        <v>0.82</v>
      </c>
      <c r="L382" s="17" t="str">
        <f aca="false">IF(H382="Invoiced",IF(ABS(K382)/G382&gt;0.03,"Review","OK"),"")</f>
        <v>OK</v>
      </c>
      <c r="M382" s="19" t="n">
        <f aca="false">DATE(YEAR(B382),MONTH(B382),1)</f>
        <v>46113</v>
      </c>
    </row>
    <row r="383" customFormat="false" ht="15" hidden="false" customHeight="false" outlineLevel="0" collapsed="false">
      <c r="A383" s="17" t="s">
        <v>604</v>
      </c>
      <c r="B383" s="18" t="n">
        <v>46137</v>
      </c>
      <c r="C383" s="17" t="s">
        <v>101</v>
      </c>
      <c r="D383" s="17" t="s">
        <v>582</v>
      </c>
      <c r="E383" s="17" t="s">
        <v>583</v>
      </c>
      <c r="F383" s="17" t="s">
        <v>85</v>
      </c>
      <c r="G383" s="15" t="n">
        <v>704.24</v>
      </c>
      <c r="H383" s="17" t="s">
        <v>86</v>
      </c>
      <c r="I383" s="12" t="n">
        <f aca="false">COUNTIFS('Supplier bills'!$E$2:$E$1921,A383)</f>
        <v>1</v>
      </c>
      <c r="J383" s="15" t="n">
        <f aca="false">IF(I383=0,"",SUMIFS('Supplier bills'!$F$2:$F$1921,'Supplier bills'!$E$2:$E$1921,A383))</f>
        <v>701.93</v>
      </c>
      <c r="K383" s="15" t="n">
        <f aca="false">IF(H383="Invoiced",ROUND(J383-G383,2),"")</f>
        <v>-2.31</v>
      </c>
      <c r="L383" s="17" t="str">
        <f aca="false">IF(H383="Invoiced",IF(ABS(K383)/G383&gt;0.03,"Review","OK"),"")</f>
        <v>OK</v>
      </c>
      <c r="M383" s="19" t="n">
        <f aca="false">DATE(YEAR(B383),MONTH(B383),1)</f>
        <v>46113</v>
      </c>
    </row>
    <row r="384" customFormat="false" ht="15" hidden="false" customHeight="false" outlineLevel="0" collapsed="false">
      <c r="A384" s="17" t="s">
        <v>605</v>
      </c>
      <c r="B384" s="18" t="n">
        <v>46137</v>
      </c>
      <c r="C384" s="17" t="s">
        <v>101</v>
      </c>
      <c r="D384" s="17" t="s">
        <v>551</v>
      </c>
      <c r="E384" s="17" t="s">
        <v>552</v>
      </c>
      <c r="F384" s="17" t="s">
        <v>98</v>
      </c>
      <c r="G384" s="15" t="n">
        <v>361.35</v>
      </c>
      <c r="H384" s="17" t="s">
        <v>86</v>
      </c>
      <c r="I384" s="12" t="n">
        <f aca="false">COUNTIFS('Supplier bills'!$E$2:$E$1921,A384)</f>
        <v>1</v>
      </c>
      <c r="J384" s="15" t="n">
        <f aca="false">IF(I384=0,"",SUMIFS('Supplier bills'!$F$2:$F$1921,'Supplier bills'!$E$2:$E$1921,A384))</f>
        <v>359.31</v>
      </c>
      <c r="K384" s="15" t="n">
        <f aca="false">IF(H384="Invoiced",ROUND(J384-G384,2),"")</f>
        <v>-2.04</v>
      </c>
      <c r="L384" s="17" t="str">
        <f aca="false">IF(H384="Invoiced",IF(ABS(K384)/G384&gt;0.03,"Review","OK"),"")</f>
        <v>OK</v>
      </c>
      <c r="M384" s="19" t="n">
        <f aca="false">DATE(YEAR(B384),MONTH(B384),1)</f>
        <v>46113</v>
      </c>
    </row>
    <row r="385" customFormat="false" ht="15" hidden="false" customHeight="false" outlineLevel="0" collapsed="false">
      <c r="A385" s="17" t="s">
        <v>606</v>
      </c>
      <c r="B385" s="18" t="n">
        <v>46137</v>
      </c>
      <c r="C385" s="17" t="s">
        <v>82</v>
      </c>
      <c r="D385" s="17" t="s">
        <v>548</v>
      </c>
      <c r="E385" s="17" t="s">
        <v>549</v>
      </c>
      <c r="F385" s="17" t="s">
        <v>85</v>
      </c>
      <c r="G385" s="15" t="n">
        <v>241.77</v>
      </c>
      <c r="H385" s="17" t="s">
        <v>86</v>
      </c>
      <c r="I385" s="12" t="n">
        <f aca="false">COUNTIFS('Supplier bills'!$E$2:$E$1921,A385)</f>
        <v>1</v>
      </c>
      <c r="J385" s="15" t="n">
        <f aca="false">IF(I385=0,"",SUMIFS('Supplier bills'!$F$2:$F$1921,'Supplier bills'!$E$2:$E$1921,A385))</f>
        <v>242.49</v>
      </c>
      <c r="K385" s="15" t="n">
        <f aca="false">IF(H385="Invoiced",ROUND(J385-G385,2),"")</f>
        <v>0.72</v>
      </c>
      <c r="L385" s="17" t="str">
        <f aca="false">IF(H385="Invoiced",IF(ABS(K385)/G385&gt;0.03,"Review","OK"),"")</f>
        <v>OK</v>
      </c>
      <c r="M385" s="19" t="n">
        <f aca="false">DATE(YEAR(B385),MONTH(B385),1)</f>
        <v>46113</v>
      </c>
    </row>
    <row r="386" customFormat="false" ht="15" hidden="false" customHeight="false" outlineLevel="0" collapsed="false">
      <c r="A386" s="17" t="s">
        <v>607</v>
      </c>
      <c r="B386" s="18" t="n">
        <v>46137</v>
      </c>
      <c r="C386" s="17" t="s">
        <v>88</v>
      </c>
      <c r="D386" s="17" t="s">
        <v>511</v>
      </c>
      <c r="E386" s="17" t="s">
        <v>512</v>
      </c>
      <c r="F386" s="17" t="s">
        <v>85</v>
      </c>
      <c r="G386" s="15" t="n">
        <v>280.28</v>
      </c>
      <c r="H386" s="17" t="s">
        <v>86</v>
      </c>
      <c r="I386" s="12" t="n">
        <f aca="false">COUNTIFS('Supplier bills'!$E$2:$E$1921,A386)</f>
        <v>1</v>
      </c>
      <c r="J386" s="15" t="n">
        <f aca="false">IF(I386=0,"",SUMIFS('Supplier bills'!$F$2:$F$1921,'Supplier bills'!$E$2:$E$1921,A386))</f>
        <v>282.42</v>
      </c>
      <c r="K386" s="15" t="n">
        <f aca="false">IF(H386="Invoiced",ROUND(J386-G386,2),"")</f>
        <v>2.14</v>
      </c>
      <c r="L386" s="17" t="str">
        <f aca="false">IF(H386="Invoiced",IF(ABS(K386)/G386&gt;0.03,"Review","OK"),"")</f>
        <v>OK</v>
      </c>
      <c r="M386" s="19" t="n">
        <f aca="false">DATE(YEAR(B386),MONTH(B386),1)</f>
        <v>46113</v>
      </c>
    </row>
    <row r="387" customFormat="false" ht="15" hidden="false" customHeight="false" outlineLevel="0" collapsed="false">
      <c r="A387" s="17" t="s">
        <v>608</v>
      </c>
      <c r="B387" s="18" t="n">
        <v>46137</v>
      </c>
      <c r="C387" s="17" t="s">
        <v>88</v>
      </c>
      <c r="D387" s="17" t="s">
        <v>511</v>
      </c>
      <c r="E387" s="17" t="s">
        <v>512</v>
      </c>
      <c r="F387" s="17" t="s">
        <v>85</v>
      </c>
      <c r="G387" s="15" t="n">
        <v>149.52</v>
      </c>
      <c r="H387" s="17" t="s">
        <v>86</v>
      </c>
      <c r="I387" s="12" t="n">
        <f aca="false">COUNTIFS('Supplier bills'!$E$2:$E$1921,A387)</f>
        <v>1</v>
      </c>
      <c r="J387" s="15" t="n">
        <f aca="false">IF(I387=0,"",SUMIFS('Supplier bills'!$F$2:$F$1921,'Supplier bills'!$E$2:$E$1921,A387))</f>
        <v>148.13</v>
      </c>
      <c r="K387" s="15" t="n">
        <f aca="false">IF(H387="Invoiced",ROUND(J387-G387,2),"")</f>
        <v>-1.39</v>
      </c>
      <c r="L387" s="17" t="str">
        <f aca="false">IF(H387="Invoiced",IF(ABS(K387)/G387&gt;0.03,"Review","OK"),"")</f>
        <v>OK</v>
      </c>
      <c r="M387" s="19" t="n">
        <f aca="false">DATE(YEAR(B387),MONTH(B387),1)</f>
        <v>46113</v>
      </c>
    </row>
    <row r="388" customFormat="false" ht="15" hidden="false" customHeight="false" outlineLevel="0" collapsed="false">
      <c r="A388" s="17" t="s">
        <v>609</v>
      </c>
      <c r="B388" s="18" t="n">
        <v>46137</v>
      </c>
      <c r="C388" s="17" t="s">
        <v>82</v>
      </c>
      <c r="D388" s="17" t="s">
        <v>551</v>
      </c>
      <c r="E388" s="17" t="s">
        <v>552</v>
      </c>
      <c r="F388" s="17" t="s">
        <v>98</v>
      </c>
      <c r="G388" s="15" t="n">
        <v>45.57</v>
      </c>
      <c r="H388" s="17" t="s">
        <v>86</v>
      </c>
      <c r="I388" s="12" t="n">
        <f aca="false">COUNTIFS('Supplier bills'!$E$2:$E$1921,A388)</f>
        <v>1</v>
      </c>
      <c r="J388" s="15" t="n">
        <f aca="false">IF(I388=0,"",SUMIFS('Supplier bills'!$F$2:$F$1921,'Supplier bills'!$E$2:$E$1921,A388))</f>
        <v>45.55</v>
      </c>
      <c r="K388" s="15" t="n">
        <f aca="false">IF(H388="Invoiced",ROUND(J388-G388,2),"")</f>
        <v>-0.02</v>
      </c>
      <c r="L388" s="17" t="str">
        <f aca="false">IF(H388="Invoiced",IF(ABS(K388)/G388&gt;0.03,"Review","OK"),"")</f>
        <v>OK</v>
      </c>
      <c r="M388" s="19" t="n">
        <f aca="false">DATE(YEAR(B388),MONTH(B388),1)</f>
        <v>46113</v>
      </c>
    </row>
    <row r="389" customFormat="false" ht="15" hidden="false" customHeight="false" outlineLevel="0" collapsed="false">
      <c r="A389" s="17" t="s">
        <v>610</v>
      </c>
      <c r="B389" s="18" t="n">
        <v>46137</v>
      </c>
      <c r="C389" s="17" t="s">
        <v>101</v>
      </c>
      <c r="D389" s="17" t="s">
        <v>551</v>
      </c>
      <c r="E389" s="17" t="s">
        <v>552</v>
      </c>
      <c r="F389" s="17" t="s">
        <v>98</v>
      </c>
      <c r="G389" s="15" t="n">
        <v>167</v>
      </c>
      <c r="H389" s="17" t="s">
        <v>86</v>
      </c>
      <c r="I389" s="12" t="n">
        <f aca="false">COUNTIFS('Supplier bills'!$E$2:$E$1921,A389)</f>
        <v>1</v>
      </c>
      <c r="J389" s="15" t="n">
        <f aca="false">IF(I389=0,"",SUMIFS('Supplier bills'!$F$2:$F$1921,'Supplier bills'!$E$2:$E$1921,A389))</f>
        <v>166.21</v>
      </c>
      <c r="K389" s="15" t="n">
        <f aca="false">IF(H389="Invoiced",ROUND(J389-G389,2),"")</f>
        <v>-0.79</v>
      </c>
      <c r="L389" s="17" t="str">
        <f aca="false">IF(H389="Invoiced",IF(ABS(K389)/G389&gt;0.03,"Review","OK"),"")</f>
        <v>OK</v>
      </c>
      <c r="M389" s="19" t="n">
        <f aca="false">DATE(YEAR(B389),MONTH(B389),1)</f>
        <v>46113</v>
      </c>
    </row>
    <row r="390" customFormat="false" ht="15" hidden="false" customHeight="false" outlineLevel="0" collapsed="false">
      <c r="A390" s="17" t="s">
        <v>611</v>
      </c>
      <c r="B390" s="18" t="n">
        <v>46137</v>
      </c>
      <c r="C390" s="17" t="s">
        <v>82</v>
      </c>
      <c r="D390" s="17" t="s">
        <v>472</v>
      </c>
      <c r="E390" s="17" t="s">
        <v>473</v>
      </c>
      <c r="F390" s="17" t="s">
        <v>85</v>
      </c>
      <c r="G390" s="15" t="n">
        <v>117.47</v>
      </c>
      <c r="H390" s="17" t="s">
        <v>86</v>
      </c>
      <c r="I390" s="12" t="n">
        <f aca="false">COUNTIFS('Supplier bills'!$E$2:$E$1921,A390)</f>
        <v>1</v>
      </c>
      <c r="J390" s="15" t="n">
        <f aca="false">IF(I390=0,"",SUMIFS('Supplier bills'!$F$2:$F$1921,'Supplier bills'!$E$2:$E$1921,A390))</f>
        <v>117.47</v>
      </c>
      <c r="K390" s="15" t="n">
        <f aca="false">IF(H390="Invoiced",ROUND(J390-G390,2),"")</f>
        <v>0</v>
      </c>
      <c r="L390" s="17" t="str">
        <f aca="false">IF(H390="Invoiced",IF(ABS(K390)/G390&gt;0.03,"Review","OK"),"")</f>
        <v>OK</v>
      </c>
      <c r="M390" s="19" t="n">
        <f aca="false">DATE(YEAR(B390),MONTH(B390),1)</f>
        <v>46113</v>
      </c>
    </row>
    <row r="391" customFormat="false" ht="15" hidden="false" customHeight="false" outlineLevel="0" collapsed="false">
      <c r="A391" s="17" t="s">
        <v>612</v>
      </c>
      <c r="B391" s="18" t="n">
        <v>46137</v>
      </c>
      <c r="C391" s="17" t="s">
        <v>101</v>
      </c>
      <c r="D391" s="17" t="s">
        <v>479</v>
      </c>
      <c r="E391" s="17" t="s">
        <v>480</v>
      </c>
      <c r="F391" s="17" t="s">
        <v>85</v>
      </c>
      <c r="G391" s="15" t="n">
        <v>203.57</v>
      </c>
      <c r="H391" s="17" t="s">
        <v>86</v>
      </c>
      <c r="I391" s="12" t="n">
        <f aca="false">COUNTIFS('Supplier bills'!$E$2:$E$1921,A391)</f>
        <v>1</v>
      </c>
      <c r="J391" s="15" t="n">
        <f aca="false">IF(I391=0,"",SUMIFS('Supplier bills'!$F$2:$F$1921,'Supplier bills'!$E$2:$E$1921,A391))</f>
        <v>204.41</v>
      </c>
      <c r="K391" s="15" t="n">
        <f aca="false">IF(H391="Invoiced",ROUND(J391-G391,2),"")</f>
        <v>0.84</v>
      </c>
      <c r="L391" s="17" t="str">
        <f aca="false">IF(H391="Invoiced",IF(ABS(K391)/G391&gt;0.03,"Review","OK"),"")</f>
        <v>OK</v>
      </c>
      <c r="M391" s="19" t="n">
        <f aca="false">DATE(YEAR(B391),MONTH(B391),1)</f>
        <v>46113</v>
      </c>
    </row>
    <row r="392" customFormat="false" ht="15" hidden="false" customHeight="false" outlineLevel="0" collapsed="false">
      <c r="A392" s="17" t="s">
        <v>613</v>
      </c>
      <c r="B392" s="18" t="n">
        <v>46137</v>
      </c>
      <c r="C392" s="17" t="s">
        <v>88</v>
      </c>
      <c r="D392" s="17" t="s">
        <v>516</v>
      </c>
      <c r="E392" s="17" t="s">
        <v>517</v>
      </c>
      <c r="F392" s="17" t="s">
        <v>92</v>
      </c>
      <c r="G392" s="15" t="n">
        <v>329.87</v>
      </c>
      <c r="H392" s="17" t="s">
        <v>93</v>
      </c>
      <c r="I392" s="12" t="n">
        <f aca="false">COUNTIFS('Supplier bills'!$E$2:$E$1921,A392)</f>
        <v>0</v>
      </c>
      <c r="J392" s="15" t="str">
        <f aca="false">IF(I392=0,"",SUMIFS('Supplier bills'!$F$2:$F$1921,'Supplier bills'!$E$2:$E$1921,A392))</f>
        <v/>
      </c>
      <c r="K392" s="15" t="str">
        <f aca="false">IF(H392="Invoiced",ROUND(J392-G392,2),"")</f>
        <v/>
      </c>
      <c r="L392" s="17" t="str">
        <f aca="false">IF(H392="Invoiced",IF(ABS(K392)/G392&gt;0.03,"Review","OK"),"")</f>
        <v/>
      </c>
      <c r="M392" s="19" t="n">
        <f aca="false">DATE(YEAR(B392),MONTH(B392),1)</f>
        <v>46113</v>
      </c>
    </row>
    <row r="393" customFormat="false" ht="15" hidden="false" customHeight="false" outlineLevel="0" collapsed="false">
      <c r="A393" s="17" t="s">
        <v>614</v>
      </c>
      <c r="B393" s="18" t="n">
        <v>46137</v>
      </c>
      <c r="C393" s="17" t="s">
        <v>82</v>
      </c>
      <c r="D393" s="17" t="s">
        <v>511</v>
      </c>
      <c r="E393" s="17" t="s">
        <v>512</v>
      </c>
      <c r="F393" s="17" t="s">
        <v>85</v>
      </c>
      <c r="G393" s="15" t="n">
        <v>111.17</v>
      </c>
      <c r="H393" s="17" t="s">
        <v>86</v>
      </c>
      <c r="I393" s="12" t="n">
        <f aca="false">COUNTIFS('Supplier bills'!$E$2:$E$1921,A393)</f>
        <v>1</v>
      </c>
      <c r="J393" s="15" t="n">
        <f aca="false">IF(I393=0,"",SUMIFS('Supplier bills'!$F$2:$F$1921,'Supplier bills'!$E$2:$E$1921,A393))</f>
        <v>111.23</v>
      </c>
      <c r="K393" s="15" t="n">
        <f aca="false">IF(H393="Invoiced",ROUND(J393-G393,2),"")</f>
        <v>0.06</v>
      </c>
      <c r="L393" s="17" t="str">
        <f aca="false">IF(H393="Invoiced",IF(ABS(K393)/G393&gt;0.03,"Review","OK"),"")</f>
        <v>OK</v>
      </c>
      <c r="M393" s="19" t="n">
        <f aca="false">DATE(YEAR(B393),MONTH(B393),1)</f>
        <v>46113</v>
      </c>
    </row>
    <row r="394" customFormat="false" ht="15" hidden="false" customHeight="false" outlineLevel="0" collapsed="false">
      <c r="A394" s="17" t="s">
        <v>615</v>
      </c>
      <c r="B394" s="18" t="n">
        <v>46137</v>
      </c>
      <c r="C394" s="17" t="s">
        <v>88</v>
      </c>
      <c r="D394" s="17" t="s">
        <v>567</v>
      </c>
      <c r="E394" s="17" t="s">
        <v>568</v>
      </c>
      <c r="F394" s="17" t="s">
        <v>85</v>
      </c>
      <c r="G394" s="15" t="n">
        <v>52.29</v>
      </c>
      <c r="H394" s="17" t="s">
        <v>86</v>
      </c>
      <c r="I394" s="12" t="n">
        <f aca="false">COUNTIFS('Supplier bills'!$E$2:$E$1921,A394)</f>
        <v>2</v>
      </c>
      <c r="J394" s="15" t="n">
        <f aca="false">IF(I394=0,"",SUMIFS('Supplier bills'!$F$2:$F$1921,'Supplier bills'!$E$2:$E$1921,A394))</f>
        <v>52.77</v>
      </c>
      <c r="K394" s="15" t="n">
        <f aca="false">IF(H394="Invoiced",ROUND(J394-G394,2),"")</f>
        <v>0.48</v>
      </c>
      <c r="L394" s="17" t="str">
        <f aca="false">IF(H394="Invoiced",IF(ABS(K394)/G394&gt;0.03,"Review","OK"),"")</f>
        <v>OK</v>
      </c>
      <c r="M394" s="19" t="n">
        <f aca="false">DATE(YEAR(B394),MONTH(B394),1)</f>
        <v>46113</v>
      </c>
    </row>
    <row r="395" customFormat="false" ht="15" hidden="false" customHeight="false" outlineLevel="0" collapsed="false">
      <c r="A395" s="17" t="s">
        <v>616</v>
      </c>
      <c r="B395" s="18" t="n">
        <v>46138</v>
      </c>
      <c r="C395" s="17" t="s">
        <v>88</v>
      </c>
      <c r="D395" s="17" t="s">
        <v>570</v>
      </c>
      <c r="E395" s="17" t="s">
        <v>571</v>
      </c>
      <c r="F395" s="17" t="s">
        <v>98</v>
      </c>
      <c r="G395" s="15" t="n">
        <v>223.16</v>
      </c>
      <c r="H395" s="17" t="s">
        <v>86</v>
      </c>
      <c r="I395" s="12" t="n">
        <f aca="false">COUNTIFS('Supplier bills'!$E$2:$E$1921,A395)</f>
        <v>1</v>
      </c>
      <c r="J395" s="15" t="n">
        <f aca="false">IF(I395=0,"",SUMIFS('Supplier bills'!$F$2:$F$1921,'Supplier bills'!$E$2:$E$1921,A395))</f>
        <v>221.88</v>
      </c>
      <c r="K395" s="15" t="n">
        <f aca="false">IF(H395="Invoiced",ROUND(J395-G395,2),"")</f>
        <v>-1.28</v>
      </c>
      <c r="L395" s="17" t="str">
        <f aca="false">IF(H395="Invoiced",IF(ABS(K395)/G395&gt;0.03,"Review","OK"),"")</f>
        <v>OK</v>
      </c>
      <c r="M395" s="19" t="n">
        <f aca="false">DATE(YEAR(B395),MONTH(B395),1)</f>
        <v>46113</v>
      </c>
    </row>
    <row r="396" customFormat="false" ht="15" hidden="false" customHeight="false" outlineLevel="0" collapsed="false">
      <c r="A396" s="17" t="s">
        <v>617</v>
      </c>
      <c r="B396" s="18" t="n">
        <v>46138</v>
      </c>
      <c r="C396" s="17" t="s">
        <v>101</v>
      </c>
      <c r="D396" s="17" t="s">
        <v>551</v>
      </c>
      <c r="E396" s="17" t="s">
        <v>552</v>
      </c>
      <c r="F396" s="17" t="s">
        <v>98</v>
      </c>
      <c r="G396" s="15" t="n">
        <v>468.16</v>
      </c>
      <c r="H396" s="17" t="s">
        <v>86</v>
      </c>
      <c r="I396" s="12" t="n">
        <f aca="false">COUNTIFS('Supplier bills'!$E$2:$E$1921,A396)</f>
        <v>1</v>
      </c>
      <c r="J396" s="15" t="n">
        <f aca="false">IF(I396=0,"",SUMIFS('Supplier bills'!$F$2:$F$1921,'Supplier bills'!$E$2:$E$1921,A396))</f>
        <v>471.95</v>
      </c>
      <c r="K396" s="15" t="n">
        <f aca="false">IF(H396="Invoiced",ROUND(J396-G396,2),"")</f>
        <v>3.79</v>
      </c>
      <c r="L396" s="17" t="str">
        <f aca="false">IF(H396="Invoiced",IF(ABS(K396)/G396&gt;0.03,"Review","OK"),"")</f>
        <v>OK</v>
      </c>
      <c r="M396" s="19" t="n">
        <f aca="false">DATE(YEAR(B396),MONTH(B396),1)</f>
        <v>46113</v>
      </c>
    </row>
    <row r="397" customFormat="false" ht="15" hidden="false" customHeight="false" outlineLevel="0" collapsed="false">
      <c r="A397" s="17" t="s">
        <v>618</v>
      </c>
      <c r="B397" s="18" t="n">
        <v>46138</v>
      </c>
      <c r="C397" s="17" t="s">
        <v>88</v>
      </c>
      <c r="D397" s="17" t="s">
        <v>579</v>
      </c>
      <c r="E397" s="17" t="s">
        <v>580</v>
      </c>
      <c r="F397" s="17" t="s">
        <v>98</v>
      </c>
      <c r="G397" s="15" t="n">
        <v>325.34</v>
      </c>
      <c r="H397" s="17" t="s">
        <v>86</v>
      </c>
      <c r="I397" s="12" t="n">
        <f aca="false">COUNTIFS('Supplier bills'!$E$2:$E$1921,A397)</f>
        <v>1</v>
      </c>
      <c r="J397" s="15" t="n">
        <f aca="false">IF(I397=0,"",SUMIFS('Supplier bills'!$F$2:$F$1921,'Supplier bills'!$E$2:$E$1921,A397))</f>
        <v>322.51</v>
      </c>
      <c r="K397" s="15" t="n">
        <f aca="false">IF(H397="Invoiced",ROUND(J397-G397,2),"")</f>
        <v>-2.83</v>
      </c>
      <c r="L397" s="17" t="str">
        <f aca="false">IF(H397="Invoiced",IF(ABS(K397)/G397&gt;0.03,"Review","OK"),"")</f>
        <v>OK</v>
      </c>
      <c r="M397" s="19" t="n">
        <f aca="false">DATE(YEAR(B397),MONTH(B397),1)</f>
        <v>46113</v>
      </c>
    </row>
    <row r="398" customFormat="false" ht="15" hidden="false" customHeight="false" outlineLevel="0" collapsed="false">
      <c r="A398" s="17" t="s">
        <v>619</v>
      </c>
      <c r="B398" s="18" t="n">
        <v>46138</v>
      </c>
      <c r="C398" s="17" t="s">
        <v>88</v>
      </c>
      <c r="D398" s="17" t="s">
        <v>544</v>
      </c>
      <c r="E398" s="17" t="s">
        <v>545</v>
      </c>
      <c r="F398" s="17" t="s">
        <v>85</v>
      </c>
      <c r="G398" s="15" t="n">
        <v>184.14</v>
      </c>
      <c r="H398" s="17" t="s">
        <v>86</v>
      </c>
      <c r="I398" s="12" t="n">
        <f aca="false">COUNTIFS('Supplier bills'!$E$2:$E$1921,A398)</f>
        <v>1</v>
      </c>
      <c r="J398" s="15" t="n">
        <f aca="false">IF(I398=0,"",SUMIFS('Supplier bills'!$F$2:$F$1921,'Supplier bills'!$E$2:$E$1921,A398))</f>
        <v>185.64</v>
      </c>
      <c r="K398" s="15" t="n">
        <f aca="false">IF(H398="Invoiced",ROUND(J398-G398,2),"")</f>
        <v>1.5</v>
      </c>
      <c r="L398" s="17" t="str">
        <f aca="false">IF(H398="Invoiced",IF(ABS(K398)/G398&gt;0.03,"Review","OK"),"")</f>
        <v>OK</v>
      </c>
      <c r="M398" s="19" t="n">
        <f aca="false">DATE(YEAR(B398),MONTH(B398),1)</f>
        <v>46113</v>
      </c>
    </row>
    <row r="399" customFormat="false" ht="15" hidden="false" customHeight="false" outlineLevel="0" collapsed="false">
      <c r="A399" s="17" t="s">
        <v>620</v>
      </c>
      <c r="B399" s="18" t="n">
        <v>46138</v>
      </c>
      <c r="C399" s="17" t="s">
        <v>82</v>
      </c>
      <c r="D399" s="17" t="s">
        <v>548</v>
      </c>
      <c r="E399" s="17" t="s">
        <v>549</v>
      </c>
      <c r="F399" s="17" t="s">
        <v>98</v>
      </c>
      <c r="G399" s="15" t="n">
        <v>457.95</v>
      </c>
      <c r="H399" s="17" t="s">
        <v>86</v>
      </c>
      <c r="I399" s="12" t="n">
        <f aca="false">COUNTIFS('Supplier bills'!$E$2:$E$1921,A399)</f>
        <v>1</v>
      </c>
      <c r="J399" s="15" t="n">
        <f aca="false">IF(I399=0,"",SUMIFS('Supplier bills'!$F$2:$F$1921,'Supplier bills'!$E$2:$E$1921,A399))</f>
        <v>461.46</v>
      </c>
      <c r="K399" s="15" t="n">
        <f aca="false">IF(H399="Invoiced",ROUND(J399-G399,2),"")</f>
        <v>3.51</v>
      </c>
      <c r="L399" s="17" t="str">
        <f aca="false">IF(H399="Invoiced",IF(ABS(K399)/G399&gt;0.03,"Review","OK"),"")</f>
        <v>OK</v>
      </c>
      <c r="M399" s="19" t="n">
        <f aca="false">DATE(YEAR(B399),MONTH(B399),1)</f>
        <v>46113</v>
      </c>
    </row>
    <row r="400" customFormat="false" ht="15" hidden="false" customHeight="false" outlineLevel="0" collapsed="false">
      <c r="A400" s="17" t="s">
        <v>621</v>
      </c>
      <c r="B400" s="18" t="n">
        <v>46138</v>
      </c>
      <c r="C400" s="17" t="s">
        <v>82</v>
      </c>
      <c r="D400" s="17" t="s">
        <v>503</v>
      </c>
      <c r="E400" s="17" t="s">
        <v>504</v>
      </c>
      <c r="F400" s="17" t="s">
        <v>85</v>
      </c>
      <c r="G400" s="15" t="n">
        <v>577.06</v>
      </c>
      <c r="H400" s="17" t="s">
        <v>86</v>
      </c>
      <c r="I400" s="12" t="n">
        <f aca="false">COUNTIFS('Supplier bills'!$E$2:$E$1921,A400)</f>
        <v>1</v>
      </c>
      <c r="J400" s="15" t="n">
        <f aca="false">IF(I400=0,"",SUMIFS('Supplier bills'!$F$2:$F$1921,'Supplier bills'!$E$2:$E$1921,A400))</f>
        <v>578.52</v>
      </c>
      <c r="K400" s="15" t="n">
        <f aca="false">IF(H400="Invoiced",ROUND(J400-G400,2),"")</f>
        <v>1.46</v>
      </c>
      <c r="L400" s="17" t="str">
        <f aca="false">IF(H400="Invoiced",IF(ABS(K400)/G400&gt;0.03,"Review","OK"),"")</f>
        <v>OK</v>
      </c>
      <c r="M400" s="19" t="n">
        <f aca="false">DATE(YEAR(B400),MONTH(B400),1)</f>
        <v>46113</v>
      </c>
    </row>
    <row r="401" customFormat="false" ht="15" hidden="false" customHeight="false" outlineLevel="0" collapsed="false">
      <c r="A401" s="17" t="s">
        <v>622</v>
      </c>
      <c r="B401" s="18" t="n">
        <v>46138</v>
      </c>
      <c r="C401" s="17" t="s">
        <v>88</v>
      </c>
      <c r="D401" s="17" t="s">
        <v>516</v>
      </c>
      <c r="E401" s="17" t="s">
        <v>517</v>
      </c>
      <c r="F401" s="17" t="s">
        <v>98</v>
      </c>
      <c r="G401" s="15" t="n">
        <v>198.84</v>
      </c>
      <c r="H401" s="17" t="s">
        <v>86</v>
      </c>
      <c r="I401" s="12" t="n">
        <f aca="false">COUNTIFS('Supplier bills'!$E$2:$E$1921,A401)</f>
        <v>1</v>
      </c>
      <c r="J401" s="15" t="n">
        <f aca="false">IF(I401=0,"",SUMIFS('Supplier bills'!$F$2:$F$1921,'Supplier bills'!$E$2:$E$1921,A401))</f>
        <v>198.17</v>
      </c>
      <c r="K401" s="15" t="n">
        <f aca="false">IF(H401="Invoiced",ROUND(J401-G401,2),"")</f>
        <v>-0.67</v>
      </c>
      <c r="L401" s="17" t="str">
        <f aca="false">IF(H401="Invoiced",IF(ABS(K401)/G401&gt;0.03,"Review","OK"),"")</f>
        <v>OK</v>
      </c>
      <c r="M401" s="19" t="n">
        <f aca="false">DATE(YEAR(B401),MONTH(B401),1)</f>
        <v>46113</v>
      </c>
    </row>
    <row r="402" customFormat="false" ht="15" hidden="false" customHeight="false" outlineLevel="0" collapsed="false">
      <c r="A402" s="17" t="s">
        <v>623</v>
      </c>
      <c r="B402" s="18" t="n">
        <v>46138</v>
      </c>
      <c r="C402" s="17" t="s">
        <v>82</v>
      </c>
      <c r="D402" s="17" t="s">
        <v>516</v>
      </c>
      <c r="E402" s="17" t="s">
        <v>517</v>
      </c>
      <c r="F402" s="17" t="s">
        <v>85</v>
      </c>
      <c r="G402" s="15" t="n">
        <v>90.67</v>
      </c>
      <c r="H402" s="17" t="s">
        <v>86</v>
      </c>
      <c r="I402" s="12" t="n">
        <f aca="false">COUNTIFS('Supplier bills'!$E$2:$E$1921,A402)</f>
        <v>1</v>
      </c>
      <c r="J402" s="15" t="n">
        <f aca="false">IF(I402=0,"",SUMIFS('Supplier bills'!$F$2:$F$1921,'Supplier bills'!$E$2:$E$1921,A402))</f>
        <v>91.35</v>
      </c>
      <c r="K402" s="15" t="n">
        <f aca="false">IF(H402="Invoiced",ROUND(J402-G402,2),"")</f>
        <v>0.68</v>
      </c>
      <c r="L402" s="17" t="str">
        <f aca="false">IF(H402="Invoiced",IF(ABS(K402)/G402&gt;0.03,"Review","OK"),"")</f>
        <v>OK</v>
      </c>
      <c r="M402" s="19" t="n">
        <f aca="false">DATE(YEAR(B402),MONTH(B402),1)</f>
        <v>46113</v>
      </c>
    </row>
    <row r="403" customFormat="false" ht="15" hidden="false" customHeight="false" outlineLevel="0" collapsed="false">
      <c r="A403" s="17" t="s">
        <v>624</v>
      </c>
      <c r="B403" s="18" t="n">
        <v>46138</v>
      </c>
      <c r="C403" s="17" t="s">
        <v>101</v>
      </c>
      <c r="D403" s="17" t="s">
        <v>516</v>
      </c>
      <c r="E403" s="17" t="s">
        <v>517</v>
      </c>
      <c r="F403" s="17" t="s">
        <v>85</v>
      </c>
      <c r="G403" s="15" t="n">
        <v>215.93</v>
      </c>
      <c r="H403" s="17" t="s">
        <v>86</v>
      </c>
      <c r="I403" s="12" t="n">
        <f aca="false">COUNTIFS('Supplier bills'!$E$2:$E$1921,A403)</f>
        <v>1</v>
      </c>
      <c r="J403" s="15" t="n">
        <f aca="false">IF(I403=0,"",SUMIFS('Supplier bills'!$F$2:$F$1921,'Supplier bills'!$E$2:$E$1921,A403))</f>
        <v>214.86</v>
      </c>
      <c r="K403" s="15" t="n">
        <f aca="false">IF(H403="Invoiced",ROUND(J403-G403,2),"")</f>
        <v>-1.07</v>
      </c>
      <c r="L403" s="17" t="str">
        <f aca="false">IF(H403="Invoiced",IF(ABS(K403)/G403&gt;0.03,"Review","OK"),"")</f>
        <v>OK</v>
      </c>
      <c r="M403" s="19" t="n">
        <f aca="false">DATE(YEAR(B403),MONTH(B403),1)</f>
        <v>46113</v>
      </c>
    </row>
    <row r="404" customFormat="false" ht="15" hidden="false" customHeight="false" outlineLevel="0" collapsed="false">
      <c r="A404" s="17" t="s">
        <v>625</v>
      </c>
      <c r="B404" s="18" t="n">
        <v>46138</v>
      </c>
      <c r="C404" s="17" t="s">
        <v>82</v>
      </c>
      <c r="D404" s="17" t="s">
        <v>567</v>
      </c>
      <c r="E404" s="17" t="s">
        <v>568</v>
      </c>
      <c r="F404" s="17" t="s">
        <v>98</v>
      </c>
      <c r="G404" s="15" t="n">
        <v>126.74</v>
      </c>
      <c r="H404" s="17" t="s">
        <v>86</v>
      </c>
      <c r="I404" s="12" t="n">
        <f aca="false">COUNTIFS('Supplier bills'!$E$2:$E$1921,A404)</f>
        <v>1</v>
      </c>
      <c r="J404" s="15" t="n">
        <f aca="false">IF(I404=0,"",SUMIFS('Supplier bills'!$F$2:$F$1921,'Supplier bills'!$E$2:$E$1921,A404))</f>
        <v>127.18</v>
      </c>
      <c r="K404" s="15" t="n">
        <f aca="false">IF(H404="Invoiced",ROUND(J404-G404,2),"")</f>
        <v>0.44</v>
      </c>
      <c r="L404" s="17" t="str">
        <f aca="false">IF(H404="Invoiced",IF(ABS(K404)/G404&gt;0.03,"Review","OK"),"")</f>
        <v>OK</v>
      </c>
      <c r="M404" s="19" t="n">
        <f aca="false">DATE(YEAR(B404),MONTH(B404),1)</f>
        <v>46113</v>
      </c>
    </row>
    <row r="405" customFormat="false" ht="15" hidden="false" customHeight="false" outlineLevel="0" collapsed="false">
      <c r="A405" s="17" t="s">
        <v>626</v>
      </c>
      <c r="B405" s="18" t="n">
        <v>46138</v>
      </c>
      <c r="C405" s="17" t="s">
        <v>82</v>
      </c>
      <c r="D405" s="17" t="s">
        <v>554</v>
      </c>
      <c r="E405" s="17" t="s">
        <v>50</v>
      </c>
      <c r="F405" s="17" t="s">
        <v>85</v>
      </c>
      <c r="G405" s="15" t="n">
        <v>94.35</v>
      </c>
      <c r="H405" s="17" t="s">
        <v>86</v>
      </c>
      <c r="I405" s="12" t="n">
        <f aca="false">COUNTIFS('Supplier bills'!$E$2:$E$1921,A405)</f>
        <v>1</v>
      </c>
      <c r="J405" s="15" t="n">
        <f aca="false">IF(I405=0,"",SUMIFS('Supplier bills'!$F$2:$F$1921,'Supplier bills'!$E$2:$E$1921,A405))</f>
        <v>94.67</v>
      </c>
      <c r="K405" s="15" t="n">
        <f aca="false">IF(H405="Invoiced",ROUND(J405-G405,2),"")</f>
        <v>0.32</v>
      </c>
      <c r="L405" s="17" t="str">
        <f aca="false">IF(H405="Invoiced",IF(ABS(K405)/G405&gt;0.03,"Review","OK"),"")</f>
        <v>OK</v>
      </c>
      <c r="M405" s="19" t="n">
        <f aca="false">DATE(YEAR(B405),MONTH(B405),1)</f>
        <v>46113</v>
      </c>
    </row>
    <row r="406" customFormat="false" ht="15" hidden="false" customHeight="false" outlineLevel="0" collapsed="false">
      <c r="A406" s="17" t="s">
        <v>627</v>
      </c>
      <c r="B406" s="18" t="n">
        <v>46138</v>
      </c>
      <c r="C406" s="17" t="s">
        <v>101</v>
      </c>
      <c r="D406" s="17" t="s">
        <v>516</v>
      </c>
      <c r="E406" s="17" t="s">
        <v>517</v>
      </c>
      <c r="F406" s="17" t="s">
        <v>85</v>
      </c>
      <c r="G406" s="15" t="n">
        <v>241.45</v>
      </c>
      <c r="H406" s="17" t="s">
        <v>86</v>
      </c>
      <c r="I406" s="12" t="n">
        <f aca="false">COUNTIFS('Supplier bills'!$E$2:$E$1921,A406)</f>
        <v>1</v>
      </c>
      <c r="J406" s="15" t="n">
        <f aca="false">IF(I406=0,"",SUMIFS('Supplier bills'!$F$2:$F$1921,'Supplier bills'!$E$2:$E$1921,A406))</f>
        <v>239.31</v>
      </c>
      <c r="K406" s="15" t="n">
        <f aca="false">IF(H406="Invoiced",ROUND(J406-G406,2),"")</f>
        <v>-2.14</v>
      </c>
      <c r="L406" s="17" t="str">
        <f aca="false">IF(H406="Invoiced",IF(ABS(K406)/G406&gt;0.03,"Review","OK"),"")</f>
        <v>OK</v>
      </c>
      <c r="M406" s="19" t="n">
        <f aca="false">DATE(YEAR(B406),MONTH(B406),1)</f>
        <v>46113</v>
      </c>
    </row>
    <row r="407" customFormat="false" ht="15" hidden="false" customHeight="false" outlineLevel="0" collapsed="false">
      <c r="A407" s="17" t="s">
        <v>628</v>
      </c>
      <c r="B407" s="18" t="n">
        <v>46139</v>
      </c>
      <c r="C407" s="17" t="s">
        <v>101</v>
      </c>
      <c r="D407" s="17" t="s">
        <v>629</v>
      </c>
      <c r="E407" s="17" t="s">
        <v>630</v>
      </c>
      <c r="F407" s="17" t="s">
        <v>85</v>
      </c>
      <c r="G407" s="15" t="n">
        <v>309.9</v>
      </c>
      <c r="H407" s="17" t="s">
        <v>86</v>
      </c>
      <c r="I407" s="12" t="n">
        <f aca="false">COUNTIFS('Supplier bills'!$E$2:$E$1921,A407)</f>
        <v>1</v>
      </c>
      <c r="J407" s="15" t="n">
        <f aca="false">IF(I407=0,"",SUMIFS('Supplier bills'!$F$2:$F$1921,'Supplier bills'!$E$2:$E$1921,A407))</f>
        <v>309.13</v>
      </c>
      <c r="K407" s="15" t="n">
        <f aca="false">IF(H407="Invoiced",ROUND(J407-G407,2),"")</f>
        <v>-0.77</v>
      </c>
      <c r="L407" s="17" t="str">
        <f aca="false">IF(H407="Invoiced",IF(ABS(K407)/G407&gt;0.03,"Review","OK"),"")</f>
        <v>OK</v>
      </c>
      <c r="M407" s="19" t="n">
        <f aca="false">DATE(YEAR(B407),MONTH(B407),1)</f>
        <v>46113</v>
      </c>
    </row>
    <row r="408" customFormat="false" ht="15" hidden="false" customHeight="false" outlineLevel="0" collapsed="false">
      <c r="A408" s="17" t="s">
        <v>631</v>
      </c>
      <c r="B408" s="18" t="n">
        <v>46139</v>
      </c>
      <c r="C408" s="17" t="s">
        <v>82</v>
      </c>
      <c r="D408" s="17" t="s">
        <v>570</v>
      </c>
      <c r="E408" s="17" t="s">
        <v>571</v>
      </c>
      <c r="F408" s="17" t="s">
        <v>98</v>
      </c>
      <c r="G408" s="15" t="n">
        <v>1071.89</v>
      </c>
      <c r="H408" s="17" t="s">
        <v>86</v>
      </c>
      <c r="I408" s="12" t="n">
        <f aca="false">COUNTIFS('Supplier bills'!$E$2:$E$1921,A408)</f>
        <v>1</v>
      </c>
      <c r="J408" s="15" t="n">
        <f aca="false">IF(I408=0,"",SUMIFS('Supplier bills'!$F$2:$F$1921,'Supplier bills'!$E$2:$E$1921,A408))</f>
        <v>1066.57</v>
      </c>
      <c r="K408" s="15" t="n">
        <f aca="false">IF(H408="Invoiced",ROUND(J408-G408,2),"")</f>
        <v>-5.32</v>
      </c>
      <c r="L408" s="17" t="str">
        <f aca="false">IF(H408="Invoiced",IF(ABS(K408)/G408&gt;0.03,"Review","OK"),"")</f>
        <v>OK</v>
      </c>
      <c r="M408" s="19" t="n">
        <f aca="false">DATE(YEAR(B408),MONTH(B408),1)</f>
        <v>46113</v>
      </c>
    </row>
    <row r="409" customFormat="false" ht="15" hidden="false" customHeight="false" outlineLevel="0" collapsed="false">
      <c r="A409" s="17" t="s">
        <v>632</v>
      </c>
      <c r="B409" s="18" t="n">
        <v>46139</v>
      </c>
      <c r="C409" s="17" t="s">
        <v>88</v>
      </c>
      <c r="D409" s="17" t="s">
        <v>633</v>
      </c>
      <c r="E409" s="17" t="s">
        <v>634</v>
      </c>
      <c r="F409" s="17" t="s">
        <v>85</v>
      </c>
      <c r="G409" s="15" t="n">
        <v>298.69</v>
      </c>
      <c r="H409" s="17" t="s">
        <v>86</v>
      </c>
      <c r="I409" s="12" t="n">
        <f aca="false">COUNTIFS('Supplier bills'!$E$2:$E$1921,A409)</f>
        <v>1</v>
      </c>
      <c r="J409" s="15" t="n">
        <f aca="false">IF(I409=0,"",SUMIFS('Supplier bills'!$F$2:$F$1921,'Supplier bills'!$E$2:$E$1921,A409))</f>
        <v>301.17</v>
      </c>
      <c r="K409" s="15" t="n">
        <f aca="false">IF(H409="Invoiced",ROUND(J409-G409,2),"")</f>
        <v>2.48</v>
      </c>
      <c r="L409" s="17" t="str">
        <f aca="false">IF(H409="Invoiced",IF(ABS(K409)/G409&gt;0.03,"Review","OK"),"")</f>
        <v>OK</v>
      </c>
      <c r="M409" s="19" t="n">
        <f aca="false">DATE(YEAR(B409),MONTH(B409),1)</f>
        <v>46113</v>
      </c>
    </row>
    <row r="410" customFormat="false" ht="15" hidden="false" customHeight="false" outlineLevel="0" collapsed="false">
      <c r="A410" s="17" t="s">
        <v>635</v>
      </c>
      <c r="B410" s="18" t="n">
        <v>46139</v>
      </c>
      <c r="C410" s="17" t="s">
        <v>82</v>
      </c>
      <c r="D410" s="17" t="s">
        <v>526</v>
      </c>
      <c r="E410" s="17" t="s">
        <v>527</v>
      </c>
      <c r="F410" s="17" t="s">
        <v>98</v>
      </c>
      <c r="G410" s="15" t="n">
        <v>148.36</v>
      </c>
      <c r="H410" s="17" t="s">
        <v>135</v>
      </c>
      <c r="I410" s="12" t="n">
        <f aca="false">COUNTIFS('Supplier bills'!$E$2:$E$1921,A410)</f>
        <v>0</v>
      </c>
      <c r="J410" s="15" t="str">
        <f aca="false">IF(I410=0,"",SUMIFS('Supplier bills'!$F$2:$F$1921,'Supplier bills'!$E$2:$E$1921,A410))</f>
        <v/>
      </c>
      <c r="K410" s="15" t="str">
        <f aca="false">IF(H410="Invoiced",ROUND(J410-G410,2),"")</f>
        <v/>
      </c>
      <c r="L410" s="17" t="str">
        <f aca="false">IF(H410="Invoiced",IF(ABS(K410)/G410&gt;0.03,"Review","OK"),"")</f>
        <v/>
      </c>
      <c r="M410" s="19" t="n">
        <f aca="false">DATE(YEAR(B410),MONTH(B410),1)</f>
        <v>46113</v>
      </c>
    </row>
    <row r="411" customFormat="false" ht="15" hidden="false" customHeight="false" outlineLevel="0" collapsed="false">
      <c r="A411" s="17" t="s">
        <v>636</v>
      </c>
      <c r="B411" s="18" t="n">
        <v>46139</v>
      </c>
      <c r="C411" s="17" t="s">
        <v>82</v>
      </c>
      <c r="D411" s="17" t="s">
        <v>579</v>
      </c>
      <c r="E411" s="17" t="s">
        <v>580</v>
      </c>
      <c r="F411" s="17" t="s">
        <v>98</v>
      </c>
      <c r="G411" s="15" t="n">
        <v>265.06</v>
      </c>
      <c r="H411" s="17" t="s">
        <v>86</v>
      </c>
      <c r="I411" s="12" t="n">
        <f aca="false">COUNTIFS('Supplier bills'!$E$2:$E$1921,A411)</f>
        <v>1</v>
      </c>
      <c r="J411" s="15" t="n">
        <f aca="false">IF(I411=0,"",SUMIFS('Supplier bills'!$F$2:$F$1921,'Supplier bills'!$E$2:$E$1921,A411))</f>
        <v>267.17</v>
      </c>
      <c r="K411" s="15" t="n">
        <f aca="false">IF(H411="Invoiced",ROUND(J411-G411,2),"")</f>
        <v>2.11</v>
      </c>
      <c r="L411" s="17" t="str">
        <f aca="false">IF(H411="Invoiced",IF(ABS(K411)/G411&gt;0.03,"Review","OK"),"")</f>
        <v>OK</v>
      </c>
      <c r="M411" s="19" t="n">
        <f aca="false">DATE(YEAR(B411),MONTH(B411),1)</f>
        <v>46113</v>
      </c>
    </row>
    <row r="412" customFormat="false" ht="15" hidden="false" customHeight="false" outlineLevel="0" collapsed="false">
      <c r="A412" s="17" t="s">
        <v>637</v>
      </c>
      <c r="B412" s="18" t="n">
        <v>46139</v>
      </c>
      <c r="C412" s="17" t="s">
        <v>101</v>
      </c>
      <c r="D412" s="17" t="s">
        <v>554</v>
      </c>
      <c r="E412" s="17" t="s">
        <v>50</v>
      </c>
      <c r="F412" s="17" t="s">
        <v>98</v>
      </c>
      <c r="G412" s="15" t="n">
        <v>727.18</v>
      </c>
      <c r="H412" s="17" t="s">
        <v>86</v>
      </c>
      <c r="I412" s="12" t="n">
        <f aca="false">COUNTIFS('Supplier bills'!$E$2:$E$1921,A412)</f>
        <v>1</v>
      </c>
      <c r="J412" s="15" t="n">
        <f aca="false">IF(I412=0,"",SUMIFS('Supplier bills'!$F$2:$F$1921,'Supplier bills'!$E$2:$E$1921,A412))</f>
        <v>733.5</v>
      </c>
      <c r="K412" s="15" t="n">
        <f aca="false">IF(H412="Invoiced",ROUND(J412-G412,2),"")</f>
        <v>6.32</v>
      </c>
      <c r="L412" s="17" t="str">
        <f aca="false">IF(H412="Invoiced",IF(ABS(K412)/G412&gt;0.03,"Review","OK"),"")</f>
        <v>OK</v>
      </c>
      <c r="M412" s="19" t="n">
        <f aca="false">DATE(YEAR(B412),MONTH(B412),1)</f>
        <v>46113</v>
      </c>
    </row>
    <row r="413" customFormat="false" ht="15" hidden="false" customHeight="false" outlineLevel="0" collapsed="false">
      <c r="A413" s="17" t="s">
        <v>638</v>
      </c>
      <c r="B413" s="18" t="n">
        <v>46139</v>
      </c>
      <c r="C413" s="17" t="s">
        <v>82</v>
      </c>
      <c r="D413" s="17" t="s">
        <v>567</v>
      </c>
      <c r="E413" s="17" t="s">
        <v>568</v>
      </c>
      <c r="F413" s="17" t="s">
        <v>92</v>
      </c>
      <c r="G413" s="15" t="n">
        <v>81.46</v>
      </c>
      <c r="H413" s="17" t="s">
        <v>93</v>
      </c>
      <c r="I413" s="12" t="n">
        <f aca="false">COUNTIFS('Supplier bills'!$E$2:$E$1921,A413)</f>
        <v>0</v>
      </c>
      <c r="J413" s="15" t="str">
        <f aca="false">IF(I413=0,"",SUMIFS('Supplier bills'!$F$2:$F$1921,'Supplier bills'!$E$2:$E$1921,A413))</f>
        <v/>
      </c>
      <c r="K413" s="15" t="str">
        <f aca="false">IF(H413="Invoiced",ROUND(J413-G413,2),"")</f>
        <v/>
      </c>
      <c r="L413" s="17" t="str">
        <f aca="false">IF(H413="Invoiced",IF(ABS(K413)/G413&gt;0.03,"Review","OK"),"")</f>
        <v/>
      </c>
      <c r="M413" s="19" t="n">
        <f aca="false">DATE(YEAR(B413),MONTH(B413),1)</f>
        <v>46113</v>
      </c>
    </row>
    <row r="414" customFormat="false" ht="15" hidden="false" customHeight="false" outlineLevel="0" collapsed="false">
      <c r="A414" s="17" t="s">
        <v>639</v>
      </c>
      <c r="B414" s="18" t="n">
        <v>46139</v>
      </c>
      <c r="C414" s="17" t="s">
        <v>82</v>
      </c>
      <c r="D414" s="17" t="s">
        <v>554</v>
      </c>
      <c r="E414" s="17" t="s">
        <v>50</v>
      </c>
      <c r="F414" s="17" t="s">
        <v>85</v>
      </c>
      <c r="G414" s="15" t="n">
        <v>369.1</v>
      </c>
      <c r="H414" s="17" t="s">
        <v>86</v>
      </c>
      <c r="I414" s="12" t="n">
        <f aca="false">COUNTIFS('Supplier bills'!$E$2:$E$1921,A414)</f>
        <v>1</v>
      </c>
      <c r="J414" s="15" t="n">
        <f aca="false">IF(I414=0,"",SUMIFS('Supplier bills'!$F$2:$F$1921,'Supplier bills'!$E$2:$E$1921,A414))</f>
        <v>372.58</v>
      </c>
      <c r="K414" s="15" t="n">
        <f aca="false">IF(H414="Invoiced",ROUND(J414-G414,2),"")</f>
        <v>3.48</v>
      </c>
      <c r="L414" s="17" t="str">
        <f aca="false">IF(H414="Invoiced",IF(ABS(K414)/G414&gt;0.03,"Review","OK"),"")</f>
        <v>OK</v>
      </c>
      <c r="M414" s="19" t="n">
        <f aca="false">DATE(YEAR(B414),MONTH(B414),1)</f>
        <v>46113</v>
      </c>
    </row>
    <row r="415" customFormat="false" ht="15" hidden="false" customHeight="false" outlineLevel="0" collapsed="false">
      <c r="A415" s="17" t="s">
        <v>640</v>
      </c>
      <c r="B415" s="18" t="n">
        <v>46139</v>
      </c>
      <c r="C415" s="17" t="s">
        <v>82</v>
      </c>
      <c r="D415" s="17" t="s">
        <v>570</v>
      </c>
      <c r="E415" s="17" t="s">
        <v>571</v>
      </c>
      <c r="F415" s="17" t="s">
        <v>98</v>
      </c>
      <c r="G415" s="15" t="n">
        <v>639.41</v>
      </c>
      <c r="H415" s="17" t="s">
        <v>86</v>
      </c>
      <c r="I415" s="12" t="n">
        <f aca="false">COUNTIFS('Supplier bills'!$E$2:$E$1921,A415)</f>
        <v>1</v>
      </c>
      <c r="J415" s="15" t="n">
        <f aca="false">IF(I415=0,"",SUMIFS('Supplier bills'!$F$2:$F$1921,'Supplier bills'!$E$2:$E$1921,A415))</f>
        <v>637.04</v>
      </c>
      <c r="K415" s="15" t="n">
        <f aca="false">IF(H415="Invoiced",ROUND(J415-G415,2),"")</f>
        <v>-2.37</v>
      </c>
      <c r="L415" s="17" t="str">
        <f aca="false">IF(H415="Invoiced",IF(ABS(K415)/G415&gt;0.03,"Review","OK"),"")</f>
        <v>OK</v>
      </c>
      <c r="M415" s="19" t="n">
        <f aca="false">DATE(YEAR(B415),MONTH(B415),1)</f>
        <v>46113</v>
      </c>
    </row>
    <row r="416" customFormat="false" ht="15" hidden="false" customHeight="false" outlineLevel="0" collapsed="false">
      <c r="A416" s="17" t="s">
        <v>641</v>
      </c>
      <c r="B416" s="18" t="n">
        <v>46139</v>
      </c>
      <c r="C416" s="17" t="s">
        <v>82</v>
      </c>
      <c r="D416" s="17" t="s">
        <v>579</v>
      </c>
      <c r="E416" s="17" t="s">
        <v>580</v>
      </c>
      <c r="F416" s="17" t="s">
        <v>98</v>
      </c>
      <c r="G416" s="15" t="n">
        <v>320.47</v>
      </c>
      <c r="H416" s="17" t="s">
        <v>86</v>
      </c>
      <c r="I416" s="12" t="n">
        <f aca="false">COUNTIFS('Supplier bills'!$E$2:$E$1921,A416)</f>
        <v>1</v>
      </c>
      <c r="J416" s="15" t="n">
        <f aca="false">IF(I416=0,"",SUMIFS('Supplier bills'!$F$2:$F$1921,'Supplier bills'!$E$2:$E$1921,A416))</f>
        <v>317.6</v>
      </c>
      <c r="K416" s="15" t="n">
        <f aca="false">IF(H416="Invoiced",ROUND(J416-G416,2),"")</f>
        <v>-2.87</v>
      </c>
      <c r="L416" s="17" t="str">
        <f aca="false">IF(H416="Invoiced",IF(ABS(K416)/G416&gt;0.03,"Review","OK"),"")</f>
        <v>OK</v>
      </c>
      <c r="M416" s="19" t="n">
        <f aca="false">DATE(YEAR(B416),MONTH(B416),1)</f>
        <v>46113</v>
      </c>
    </row>
    <row r="417" customFormat="false" ht="15" hidden="false" customHeight="false" outlineLevel="0" collapsed="false">
      <c r="A417" s="17" t="s">
        <v>642</v>
      </c>
      <c r="B417" s="18" t="n">
        <v>46139</v>
      </c>
      <c r="C417" s="17" t="s">
        <v>88</v>
      </c>
      <c r="D417" s="17" t="s">
        <v>482</v>
      </c>
      <c r="E417" s="17" t="s">
        <v>483</v>
      </c>
      <c r="F417" s="17" t="s">
        <v>98</v>
      </c>
      <c r="G417" s="15" t="n">
        <v>93.2</v>
      </c>
      <c r="H417" s="17" t="s">
        <v>86</v>
      </c>
      <c r="I417" s="12" t="n">
        <f aca="false">COUNTIFS('Supplier bills'!$E$2:$E$1921,A417)</f>
        <v>1</v>
      </c>
      <c r="J417" s="15" t="n">
        <f aca="false">IF(I417=0,"",SUMIFS('Supplier bills'!$F$2:$F$1921,'Supplier bills'!$E$2:$E$1921,A417))</f>
        <v>92.28</v>
      </c>
      <c r="K417" s="15" t="n">
        <f aca="false">IF(H417="Invoiced",ROUND(J417-G417,2),"")</f>
        <v>-0.92</v>
      </c>
      <c r="L417" s="17" t="str">
        <f aca="false">IF(H417="Invoiced",IF(ABS(K417)/G417&gt;0.03,"Review","OK"),"")</f>
        <v>OK</v>
      </c>
      <c r="M417" s="19" t="n">
        <f aca="false">DATE(YEAR(B417),MONTH(B417),1)</f>
        <v>46113</v>
      </c>
    </row>
    <row r="418" customFormat="false" ht="15" hidden="false" customHeight="false" outlineLevel="0" collapsed="false">
      <c r="A418" s="17" t="s">
        <v>643</v>
      </c>
      <c r="B418" s="18" t="n">
        <v>46140</v>
      </c>
      <c r="C418" s="17" t="s">
        <v>82</v>
      </c>
      <c r="D418" s="17" t="s">
        <v>582</v>
      </c>
      <c r="E418" s="17" t="s">
        <v>583</v>
      </c>
      <c r="F418" s="17" t="s">
        <v>85</v>
      </c>
      <c r="G418" s="15" t="n">
        <v>277.75</v>
      </c>
      <c r="H418" s="17" t="s">
        <v>86</v>
      </c>
      <c r="I418" s="12" t="n">
        <f aca="false">COUNTIFS('Supplier bills'!$E$2:$E$1921,A418)</f>
        <v>1</v>
      </c>
      <c r="J418" s="15" t="n">
        <f aca="false">IF(I418=0,"",SUMIFS('Supplier bills'!$F$2:$F$1921,'Supplier bills'!$E$2:$E$1921,A418))</f>
        <v>290.24</v>
      </c>
      <c r="K418" s="15" t="n">
        <f aca="false">IF(H418="Invoiced",ROUND(J418-G418,2),"")</f>
        <v>12.49</v>
      </c>
      <c r="L418" s="17" t="str">
        <f aca="false">IF(H418="Invoiced",IF(ABS(K418)/G418&gt;0.03,"Review","OK"),"")</f>
        <v>Review</v>
      </c>
      <c r="M418" s="19" t="n">
        <f aca="false">DATE(YEAR(B418),MONTH(B418),1)</f>
        <v>46113</v>
      </c>
    </row>
    <row r="419" customFormat="false" ht="15" hidden="false" customHeight="false" outlineLevel="0" collapsed="false">
      <c r="A419" s="17" t="s">
        <v>644</v>
      </c>
      <c r="B419" s="18" t="n">
        <v>46140</v>
      </c>
      <c r="C419" s="17" t="s">
        <v>101</v>
      </c>
      <c r="D419" s="17" t="s">
        <v>479</v>
      </c>
      <c r="E419" s="17" t="s">
        <v>480</v>
      </c>
      <c r="F419" s="17" t="s">
        <v>98</v>
      </c>
      <c r="G419" s="15" t="n">
        <v>328.08</v>
      </c>
      <c r="H419" s="17" t="s">
        <v>86</v>
      </c>
      <c r="I419" s="12" t="n">
        <f aca="false">COUNTIFS('Supplier bills'!$E$2:$E$1921,A419)</f>
        <v>1</v>
      </c>
      <c r="J419" s="15" t="n">
        <f aca="false">IF(I419=0,"",SUMIFS('Supplier bills'!$F$2:$F$1921,'Supplier bills'!$E$2:$E$1921,A419))</f>
        <v>327.39</v>
      </c>
      <c r="K419" s="15" t="n">
        <f aca="false">IF(H419="Invoiced",ROUND(J419-G419,2),"")</f>
        <v>-0.69</v>
      </c>
      <c r="L419" s="17" t="str">
        <f aca="false">IF(H419="Invoiced",IF(ABS(K419)/G419&gt;0.03,"Review","OK"),"")</f>
        <v>OK</v>
      </c>
      <c r="M419" s="19" t="n">
        <f aca="false">DATE(YEAR(B419),MONTH(B419),1)</f>
        <v>46113</v>
      </c>
    </row>
    <row r="420" customFormat="false" ht="15" hidden="false" customHeight="false" outlineLevel="0" collapsed="false">
      <c r="A420" s="17" t="s">
        <v>645</v>
      </c>
      <c r="B420" s="18" t="n">
        <v>46140</v>
      </c>
      <c r="C420" s="17" t="s">
        <v>88</v>
      </c>
      <c r="D420" s="17" t="s">
        <v>479</v>
      </c>
      <c r="E420" s="17" t="s">
        <v>480</v>
      </c>
      <c r="F420" s="17" t="s">
        <v>85</v>
      </c>
      <c r="G420" s="15" t="n">
        <v>546.95</v>
      </c>
      <c r="H420" s="17" t="s">
        <v>86</v>
      </c>
      <c r="I420" s="12" t="n">
        <f aca="false">COUNTIFS('Supplier bills'!$E$2:$E$1921,A420)</f>
        <v>1</v>
      </c>
      <c r="J420" s="15" t="n">
        <f aca="false">IF(I420=0,"",SUMIFS('Supplier bills'!$F$2:$F$1921,'Supplier bills'!$E$2:$E$1921,A420))</f>
        <v>546.49</v>
      </c>
      <c r="K420" s="15" t="n">
        <f aca="false">IF(H420="Invoiced",ROUND(J420-G420,2),"")</f>
        <v>-0.46</v>
      </c>
      <c r="L420" s="17" t="str">
        <f aca="false">IF(H420="Invoiced",IF(ABS(K420)/G420&gt;0.03,"Review","OK"),"")</f>
        <v>OK</v>
      </c>
      <c r="M420" s="19" t="n">
        <f aca="false">DATE(YEAR(B420),MONTH(B420),1)</f>
        <v>46113</v>
      </c>
    </row>
    <row r="421" customFormat="false" ht="15" hidden="false" customHeight="false" outlineLevel="0" collapsed="false">
      <c r="A421" s="17" t="s">
        <v>646</v>
      </c>
      <c r="B421" s="18" t="n">
        <v>46140</v>
      </c>
      <c r="C421" s="17" t="s">
        <v>88</v>
      </c>
      <c r="D421" s="17" t="s">
        <v>548</v>
      </c>
      <c r="E421" s="17" t="s">
        <v>549</v>
      </c>
      <c r="F421" s="17" t="s">
        <v>98</v>
      </c>
      <c r="G421" s="15" t="n">
        <v>249.27</v>
      </c>
      <c r="H421" s="17" t="s">
        <v>86</v>
      </c>
      <c r="I421" s="12" t="n">
        <f aca="false">COUNTIFS('Supplier bills'!$E$2:$E$1921,A421)</f>
        <v>1</v>
      </c>
      <c r="J421" s="15" t="n">
        <f aca="false">IF(I421=0,"",SUMIFS('Supplier bills'!$F$2:$F$1921,'Supplier bills'!$E$2:$E$1921,A421))</f>
        <v>248.72</v>
      </c>
      <c r="K421" s="15" t="n">
        <f aca="false">IF(H421="Invoiced",ROUND(J421-G421,2),"")</f>
        <v>-0.55</v>
      </c>
      <c r="L421" s="17" t="str">
        <f aca="false">IF(H421="Invoiced",IF(ABS(K421)/G421&gt;0.03,"Review","OK"),"")</f>
        <v>OK</v>
      </c>
      <c r="M421" s="19" t="n">
        <f aca="false">DATE(YEAR(B421),MONTH(B421),1)</f>
        <v>46113</v>
      </c>
    </row>
    <row r="422" customFormat="false" ht="15" hidden="false" customHeight="false" outlineLevel="0" collapsed="false">
      <c r="A422" s="17" t="s">
        <v>647</v>
      </c>
      <c r="B422" s="18" t="n">
        <v>46140</v>
      </c>
      <c r="C422" s="17" t="s">
        <v>88</v>
      </c>
      <c r="D422" s="17" t="s">
        <v>508</v>
      </c>
      <c r="E422" s="17" t="s">
        <v>509</v>
      </c>
      <c r="F422" s="17" t="s">
        <v>98</v>
      </c>
      <c r="G422" s="15" t="n">
        <v>204.7</v>
      </c>
      <c r="H422" s="17" t="s">
        <v>86</v>
      </c>
      <c r="I422" s="12" t="n">
        <f aca="false">COUNTIFS('Supplier bills'!$E$2:$E$1921,A422)</f>
        <v>1</v>
      </c>
      <c r="J422" s="15" t="n">
        <f aca="false">IF(I422=0,"",SUMIFS('Supplier bills'!$F$2:$F$1921,'Supplier bills'!$E$2:$E$1921,A422))</f>
        <v>203.36</v>
      </c>
      <c r="K422" s="15" t="n">
        <f aca="false">IF(H422="Invoiced",ROUND(J422-G422,2),"")</f>
        <v>-1.34</v>
      </c>
      <c r="L422" s="17" t="str">
        <f aca="false">IF(H422="Invoiced",IF(ABS(K422)/G422&gt;0.03,"Review","OK"),"")</f>
        <v>OK</v>
      </c>
      <c r="M422" s="19" t="n">
        <f aca="false">DATE(YEAR(B422),MONTH(B422),1)</f>
        <v>46113</v>
      </c>
    </row>
    <row r="423" customFormat="false" ht="15" hidden="false" customHeight="false" outlineLevel="0" collapsed="false">
      <c r="A423" s="17" t="s">
        <v>648</v>
      </c>
      <c r="B423" s="18" t="n">
        <v>46140</v>
      </c>
      <c r="C423" s="17" t="s">
        <v>88</v>
      </c>
      <c r="D423" s="17" t="s">
        <v>526</v>
      </c>
      <c r="E423" s="17" t="s">
        <v>527</v>
      </c>
      <c r="F423" s="17" t="s">
        <v>98</v>
      </c>
      <c r="G423" s="15" t="n">
        <v>293.14</v>
      </c>
      <c r="H423" s="17" t="s">
        <v>86</v>
      </c>
      <c r="I423" s="12" t="n">
        <f aca="false">COUNTIFS('Supplier bills'!$E$2:$E$1921,A423)</f>
        <v>1</v>
      </c>
      <c r="J423" s="15" t="n">
        <f aca="false">IF(I423=0,"",SUMIFS('Supplier bills'!$F$2:$F$1921,'Supplier bills'!$E$2:$E$1921,A423))</f>
        <v>293.53</v>
      </c>
      <c r="K423" s="15" t="n">
        <f aca="false">IF(H423="Invoiced",ROUND(J423-G423,2),"")</f>
        <v>0.39</v>
      </c>
      <c r="L423" s="17" t="str">
        <f aca="false">IF(H423="Invoiced",IF(ABS(K423)/G423&gt;0.03,"Review","OK"),"")</f>
        <v>OK</v>
      </c>
      <c r="M423" s="19" t="n">
        <f aca="false">DATE(YEAR(B423),MONTH(B423),1)</f>
        <v>46113</v>
      </c>
    </row>
    <row r="424" customFormat="false" ht="15" hidden="false" customHeight="false" outlineLevel="0" collapsed="false">
      <c r="A424" s="17" t="s">
        <v>649</v>
      </c>
      <c r="B424" s="18" t="n">
        <v>46140</v>
      </c>
      <c r="C424" s="17" t="s">
        <v>88</v>
      </c>
      <c r="D424" s="17" t="s">
        <v>526</v>
      </c>
      <c r="E424" s="17" t="s">
        <v>527</v>
      </c>
      <c r="F424" s="17" t="s">
        <v>85</v>
      </c>
      <c r="G424" s="15" t="n">
        <v>135.73</v>
      </c>
      <c r="H424" s="17" t="s">
        <v>86</v>
      </c>
      <c r="I424" s="12" t="n">
        <f aca="false">COUNTIFS('Supplier bills'!$E$2:$E$1921,A424)</f>
        <v>1</v>
      </c>
      <c r="J424" s="15" t="n">
        <f aca="false">IF(I424=0,"",SUMIFS('Supplier bills'!$F$2:$F$1921,'Supplier bills'!$E$2:$E$1921,A424))</f>
        <v>134.77</v>
      </c>
      <c r="K424" s="15" t="n">
        <f aca="false">IF(H424="Invoiced",ROUND(J424-G424,2),"")</f>
        <v>-0.96</v>
      </c>
      <c r="L424" s="17" t="str">
        <f aca="false">IF(H424="Invoiced",IF(ABS(K424)/G424&gt;0.03,"Review","OK"),"")</f>
        <v>OK</v>
      </c>
      <c r="M424" s="19" t="n">
        <f aca="false">DATE(YEAR(B424),MONTH(B424),1)</f>
        <v>46113</v>
      </c>
    </row>
    <row r="425" customFormat="false" ht="15" hidden="false" customHeight="false" outlineLevel="0" collapsed="false">
      <c r="A425" s="17" t="s">
        <v>650</v>
      </c>
      <c r="B425" s="18" t="n">
        <v>46140</v>
      </c>
      <c r="C425" s="17" t="s">
        <v>88</v>
      </c>
      <c r="D425" s="17" t="s">
        <v>544</v>
      </c>
      <c r="E425" s="17" t="s">
        <v>545</v>
      </c>
      <c r="F425" s="17" t="s">
        <v>98</v>
      </c>
      <c r="G425" s="15" t="n">
        <v>569.43</v>
      </c>
      <c r="H425" s="17" t="s">
        <v>86</v>
      </c>
      <c r="I425" s="12" t="n">
        <f aca="false">COUNTIFS('Supplier bills'!$E$2:$E$1921,A425)</f>
        <v>1</v>
      </c>
      <c r="J425" s="15" t="n">
        <f aca="false">IF(I425=0,"",SUMIFS('Supplier bills'!$F$2:$F$1921,'Supplier bills'!$E$2:$E$1921,A425))</f>
        <v>567.42</v>
      </c>
      <c r="K425" s="15" t="n">
        <f aca="false">IF(H425="Invoiced",ROUND(J425-G425,2),"")</f>
        <v>-2.01</v>
      </c>
      <c r="L425" s="17" t="str">
        <f aca="false">IF(H425="Invoiced",IF(ABS(K425)/G425&gt;0.03,"Review","OK"),"")</f>
        <v>OK</v>
      </c>
      <c r="M425" s="19" t="n">
        <f aca="false">DATE(YEAR(B425),MONTH(B425),1)</f>
        <v>46113</v>
      </c>
    </row>
    <row r="426" customFormat="false" ht="15" hidden="false" customHeight="false" outlineLevel="0" collapsed="false">
      <c r="A426" s="17" t="s">
        <v>651</v>
      </c>
      <c r="B426" s="18" t="n">
        <v>46140</v>
      </c>
      <c r="C426" s="17" t="s">
        <v>101</v>
      </c>
      <c r="D426" s="17" t="s">
        <v>544</v>
      </c>
      <c r="E426" s="17" t="s">
        <v>545</v>
      </c>
      <c r="F426" s="17" t="s">
        <v>85</v>
      </c>
      <c r="G426" s="15" t="n">
        <v>534.19</v>
      </c>
      <c r="H426" s="17" t="s">
        <v>86</v>
      </c>
      <c r="I426" s="12" t="n">
        <f aca="false">COUNTIFS('Supplier bills'!$E$2:$E$1921,A426)</f>
        <v>1</v>
      </c>
      <c r="J426" s="15" t="n">
        <f aca="false">IF(I426=0,"",SUMIFS('Supplier bills'!$F$2:$F$1921,'Supplier bills'!$E$2:$E$1921,A426))</f>
        <v>574.23</v>
      </c>
      <c r="K426" s="15" t="n">
        <f aca="false">IF(H426="Invoiced",ROUND(J426-G426,2),"")</f>
        <v>40.04</v>
      </c>
      <c r="L426" s="17" t="str">
        <f aca="false">IF(H426="Invoiced",IF(ABS(K426)/G426&gt;0.03,"Review","OK"),"")</f>
        <v>Review</v>
      </c>
      <c r="M426" s="19" t="n">
        <f aca="false">DATE(YEAR(B426),MONTH(B426),1)</f>
        <v>46113</v>
      </c>
    </row>
    <row r="427" customFormat="false" ht="15" hidden="false" customHeight="false" outlineLevel="0" collapsed="false">
      <c r="A427" s="17" t="s">
        <v>652</v>
      </c>
      <c r="B427" s="18" t="n">
        <v>46141</v>
      </c>
      <c r="C427" s="17" t="s">
        <v>88</v>
      </c>
      <c r="D427" s="17" t="s">
        <v>551</v>
      </c>
      <c r="E427" s="17" t="s">
        <v>552</v>
      </c>
      <c r="F427" s="17" t="s">
        <v>98</v>
      </c>
      <c r="G427" s="15" t="n">
        <v>807.74</v>
      </c>
      <c r="H427" s="17" t="s">
        <v>86</v>
      </c>
      <c r="I427" s="12" t="n">
        <f aca="false">COUNTIFS('Supplier bills'!$E$2:$E$1921,A427)</f>
        <v>1</v>
      </c>
      <c r="J427" s="15" t="n">
        <f aca="false">IF(I427=0,"",SUMIFS('Supplier bills'!$F$2:$F$1921,'Supplier bills'!$E$2:$E$1921,A427))</f>
        <v>810.66</v>
      </c>
      <c r="K427" s="15" t="n">
        <f aca="false">IF(H427="Invoiced",ROUND(J427-G427,2),"")</f>
        <v>2.92</v>
      </c>
      <c r="L427" s="17" t="str">
        <f aca="false">IF(H427="Invoiced",IF(ABS(K427)/G427&gt;0.03,"Review","OK"),"")</f>
        <v>OK</v>
      </c>
      <c r="M427" s="19" t="n">
        <f aca="false">DATE(YEAR(B427),MONTH(B427),1)</f>
        <v>46113</v>
      </c>
    </row>
    <row r="428" customFormat="false" ht="15" hidden="false" customHeight="false" outlineLevel="0" collapsed="false">
      <c r="A428" s="17" t="s">
        <v>653</v>
      </c>
      <c r="B428" s="18" t="n">
        <v>46141</v>
      </c>
      <c r="C428" s="17" t="s">
        <v>88</v>
      </c>
      <c r="D428" s="17" t="s">
        <v>654</v>
      </c>
      <c r="E428" s="17" t="s">
        <v>655</v>
      </c>
      <c r="F428" s="17" t="s">
        <v>98</v>
      </c>
      <c r="G428" s="15" t="n">
        <v>159.82</v>
      </c>
      <c r="H428" s="17" t="s">
        <v>86</v>
      </c>
      <c r="I428" s="12" t="n">
        <f aca="false">COUNTIFS('Supplier bills'!$E$2:$E$1921,A428)</f>
        <v>1</v>
      </c>
      <c r="J428" s="15" t="n">
        <f aca="false">IF(I428=0,"",SUMIFS('Supplier bills'!$F$2:$F$1921,'Supplier bills'!$E$2:$E$1921,A428))</f>
        <v>159.61</v>
      </c>
      <c r="K428" s="15" t="n">
        <f aca="false">IF(H428="Invoiced",ROUND(J428-G428,2),"")</f>
        <v>-0.21</v>
      </c>
      <c r="L428" s="17" t="str">
        <f aca="false">IF(H428="Invoiced",IF(ABS(K428)/G428&gt;0.03,"Review","OK"),"")</f>
        <v>OK</v>
      </c>
      <c r="M428" s="19" t="n">
        <f aca="false">DATE(YEAR(B428),MONTH(B428),1)</f>
        <v>46113</v>
      </c>
    </row>
    <row r="429" customFormat="false" ht="15" hidden="false" customHeight="false" outlineLevel="0" collapsed="false">
      <c r="A429" s="17" t="s">
        <v>656</v>
      </c>
      <c r="B429" s="18" t="n">
        <v>46141</v>
      </c>
      <c r="C429" s="17" t="s">
        <v>88</v>
      </c>
      <c r="D429" s="17" t="s">
        <v>633</v>
      </c>
      <c r="E429" s="17" t="s">
        <v>634</v>
      </c>
      <c r="F429" s="17" t="s">
        <v>98</v>
      </c>
      <c r="G429" s="15" t="n">
        <v>252.54</v>
      </c>
      <c r="H429" s="17" t="s">
        <v>86</v>
      </c>
      <c r="I429" s="12" t="n">
        <f aca="false">COUNTIFS('Supplier bills'!$E$2:$E$1921,A429)</f>
        <v>1</v>
      </c>
      <c r="J429" s="15" t="n">
        <f aca="false">IF(I429=0,"",SUMIFS('Supplier bills'!$F$2:$F$1921,'Supplier bills'!$E$2:$E$1921,A429))</f>
        <v>254.97</v>
      </c>
      <c r="K429" s="15" t="n">
        <f aca="false">IF(H429="Invoiced",ROUND(J429-G429,2),"")</f>
        <v>2.43</v>
      </c>
      <c r="L429" s="17" t="str">
        <f aca="false">IF(H429="Invoiced",IF(ABS(K429)/G429&gt;0.03,"Review","OK"),"")</f>
        <v>OK</v>
      </c>
      <c r="M429" s="19" t="n">
        <f aca="false">DATE(YEAR(B429),MONTH(B429),1)</f>
        <v>46113</v>
      </c>
    </row>
    <row r="430" customFormat="false" ht="15" hidden="false" customHeight="false" outlineLevel="0" collapsed="false">
      <c r="A430" s="17" t="s">
        <v>657</v>
      </c>
      <c r="B430" s="18" t="n">
        <v>46141</v>
      </c>
      <c r="C430" s="17" t="s">
        <v>88</v>
      </c>
      <c r="D430" s="17" t="s">
        <v>582</v>
      </c>
      <c r="E430" s="17" t="s">
        <v>583</v>
      </c>
      <c r="F430" s="17" t="s">
        <v>85</v>
      </c>
      <c r="G430" s="15" t="n">
        <v>503.12</v>
      </c>
      <c r="H430" s="17" t="s">
        <v>86</v>
      </c>
      <c r="I430" s="12" t="n">
        <f aca="false">COUNTIFS('Supplier bills'!$E$2:$E$1921,A430)</f>
        <v>1</v>
      </c>
      <c r="J430" s="15" t="n">
        <f aca="false">IF(I430=0,"",SUMIFS('Supplier bills'!$F$2:$F$1921,'Supplier bills'!$E$2:$E$1921,A430))</f>
        <v>504.92</v>
      </c>
      <c r="K430" s="15" t="n">
        <f aca="false">IF(H430="Invoiced",ROUND(J430-G430,2),"")</f>
        <v>1.8</v>
      </c>
      <c r="L430" s="17" t="str">
        <f aca="false">IF(H430="Invoiced",IF(ABS(K430)/G430&gt;0.03,"Review","OK"),"")</f>
        <v>OK</v>
      </c>
      <c r="M430" s="19" t="n">
        <f aca="false">DATE(YEAR(B430),MONTH(B430),1)</f>
        <v>46113</v>
      </c>
    </row>
    <row r="431" customFormat="false" ht="15" hidden="false" customHeight="false" outlineLevel="0" collapsed="false">
      <c r="A431" s="17" t="s">
        <v>658</v>
      </c>
      <c r="B431" s="18" t="n">
        <v>46141</v>
      </c>
      <c r="C431" s="17" t="s">
        <v>101</v>
      </c>
      <c r="D431" s="17" t="s">
        <v>544</v>
      </c>
      <c r="E431" s="17" t="s">
        <v>545</v>
      </c>
      <c r="F431" s="17" t="s">
        <v>98</v>
      </c>
      <c r="G431" s="15" t="n">
        <v>898.32</v>
      </c>
      <c r="H431" s="17" t="s">
        <v>86</v>
      </c>
      <c r="I431" s="12" t="n">
        <f aca="false">COUNTIFS('Supplier bills'!$E$2:$E$1921,A431)</f>
        <v>1</v>
      </c>
      <c r="J431" s="15" t="n">
        <f aca="false">IF(I431=0,"",SUMIFS('Supplier bills'!$F$2:$F$1921,'Supplier bills'!$E$2:$E$1921,A431))</f>
        <v>905.85</v>
      </c>
      <c r="K431" s="15" t="n">
        <f aca="false">IF(H431="Invoiced",ROUND(J431-G431,2),"")</f>
        <v>7.53</v>
      </c>
      <c r="L431" s="17" t="str">
        <f aca="false">IF(H431="Invoiced",IF(ABS(K431)/G431&gt;0.03,"Review","OK"),"")</f>
        <v>OK</v>
      </c>
      <c r="M431" s="19" t="n">
        <f aca="false">DATE(YEAR(B431),MONTH(B431),1)</f>
        <v>46113</v>
      </c>
    </row>
    <row r="432" customFormat="false" ht="15" hidden="false" customHeight="false" outlineLevel="0" collapsed="false">
      <c r="A432" s="17" t="s">
        <v>659</v>
      </c>
      <c r="B432" s="18" t="n">
        <v>46141</v>
      </c>
      <c r="C432" s="17" t="s">
        <v>101</v>
      </c>
      <c r="D432" s="17" t="s">
        <v>508</v>
      </c>
      <c r="E432" s="17" t="s">
        <v>509</v>
      </c>
      <c r="F432" s="17" t="s">
        <v>98</v>
      </c>
      <c r="G432" s="15" t="n">
        <v>880.28</v>
      </c>
      <c r="H432" s="17" t="s">
        <v>86</v>
      </c>
      <c r="I432" s="12" t="n">
        <f aca="false">COUNTIFS('Supplier bills'!$E$2:$E$1921,A432)</f>
        <v>1</v>
      </c>
      <c r="J432" s="15" t="n">
        <f aca="false">IF(I432=0,"",SUMIFS('Supplier bills'!$F$2:$F$1921,'Supplier bills'!$E$2:$E$1921,A432))</f>
        <v>875.02</v>
      </c>
      <c r="K432" s="15" t="n">
        <f aca="false">IF(H432="Invoiced",ROUND(J432-G432,2),"")</f>
        <v>-5.26</v>
      </c>
      <c r="L432" s="17" t="str">
        <f aca="false">IF(H432="Invoiced",IF(ABS(K432)/G432&gt;0.03,"Review","OK"),"")</f>
        <v>OK</v>
      </c>
      <c r="M432" s="19" t="n">
        <f aca="false">DATE(YEAR(B432),MONTH(B432),1)</f>
        <v>46113</v>
      </c>
    </row>
    <row r="433" customFormat="false" ht="15" hidden="false" customHeight="false" outlineLevel="0" collapsed="false">
      <c r="A433" s="17" t="s">
        <v>660</v>
      </c>
      <c r="B433" s="18" t="n">
        <v>46141</v>
      </c>
      <c r="C433" s="17" t="s">
        <v>82</v>
      </c>
      <c r="D433" s="17" t="s">
        <v>516</v>
      </c>
      <c r="E433" s="17" t="s">
        <v>517</v>
      </c>
      <c r="F433" s="17" t="s">
        <v>98</v>
      </c>
      <c r="G433" s="15" t="n">
        <v>129.57</v>
      </c>
      <c r="H433" s="17" t="s">
        <v>86</v>
      </c>
      <c r="I433" s="12" t="n">
        <f aca="false">COUNTIFS('Supplier bills'!$E$2:$E$1921,A433)</f>
        <v>1</v>
      </c>
      <c r="J433" s="15" t="n">
        <f aca="false">IF(I433=0,"",SUMIFS('Supplier bills'!$F$2:$F$1921,'Supplier bills'!$E$2:$E$1921,A433))</f>
        <v>129.33</v>
      </c>
      <c r="K433" s="15" t="n">
        <f aca="false">IF(H433="Invoiced",ROUND(J433-G433,2),"")</f>
        <v>-0.24</v>
      </c>
      <c r="L433" s="17" t="str">
        <f aca="false">IF(H433="Invoiced",IF(ABS(K433)/G433&gt;0.03,"Review","OK"),"")</f>
        <v>OK</v>
      </c>
      <c r="M433" s="19" t="n">
        <f aca="false">DATE(YEAR(B433),MONTH(B433),1)</f>
        <v>46113</v>
      </c>
    </row>
    <row r="434" customFormat="false" ht="15" hidden="false" customHeight="false" outlineLevel="0" collapsed="false">
      <c r="A434" s="17" t="s">
        <v>661</v>
      </c>
      <c r="B434" s="18" t="n">
        <v>46141</v>
      </c>
      <c r="C434" s="17" t="s">
        <v>82</v>
      </c>
      <c r="D434" s="17" t="s">
        <v>551</v>
      </c>
      <c r="E434" s="17" t="s">
        <v>552</v>
      </c>
      <c r="F434" s="17" t="s">
        <v>98</v>
      </c>
      <c r="G434" s="15" t="n">
        <v>497.41</v>
      </c>
      <c r="H434" s="17" t="s">
        <v>86</v>
      </c>
      <c r="I434" s="12" t="n">
        <f aca="false">COUNTIFS('Supplier bills'!$E$2:$E$1921,A434)</f>
        <v>1</v>
      </c>
      <c r="J434" s="15" t="n">
        <f aca="false">IF(I434=0,"",SUMIFS('Supplier bills'!$F$2:$F$1921,'Supplier bills'!$E$2:$E$1921,A434))</f>
        <v>501.94</v>
      </c>
      <c r="K434" s="15" t="n">
        <f aca="false">IF(H434="Invoiced",ROUND(J434-G434,2),"")</f>
        <v>4.53</v>
      </c>
      <c r="L434" s="17" t="str">
        <f aca="false">IF(H434="Invoiced",IF(ABS(K434)/G434&gt;0.03,"Review","OK"),"")</f>
        <v>OK</v>
      </c>
      <c r="M434" s="19" t="n">
        <f aca="false">DATE(YEAR(B434),MONTH(B434),1)</f>
        <v>46113</v>
      </c>
    </row>
    <row r="435" customFormat="false" ht="15" hidden="false" customHeight="false" outlineLevel="0" collapsed="false">
      <c r="A435" s="17" t="s">
        <v>662</v>
      </c>
      <c r="B435" s="18" t="n">
        <v>46141</v>
      </c>
      <c r="C435" s="17" t="s">
        <v>101</v>
      </c>
      <c r="D435" s="17" t="s">
        <v>582</v>
      </c>
      <c r="E435" s="17" t="s">
        <v>583</v>
      </c>
      <c r="F435" s="17" t="s">
        <v>92</v>
      </c>
      <c r="G435" s="15" t="n">
        <v>281.44</v>
      </c>
      <c r="H435" s="17" t="s">
        <v>93</v>
      </c>
      <c r="I435" s="12" t="n">
        <f aca="false">COUNTIFS('Supplier bills'!$E$2:$E$1921,A435)</f>
        <v>0</v>
      </c>
      <c r="J435" s="15" t="str">
        <f aca="false">IF(I435=0,"",SUMIFS('Supplier bills'!$F$2:$F$1921,'Supplier bills'!$E$2:$E$1921,A435))</f>
        <v/>
      </c>
      <c r="K435" s="15" t="str">
        <f aca="false">IF(H435="Invoiced",ROUND(J435-G435,2),"")</f>
        <v/>
      </c>
      <c r="L435" s="17" t="str">
        <f aca="false">IF(H435="Invoiced",IF(ABS(K435)/G435&gt;0.03,"Review","OK"),"")</f>
        <v/>
      </c>
      <c r="M435" s="19" t="n">
        <f aca="false">DATE(YEAR(B435),MONTH(B435),1)</f>
        <v>46113</v>
      </c>
    </row>
    <row r="436" customFormat="false" ht="15" hidden="false" customHeight="false" outlineLevel="0" collapsed="false">
      <c r="A436" s="17" t="s">
        <v>663</v>
      </c>
      <c r="B436" s="18" t="n">
        <v>46141</v>
      </c>
      <c r="C436" s="17" t="s">
        <v>82</v>
      </c>
      <c r="D436" s="17" t="s">
        <v>544</v>
      </c>
      <c r="E436" s="17" t="s">
        <v>545</v>
      </c>
      <c r="F436" s="17" t="s">
        <v>98</v>
      </c>
      <c r="G436" s="15" t="n">
        <v>181.88</v>
      </c>
      <c r="H436" s="17" t="s">
        <v>135</v>
      </c>
      <c r="I436" s="12" t="n">
        <f aca="false">COUNTIFS('Supplier bills'!$E$2:$E$1921,A436)</f>
        <v>0</v>
      </c>
      <c r="J436" s="15" t="str">
        <f aca="false">IF(I436=0,"",SUMIFS('Supplier bills'!$F$2:$F$1921,'Supplier bills'!$E$2:$E$1921,A436))</f>
        <v/>
      </c>
      <c r="K436" s="15" t="str">
        <f aca="false">IF(H436="Invoiced",ROUND(J436-G436,2),"")</f>
        <v/>
      </c>
      <c r="L436" s="17" t="str">
        <f aca="false">IF(H436="Invoiced",IF(ABS(K436)/G436&gt;0.03,"Review","OK"),"")</f>
        <v/>
      </c>
      <c r="M436" s="19" t="n">
        <f aca="false">DATE(YEAR(B436),MONTH(B436),1)</f>
        <v>46113</v>
      </c>
    </row>
    <row r="437" customFormat="false" ht="15" hidden="false" customHeight="false" outlineLevel="0" collapsed="false">
      <c r="A437" s="17" t="s">
        <v>664</v>
      </c>
      <c r="B437" s="18" t="n">
        <v>46141</v>
      </c>
      <c r="C437" s="17" t="s">
        <v>82</v>
      </c>
      <c r="D437" s="17" t="s">
        <v>544</v>
      </c>
      <c r="E437" s="17" t="s">
        <v>545</v>
      </c>
      <c r="F437" s="17" t="s">
        <v>85</v>
      </c>
      <c r="G437" s="15" t="n">
        <v>602.19</v>
      </c>
      <c r="H437" s="17" t="s">
        <v>86</v>
      </c>
      <c r="I437" s="12" t="n">
        <f aca="false">COUNTIFS('Supplier bills'!$E$2:$E$1921,A437)</f>
        <v>1</v>
      </c>
      <c r="J437" s="15" t="n">
        <f aca="false">IF(I437=0,"",SUMIFS('Supplier bills'!$F$2:$F$1921,'Supplier bills'!$E$2:$E$1921,A437))</f>
        <v>598.88</v>
      </c>
      <c r="K437" s="15" t="n">
        <f aca="false">IF(H437="Invoiced",ROUND(J437-G437,2),"")</f>
        <v>-3.31</v>
      </c>
      <c r="L437" s="17" t="str">
        <f aca="false">IF(H437="Invoiced",IF(ABS(K437)/G437&gt;0.03,"Review","OK"),"")</f>
        <v>OK</v>
      </c>
      <c r="M437" s="19" t="n">
        <f aca="false">DATE(YEAR(B437),MONTH(B437),1)</f>
        <v>46113</v>
      </c>
    </row>
    <row r="438" customFormat="false" ht="15" hidden="false" customHeight="false" outlineLevel="0" collapsed="false">
      <c r="A438" s="17" t="s">
        <v>665</v>
      </c>
      <c r="B438" s="18" t="n">
        <v>46142</v>
      </c>
      <c r="C438" s="17" t="s">
        <v>101</v>
      </c>
      <c r="D438" s="17" t="s">
        <v>551</v>
      </c>
      <c r="E438" s="17" t="s">
        <v>552</v>
      </c>
      <c r="F438" s="17" t="s">
        <v>92</v>
      </c>
      <c r="G438" s="15" t="n">
        <v>66.69</v>
      </c>
      <c r="H438" s="17" t="s">
        <v>93</v>
      </c>
      <c r="I438" s="12" t="n">
        <f aca="false">COUNTIFS('Supplier bills'!$E$2:$E$1921,A438)</f>
        <v>0</v>
      </c>
      <c r="J438" s="15" t="str">
        <f aca="false">IF(I438=0,"",SUMIFS('Supplier bills'!$F$2:$F$1921,'Supplier bills'!$E$2:$E$1921,A438))</f>
        <v/>
      </c>
      <c r="K438" s="15" t="str">
        <f aca="false">IF(H438="Invoiced",ROUND(J438-G438,2),"")</f>
        <v/>
      </c>
      <c r="L438" s="17" t="str">
        <f aca="false">IF(H438="Invoiced",IF(ABS(K438)/G438&gt;0.03,"Review","OK"),"")</f>
        <v/>
      </c>
      <c r="M438" s="19" t="n">
        <f aca="false">DATE(YEAR(B438),MONTH(B438),1)</f>
        <v>46113</v>
      </c>
    </row>
    <row r="439" customFormat="false" ht="15" hidden="false" customHeight="false" outlineLevel="0" collapsed="false">
      <c r="A439" s="17" t="s">
        <v>666</v>
      </c>
      <c r="B439" s="18" t="n">
        <v>46142</v>
      </c>
      <c r="C439" s="17" t="s">
        <v>101</v>
      </c>
      <c r="D439" s="17" t="s">
        <v>508</v>
      </c>
      <c r="E439" s="17" t="s">
        <v>509</v>
      </c>
      <c r="F439" s="17" t="s">
        <v>98</v>
      </c>
      <c r="G439" s="15" t="n">
        <v>402.11</v>
      </c>
      <c r="H439" s="17" t="s">
        <v>86</v>
      </c>
      <c r="I439" s="12" t="n">
        <f aca="false">COUNTIFS('Supplier bills'!$E$2:$E$1921,A439)</f>
        <v>1</v>
      </c>
      <c r="J439" s="15" t="n">
        <f aca="false">IF(I439=0,"",SUMIFS('Supplier bills'!$F$2:$F$1921,'Supplier bills'!$E$2:$E$1921,A439))</f>
        <v>404.86</v>
      </c>
      <c r="K439" s="15" t="n">
        <f aca="false">IF(H439="Invoiced",ROUND(J439-G439,2),"")</f>
        <v>2.75</v>
      </c>
      <c r="L439" s="17" t="str">
        <f aca="false">IF(H439="Invoiced",IF(ABS(K439)/G439&gt;0.03,"Review","OK"),"")</f>
        <v>OK</v>
      </c>
      <c r="M439" s="19" t="n">
        <f aca="false">DATE(YEAR(B439),MONTH(B439),1)</f>
        <v>46113</v>
      </c>
    </row>
    <row r="440" customFormat="false" ht="15" hidden="false" customHeight="false" outlineLevel="0" collapsed="false">
      <c r="A440" s="17" t="s">
        <v>667</v>
      </c>
      <c r="B440" s="18" t="n">
        <v>46142</v>
      </c>
      <c r="C440" s="17" t="s">
        <v>82</v>
      </c>
      <c r="D440" s="17" t="s">
        <v>567</v>
      </c>
      <c r="E440" s="17" t="s">
        <v>568</v>
      </c>
      <c r="F440" s="17" t="s">
        <v>98</v>
      </c>
      <c r="G440" s="15" t="n">
        <v>201.62</v>
      </c>
      <c r="H440" s="17" t="s">
        <v>86</v>
      </c>
      <c r="I440" s="12" t="n">
        <f aca="false">COUNTIFS('Supplier bills'!$E$2:$E$1921,A440)</f>
        <v>1</v>
      </c>
      <c r="J440" s="15" t="n">
        <f aca="false">IF(I440=0,"",SUMIFS('Supplier bills'!$F$2:$F$1921,'Supplier bills'!$E$2:$E$1921,A440))</f>
        <v>203.25</v>
      </c>
      <c r="K440" s="15" t="n">
        <f aca="false">IF(H440="Invoiced",ROUND(J440-G440,2),"")</f>
        <v>1.63</v>
      </c>
      <c r="L440" s="17" t="str">
        <f aca="false">IF(H440="Invoiced",IF(ABS(K440)/G440&gt;0.03,"Review","OK"),"")</f>
        <v>OK</v>
      </c>
      <c r="M440" s="19" t="n">
        <f aca="false">DATE(YEAR(B440),MONTH(B440),1)</f>
        <v>46113</v>
      </c>
    </row>
    <row r="441" customFormat="false" ht="15" hidden="false" customHeight="false" outlineLevel="0" collapsed="false">
      <c r="A441" s="17" t="s">
        <v>668</v>
      </c>
      <c r="B441" s="18" t="n">
        <v>46142</v>
      </c>
      <c r="C441" s="17" t="s">
        <v>82</v>
      </c>
      <c r="D441" s="17" t="s">
        <v>669</v>
      </c>
      <c r="E441" s="17" t="s">
        <v>670</v>
      </c>
      <c r="F441" s="17" t="s">
        <v>85</v>
      </c>
      <c r="G441" s="15" t="n">
        <v>175.32</v>
      </c>
      <c r="H441" s="17" t="s">
        <v>86</v>
      </c>
      <c r="I441" s="12" t="n">
        <f aca="false">COUNTIFS('Supplier bills'!$E$2:$E$1921,A441)</f>
        <v>1</v>
      </c>
      <c r="J441" s="15" t="n">
        <f aca="false">IF(I441=0,"",SUMIFS('Supplier bills'!$F$2:$F$1921,'Supplier bills'!$E$2:$E$1921,A441))</f>
        <v>174.14</v>
      </c>
      <c r="K441" s="15" t="n">
        <f aca="false">IF(H441="Invoiced",ROUND(J441-G441,2),"")</f>
        <v>-1.18</v>
      </c>
      <c r="L441" s="17" t="str">
        <f aca="false">IF(H441="Invoiced",IF(ABS(K441)/G441&gt;0.03,"Review","OK"),"")</f>
        <v>OK</v>
      </c>
      <c r="M441" s="19" t="n">
        <f aca="false">DATE(YEAR(B441),MONTH(B441),1)</f>
        <v>46113</v>
      </c>
    </row>
    <row r="442" customFormat="false" ht="15" hidden="false" customHeight="false" outlineLevel="0" collapsed="false">
      <c r="A442" s="17" t="s">
        <v>671</v>
      </c>
      <c r="B442" s="18" t="n">
        <v>46142</v>
      </c>
      <c r="C442" s="17" t="s">
        <v>82</v>
      </c>
      <c r="D442" s="17" t="s">
        <v>503</v>
      </c>
      <c r="E442" s="17" t="s">
        <v>504</v>
      </c>
      <c r="F442" s="17" t="s">
        <v>98</v>
      </c>
      <c r="G442" s="15" t="n">
        <v>607.28</v>
      </c>
      <c r="H442" s="17" t="s">
        <v>86</v>
      </c>
      <c r="I442" s="12" t="n">
        <f aca="false">COUNTIFS('Supplier bills'!$E$2:$E$1921,A442)</f>
        <v>1</v>
      </c>
      <c r="J442" s="15" t="n">
        <f aca="false">IF(I442=0,"",SUMIFS('Supplier bills'!$F$2:$F$1921,'Supplier bills'!$E$2:$E$1921,A442))</f>
        <v>601.61</v>
      </c>
      <c r="K442" s="15" t="n">
        <f aca="false">IF(H442="Invoiced",ROUND(J442-G442,2),"")</f>
        <v>-5.67</v>
      </c>
      <c r="L442" s="17" t="str">
        <f aca="false">IF(H442="Invoiced",IF(ABS(K442)/G442&gt;0.03,"Review","OK"),"")</f>
        <v>OK</v>
      </c>
      <c r="M442" s="19" t="n">
        <f aca="false">DATE(YEAR(B442),MONTH(B442),1)</f>
        <v>46113</v>
      </c>
    </row>
    <row r="443" customFormat="false" ht="15" hidden="false" customHeight="false" outlineLevel="0" collapsed="false">
      <c r="A443" s="17" t="s">
        <v>672</v>
      </c>
      <c r="B443" s="18" t="n">
        <v>46142</v>
      </c>
      <c r="C443" s="17" t="s">
        <v>88</v>
      </c>
      <c r="D443" s="17" t="s">
        <v>673</v>
      </c>
      <c r="E443" s="17" t="s">
        <v>674</v>
      </c>
      <c r="F443" s="17" t="s">
        <v>98</v>
      </c>
      <c r="G443" s="15" t="n">
        <v>117.52</v>
      </c>
      <c r="H443" s="17" t="s">
        <v>86</v>
      </c>
      <c r="I443" s="12" t="n">
        <f aca="false">COUNTIFS('Supplier bills'!$E$2:$E$1921,A443)</f>
        <v>1</v>
      </c>
      <c r="J443" s="15" t="n">
        <f aca="false">IF(I443=0,"",SUMIFS('Supplier bills'!$F$2:$F$1921,'Supplier bills'!$E$2:$E$1921,A443))</f>
        <v>116.53</v>
      </c>
      <c r="K443" s="15" t="n">
        <f aca="false">IF(H443="Invoiced",ROUND(J443-G443,2),"")</f>
        <v>-0.99</v>
      </c>
      <c r="L443" s="17" t="str">
        <f aca="false">IF(H443="Invoiced",IF(ABS(K443)/G443&gt;0.03,"Review","OK"),"")</f>
        <v>OK</v>
      </c>
      <c r="M443" s="19" t="n">
        <f aca="false">DATE(YEAR(B443),MONTH(B443),1)</f>
        <v>46113</v>
      </c>
    </row>
    <row r="444" customFormat="false" ht="15" hidden="false" customHeight="false" outlineLevel="0" collapsed="false">
      <c r="A444" s="17" t="s">
        <v>675</v>
      </c>
      <c r="B444" s="18" t="n">
        <v>46142</v>
      </c>
      <c r="C444" s="17" t="s">
        <v>88</v>
      </c>
      <c r="D444" s="17" t="s">
        <v>676</v>
      </c>
      <c r="E444" s="17" t="s">
        <v>677</v>
      </c>
      <c r="F444" s="17" t="s">
        <v>98</v>
      </c>
      <c r="G444" s="15" t="n">
        <v>469.18</v>
      </c>
      <c r="H444" s="17" t="s">
        <v>86</v>
      </c>
      <c r="I444" s="12" t="n">
        <f aca="false">COUNTIFS('Supplier bills'!$E$2:$E$1921,A444)</f>
        <v>1</v>
      </c>
      <c r="J444" s="15" t="n">
        <f aca="false">IF(I444=0,"",SUMIFS('Supplier bills'!$F$2:$F$1921,'Supplier bills'!$E$2:$E$1921,A444))</f>
        <v>471.54</v>
      </c>
      <c r="K444" s="15" t="n">
        <f aca="false">IF(H444="Invoiced",ROUND(J444-G444,2),"")</f>
        <v>2.36</v>
      </c>
      <c r="L444" s="17" t="str">
        <f aca="false">IF(H444="Invoiced",IF(ABS(K444)/G444&gt;0.03,"Review","OK"),"")</f>
        <v>OK</v>
      </c>
      <c r="M444" s="19" t="n">
        <f aca="false">DATE(YEAR(B444),MONTH(B444),1)</f>
        <v>46113</v>
      </c>
    </row>
    <row r="445" customFormat="false" ht="15" hidden="false" customHeight="false" outlineLevel="0" collapsed="false">
      <c r="A445" s="17" t="s">
        <v>678</v>
      </c>
      <c r="B445" s="18" t="n">
        <v>46142</v>
      </c>
      <c r="C445" s="17" t="s">
        <v>82</v>
      </c>
      <c r="D445" s="17" t="s">
        <v>548</v>
      </c>
      <c r="E445" s="17" t="s">
        <v>549</v>
      </c>
      <c r="F445" s="17" t="s">
        <v>92</v>
      </c>
      <c r="G445" s="15" t="n">
        <v>255.71</v>
      </c>
      <c r="H445" s="17" t="s">
        <v>93</v>
      </c>
      <c r="I445" s="12" t="n">
        <f aca="false">COUNTIFS('Supplier bills'!$E$2:$E$1921,A445)</f>
        <v>0</v>
      </c>
      <c r="J445" s="15" t="str">
        <f aca="false">IF(I445=0,"",SUMIFS('Supplier bills'!$F$2:$F$1921,'Supplier bills'!$E$2:$E$1921,A445))</f>
        <v/>
      </c>
      <c r="K445" s="15" t="str">
        <f aca="false">IF(H445="Invoiced",ROUND(J445-G445,2),"")</f>
        <v/>
      </c>
      <c r="L445" s="17" t="str">
        <f aca="false">IF(H445="Invoiced",IF(ABS(K445)/G445&gt;0.03,"Review","OK"),"")</f>
        <v/>
      </c>
      <c r="M445" s="19" t="n">
        <f aca="false">DATE(YEAR(B445),MONTH(B445),1)</f>
        <v>46113</v>
      </c>
    </row>
    <row r="446" customFormat="false" ht="15" hidden="false" customHeight="false" outlineLevel="0" collapsed="false">
      <c r="A446" s="17" t="s">
        <v>679</v>
      </c>
      <c r="B446" s="18" t="n">
        <v>46142</v>
      </c>
      <c r="C446" s="17" t="s">
        <v>82</v>
      </c>
      <c r="D446" s="17" t="s">
        <v>579</v>
      </c>
      <c r="E446" s="17" t="s">
        <v>580</v>
      </c>
      <c r="F446" s="17" t="s">
        <v>85</v>
      </c>
      <c r="G446" s="15" t="n">
        <v>449.66</v>
      </c>
      <c r="H446" s="17" t="s">
        <v>86</v>
      </c>
      <c r="I446" s="12" t="n">
        <f aca="false">COUNTIFS('Supplier bills'!$E$2:$E$1921,A446)</f>
        <v>1</v>
      </c>
      <c r="J446" s="15" t="n">
        <f aca="false">IF(I446=0,"",SUMIFS('Supplier bills'!$F$2:$F$1921,'Supplier bills'!$E$2:$E$1921,A446))</f>
        <v>445.24</v>
      </c>
      <c r="K446" s="15" t="n">
        <f aca="false">IF(H446="Invoiced",ROUND(J446-G446,2),"")</f>
        <v>-4.42</v>
      </c>
      <c r="L446" s="17" t="str">
        <f aca="false">IF(H446="Invoiced",IF(ABS(K446)/G446&gt;0.03,"Review","OK"),"")</f>
        <v>OK</v>
      </c>
      <c r="M446" s="19" t="n">
        <f aca="false">DATE(YEAR(B446),MONTH(B446),1)</f>
        <v>46113</v>
      </c>
    </row>
    <row r="447" customFormat="false" ht="15" hidden="false" customHeight="false" outlineLevel="0" collapsed="false">
      <c r="A447" s="17" t="s">
        <v>680</v>
      </c>
      <c r="B447" s="18" t="n">
        <v>46142</v>
      </c>
      <c r="C447" s="17" t="s">
        <v>88</v>
      </c>
      <c r="D447" s="17" t="s">
        <v>551</v>
      </c>
      <c r="E447" s="17" t="s">
        <v>552</v>
      </c>
      <c r="F447" s="17" t="s">
        <v>98</v>
      </c>
      <c r="G447" s="15" t="n">
        <v>468.94</v>
      </c>
      <c r="H447" s="17" t="s">
        <v>86</v>
      </c>
      <c r="I447" s="12" t="n">
        <f aca="false">COUNTIFS('Supplier bills'!$E$2:$E$1921,A447)</f>
        <v>1</v>
      </c>
      <c r="J447" s="15" t="n">
        <f aca="false">IF(I447=0,"",SUMIFS('Supplier bills'!$F$2:$F$1921,'Supplier bills'!$E$2:$E$1921,A447))</f>
        <v>464.83</v>
      </c>
      <c r="K447" s="15" t="n">
        <f aca="false">IF(H447="Invoiced",ROUND(J447-G447,2),"")</f>
        <v>-4.11</v>
      </c>
      <c r="L447" s="17" t="str">
        <f aca="false">IF(H447="Invoiced",IF(ABS(K447)/G447&gt;0.03,"Review","OK"),"")</f>
        <v>OK</v>
      </c>
      <c r="M447" s="19" t="n">
        <f aca="false">DATE(YEAR(B447),MONTH(B447),1)</f>
        <v>46113</v>
      </c>
    </row>
    <row r="448" customFormat="false" ht="15" hidden="false" customHeight="false" outlineLevel="0" collapsed="false">
      <c r="A448" s="17" t="s">
        <v>681</v>
      </c>
      <c r="B448" s="18" t="n">
        <v>46142</v>
      </c>
      <c r="C448" s="17" t="s">
        <v>88</v>
      </c>
      <c r="D448" s="17" t="s">
        <v>516</v>
      </c>
      <c r="E448" s="17" t="s">
        <v>517</v>
      </c>
      <c r="F448" s="17" t="s">
        <v>98</v>
      </c>
      <c r="G448" s="15" t="n">
        <v>327.31</v>
      </c>
      <c r="H448" s="17" t="s">
        <v>86</v>
      </c>
      <c r="I448" s="12" t="n">
        <f aca="false">COUNTIFS('Supplier bills'!$E$2:$E$1921,A448)</f>
        <v>1</v>
      </c>
      <c r="J448" s="15" t="n">
        <f aca="false">IF(I448=0,"",SUMIFS('Supplier bills'!$F$2:$F$1921,'Supplier bills'!$E$2:$E$1921,A448))</f>
        <v>330.13</v>
      </c>
      <c r="K448" s="15" t="n">
        <f aca="false">IF(H448="Invoiced",ROUND(J448-G448,2),"")</f>
        <v>2.82</v>
      </c>
      <c r="L448" s="17" t="str">
        <f aca="false">IF(H448="Invoiced",IF(ABS(K448)/G448&gt;0.03,"Review","OK"),"")</f>
        <v>OK</v>
      </c>
      <c r="M448" s="19" t="n">
        <f aca="false">DATE(YEAR(B448),MONTH(B448),1)</f>
        <v>46113</v>
      </c>
    </row>
    <row r="449" customFormat="false" ht="15" hidden="false" customHeight="false" outlineLevel="0" collapsed="false">
      <c r="A449" s="17" t="s">
        <v>682</v>
      </c>
      <c r="B449" s="18" t="n">
        <v>46142</v>
      </c>
      <c r="C449" s="17" t="s">
        <v>82</v>
      </c>
      <c r="D449" s="17" t="s">
        <v>673</v>
      </c>
      <c r="E449" s="17" t="s">
        <v>674</v>
      </c>
      <c r="F449" s="17" t="s">
        <v>98</v>
      </c>
      <c r="G449" s="15" t="n">
        <v>263.03</v>
      </c>
      <c r="H449" s="17" t="s">
        <v>86</v>
      </c>
      <c r="I449" s="12" t="n">
        <f aca="false">COUNTIFS('Supplier bills'!$E$2:$E$1921,A449)</f>
        <v>1</v>
      </c>
      <c r="J449" s="15" t="n">
        <f aca="false">IF(I449=0,"",SUMIFS('Supplier bills'!$F$2:$F$1921,'Supplier bills'!$E$2:$E$1921,A449))</f>
        <v>263.24</v>
      </c>
      <c r="K449" s="15" t="n">
        <f aca="false">IF(H449="Invoiced",ROUND(J449-G449,2),"")</f>
        <v>0.21</v>
      </c>
      <c r="L449" s="17" t="str">
        <f aca="false">IF(H449="Invoiced",IF(ABS(K449)/G449&gt;0.03,"Review","OK"),"")</f>
        <v>OK</v>
      </c>
      <c r="M449" s="19" t="n">
        <f aca="false">DATE(YEAR(B449),MONTH(B449),1)</f>
        <v>46113</v>
      </c>
    </row>
    <row r="450" customFormat="false" ht="15" hidden="false" customHeight="false" outlineLevel="0" collapsed="false">
      <c r="A450" s="17" t="s">
        <v>683</v>
      </c>
      <c r="B450" s="18" t="n">
        <v>46142</v>
      </c>
      <c r="C450" s="17" t="s">
        <v>88</v>
      </c>
      <c r="D450" s="17" t="s">
        <v>629</v>
      </c>
      <c r="E450" s="17" t="s">
        <v>630</v>
      </c>
      <c r="F450" s="17" t="s">
        <v>98</v>
      </c>
      <c r="G450" s="15" t="n">
        <v>111.53</v>
      </c>
      <c r="H450" s="17" t="s">
        <v>86</v>
      </c>
      <c r="I450" s="12" t="n">
        <f aca="false">COUNTIFS('Supplier bills'!$E$2:$E$1921,A450)</f>
        <v>1</v>
      </c>
      <c r="J450" s="15" t="n">
        <f aca="false">IF(I450=0,"",SUMIFS('Supplier bills'!$F$2:$F$1921,'Supplier bills'!$E$2:$E$1921,A450))</f>
        <v>112.29</v>
      </c>
      <c r="K450" s="15" t="n">
        <f aca="false">IF(H450="Invoiced",ROUND(J450-G450,2),"")</f>
        <v>0.76</v>
      </c>
      <c r="L450" s="17" t="str">
        <f aca="false">IF(H450="Invoiced",IF(ABS(K450)/G450&gt;0.03,"Review","OK"),"")</f>
        <v>OK</v>
      </c>
      <c r="M450" s="19" t="n">
        <f aca="false">DATE(YEAR(B450),MONTH(B450),1)</f>
        <v>46113</v>
      </c>
    </row>
    <row r="451" customFormat="false" ht="15" hidden="false" customHeight="false" outlineLevel="0" collapsed="false">
      <c r="A451" s="17" t="s">
        <v>684</v>
      </c>
      <c r="B451" s="18" t="n">
        <v>46142</v>
      </c>
      <c r="C451" s="17" t="s">
        <v>82</v>
      </c>
      <c r="D451" s="17" t="s">
        <v>593</v>
      </c>
      <c r="E451" s="17" t="s">
        <v>594</v>
      </c>
      <c r="F451" s="17" t="s">
        <v>98</v>
      </c>
      <c r="G451" s="15" t="n">
        <v>327.55</v>
      </c>
      <c r="H451" s="17" t="s">
        <v>86</v>
      </c>
      <c r="I451" s="12" t="n">
        <f aca="false">COUNTIFS('Supplier bills'!$E$2:$E$1921,A451)</f>
        <v>1</v>
      </c>
      <c r="J451" s="15" t="n">
        <f aca="false">IF(I451=0,"",SUMIFS('Supplier bills'!$F$2:$F$1921,'Supplier bills'!$E$2:$E$1921,A451))</f>
        <v>327.83</v>
      </c>
      <c r="K451" s="15" t="n">
        <f aca="false">IF(H451="Invoiced",ROUND(J451-G451,2),"")</f>
        <v>0.28</v>
      </c>
      <c r="L451" s="17" t="str">
        <f aca="false">IF(H451="Invoiced",IF(ABS(K451)/G451&gt;0.03,"Review","OK"),"")</f>
        <v>OK</v>
      </c>
      <c r="M451" s="19" t="n">
        <f aca="false">DATE(YEAR(B451),MONTH(B451),1)</f>
        <v>46113</v>
      </c>
    </row>
    <row r="452" customFormat="false" ht="15" hidden="false" customHeight="false" outlineLevel="0" collapsed="false">
      <c r="A452" s="17" t="s">
        <v>685</v>
      </c>
      <c r="B452" s="18" t="n">
        <v>46143</v>
      </c>
      <c r="C452" s="17" t="s">
        <v>88</v>
      </c>
      <c r="D452" s="17" t="s">
        <v>629</v>
      </c>
      <c r="E452" s="17" t="s">
        <v>630</v>
      </c>
      <c r="F452" s="17" t="s">
        <v>98</v>
      </c>
      <c r="G452" s="15" t="n">
        <v>127.21</v>
      </c>
      <c r="H452" s="17" t="s">
        <v>86</v>
      </c>
      <c r="I452" s="12" t="n">
        <f aca="false">COUNTIFS('Supplier bills'!$E$2:$E$1921,A452)</f>
        <v>1</v>
      </c>
      <c r="J452" s="15" t="n">
        <f aca="false">IF(I452=0,"",SUMIFS('Supplier bills'!$F$2:$F$1921,'Supplier bills'!$E$2:$E$1921,A452))</f>
        <v>127.76</v>
      </c>
      <c r="K452" s="15" t="n">
        <f aca="false">IF(H452="Invoiced",ROUND(J452-G452,2),"")</f>
        <v>0.55</v>
      </c>
      <c r="L452" s="17" t="str">
        <f aca="false">IF(H452="Invoiced",IF(ABS(K452)/G452&gt;0.03,"Review","OK"),"")</f>
        <v>OK</v>
      </c>
      <c r="M452" s="19" t="n">
        <f aca="false">DATE(YEAR(B452),MONTH(B452),1)</f>
        <v>46143</v>
      </c>
    </row>
    <row r="453" customFormat="false" ht="15" hidden="false" customHeight="false" outlineLevel="0" collapsed="false">
      <c r="A453" s="17" t="s">
        <v>686</v>
      </c>
      <c r="B453" s="18" t="n">
        <v>46143</v>
      </c>
      <c r="C453" s="17" t="s">
        <v>101</v>
      </c>
      <c r="D453" s="17" t="s">
        <v>593</v>
      </c>
      <c r="E453" s="17" t="s">
        <v>594</v>
      </c>
      <c r="F453" s="17" t="s">
        <v>98</v>
      </c>
      <c r="G453" s="15" t="n">
        <v>166.95</v>
      </c>
      <c r="H453" s="17" t="s">
        <v>86</v>
      </c>
      <c r="I453" s="12" t="n">
        <f aca="false">COUNTIFS('Supplier bills'!$E$2:$E$1921,A453)</f>
        <v>1</v>
      </c>
      <c r="J453" s="15" t="n">
        <f aca="false">IF(I453=0,"",SUMIFS('Supplier bills'!$F$2:$F$1921,'Supplier bills'!$E$2:$E$1921,A453))</f>
        <v>165.97</v>
      </c>
      <c r="K453" s="15" t="n">
        <f aca="false">IF(H453="Invoiced",ROUND(J453-G453,2),"")</f>
        <v>-0.98</v>
      </c>
      <c r="L453" s="17" t="str">
        <f aca="false">IF(H453="Invoiced",IF(ABS(K453)/G453&gt;0.03,"Review","OK"),"")</f>
        <v>OK</v>
      </c>
      <c r="M453" s="19" t="n">
        <f aca="false">DATE(YEAR(B453),MONTH(B453),1)</f>
        <v>46143</v>
      </c>
    </row>
    <row r="454" customFormat="false" ht="15" hidden="false" customHeight="false" outlineLevel="0" collapsed="false">
      <c r="A454" s="17" t="s">
        <v>687</v>
      </c>
      <c r="B454" s="18" t="n">
        <v>46143</v>
      </c>
      <c r="C454" s="17" t="s">
        <v>82</v>
      </c>
      <c r="D454" s="17" t="s">
        <v>508</v>
      </c>
      <c r="E454" s="17" t="s">
        <v>509</v>
      </c>
      <c r="F454" s="17" t="s">
        <v>85</v>
      </c>
      <c r="G454" s="15" t="n">
        <v>554.73</v>
      </c>
      <c r="H454" s="17" t="s">
        <v>86</v>
      </c>
      <c r="I454" s="12" t="n">
        <f aca="false">COUNTIFS('Supplier bills'!$E$2:$E$1921,A454)</f>
        <v>1</v>
      </c>
      <c r="J454" s="15" t="n">
        <f aca="false">IF(I454=0,"",SUMIFS('Supplier bills'!$F$2:$F$1921,'Supplier bills'!$E$2:$E$1921,A454))</f>
        <v>553.57</v>
      </c>
      <c r="K454" s="15" t="n">
        <f aca="false">IF(H454="Invoiced",ROUND(J454-G454,2),"")</f>
        <v>-1.16</v>
      </c>
      <c r="L454" s="17" t="str">
        <f aca="false">IF(H454="Invoiced",IF(ABS(K454)/G454&gt;0.03,"Review","OK"),"")</f>
        <v>OK</v>
      </c>
      <c r="M454" s="19" t="n">
        <f aca="false">DATE(YEAR(B454),MONTH(B454),1)</f>
        <v>46143</v>
      </c>
    </row>
    <row r="455" customFormat="false" ht="15" hidden="false" customHeight="false" outlineLevel="0" collapsed="false">
      <c r="A455" s="17" t="s">
        <v>688</v>
      </c>
      <c r="B455" s="18" t="n">
        <v>46143</v>
      </c>
      <c r="C455" s="17" t="s">
        <v>88</v>
      </c>
      <c r="D455" s="17" t="s">
        <v>593</v>
      </c>
      <c r="E455" s="17" t="s">
        <v>594</v>
      </c>
      <c r="F455" s="17" t="s">
        <v>85</v>
      </c>
      <c r="G455" s="15" t="n">
        <v>500.95</v>
      </c>
      <c r="H455" s="17" t="s">
        <v>86</v>
      </c>
      <c r="I455" s="12" t="n">
        <f aca="false">COUNTIFS('Supplier bills'!$E$2:$E$1921,A455)</f>
        <v>1</v>
      </c>
      <c r="J455" s="15" t="n">
        <f aca="false">IF(I455=0,"",SUMIFS('Supplier bills'!$F$2:$F$1921,'Supplier bills'!$E$2:$E$1921,A455))</f>
        <v>499.38</v>
      </c>
      <c r="K455" s="15" t="n">
        <f aca="false">IF(H455="Invoiced",ROUND(J455-G455,2),"")</f>
        <v>-1.57</v>
      </c>
      <c r="L455" s="17" t="str">
        <f aca="false">IF(H455="Invoiced",IF(ABS(K455)/G455&gt;0.03,"Review","OK"),"")</f>
        <v>OK</v>
      </c>
      <c r="M455" s="19" t="n">
        <f aca="false">DATE(YEAR(B455),MONTH(B455),1)</f>
        <v>46143</v>
      </c>
    </row>
    <row r="456" customFormat="false" ht="15" hidden="false" customHeight="false" outlineLevel="0" collapsed="false">
      <c r="A456" s="17" t="s">
        <v>689</v>
      </c>
      <c r="B456" s="18" t="n">
        <v>46143</v>
      </c>
      <c r="C456" s="17" t="s">
        <v>101</v>
      </c>
      <c r="D456" s="17" t="s">
        <v>676</v>
      </c>
      <c r="E456" s="17" t="s">
        <v>677</v>
      </c>
      <c r="F456" s="17" t="s">
        <v>98</v>
      </c>
      <c r="G456" s="15" t="n">
        <v>581.54</v>
      </c>
      <c r="H456" s="17" t="s">
        <v>86</v>
      </c>
      <c r="I456" s="12" t="n">
        <f aca="false">COUNTIFS('Supplier bills'!$E$2:$E$1921,A456)</f>
        <v>1</v>
      </c>
      <c r="J456" s="15" t="n">
        <f aca="false">IF(I456=0,"",SUMIFS('Supplier bills'!$F$2:$F$1921,'Supplier bills'!$E$2:$E$1921,A456))</f>
        <v>576.67</v>
      </c>
      <c r="K456" s="15" t="n">
        <f aca="false">IF(H456="Invoiced",ROUND(J456-G456,2),"")</f>
        <v>-4.87</v>
      </c>
      <c r="L456" s="17" t="str">
        <f aca="false">IF(H456="Invoiced",IF(ABS(K456)/G456&gt;0.03,"Review","OK"),"")</f>
        <v>OK</v>
      </c>
      <c r="M456" s="19" t="n">
        <f aca="false">DATE(YEAR(B456),MONTH(B456),1)</f>
        <v>46143</v>
      </c>
    </row>
    <row r="457" customFormat="false" ht="15" hidden="false" customHeight="false" outlineLevel="0" collapsed="false">
      <c r="A457" s="17" t="s">
        <v>690</v>
      </c>
      <c r="B457" s="18" t="n">
        <v>46143</v>
      </c>
      <c r="C457" s="17" t="s">
        <v>88</v>
      </c>
      <c r="D457" s="17" t="s">
        <v>676</v>
      </c>
      <c r="E457" s="17" t="s">
        <v>677</v>
      </c>
      <c r="F457" s="17" t="s">
        <v>98</v>
      </c>
      <c r="G457" s="15" t="n">
        <v>71.89</v>
      </c>
      <c r="H457" s="17" t="s">
        <v>86</v>
      </c>
      <c r="I457" s="12" t="n">
        <f aca="false">COUNTIFS('Supplier bills'!$E$2:$E$1921,A457)</f>
        <v>1</v>
      </c>
      <c r="J457" s="15" t="n">
        <f aca="false">IF(I457=0,"",SUMIFS('Supplier bills'!$F$2:$F$1921,'Supplier bills'!$E$2:$E$1921,A457))</f>
        <v>72.5</v>
      </c>
      <c r="K457" s="15" t="n">
        <f aca="false">IF(H457="Invoiced",ROUND(J457-G457,2),"")</f>
        <v>0.61</v>
      </c>
      <c r="L457" s="17" t="str">
        <f aca="false">IF(H457="Invoiced",IF(ABS(K457)/G457&gt;0.03,"Review","OK"),"")</f>
        <v>OK</v>
      </c>
      <c r="M457" s="19" t="n">
        <f aca="false">DATE(YEAR(B457),MONTH(B457),1)</f>
        <v>46143</v>
      </c>
    </row>
    <row r="458" customFormat="false" ht="15" hidden="false" customHeight="false" outlineLevel="0" collapsed="false">
      <c r="A458" s="17" t="s">
        <v>691</v>
      </c>
      <c r="B458" s="18" t="n">
        <v>46143</v>
      </c>
      <c r="C458" s="17" t="s">
        <v>88</v>
      </c>
      <c r="D458" s="17" t="s">
        <v>633</v>
      </c>
      <c r="E458" s="17" t="s">
        <v>634</v>
      </c>
      <c r="F458" s="17" t="s">
        <v>98</v>
      </c>
      <c r="G458" s="15" t="n">
        <v>2458.29</v>
      </c>
      <c r="H458" s="17" t="s">
        <v>86</v>
      </c>
      <c r="I458" s="12" t="n">
        <f aca="false">COUNTIFS('Supplier bills'!$E$2:$E$1921,A458)</f>
        <v>1</v>
      </c>
      <c r="J458" s="15" t="n">
        <f aca="false">IF(I458=0,"",SUMIFS('Supplier bills'!$F$2:$F$1921,'Supplier bills'!$E$2:$E$1921,A458))</f>
        <v>2458.74</v>
      </c>
      <c r="K458" s="15" t="n">
        <f aca="false">IF(H458="Invoiced",ROUND(J458-G458,2),"")</f>
        <v>0.45</v>
      </c>
      <c r="L458" s="17" t="str">
        <f aca="false">IF(H458="Invoiced",IF(ABS(K458)/G458&gt;0.03,"Review","OK"),"")</f>
        <v>OK</v>
      </c>
      <c r="M458" s="19" t="n">
        <f aca="false">DATE(YEAR(B458),MONTH(B458),1)</f>
        <v>46143</v>
      </c>
    </row>
    <row r="459" customFormat="false" ht="15" hidden="false" customHeight="false" outlineLevel="0" collapsed="false">
      <c r="A459" s="17" t="s">
        <v>692</v>
      </c>
      <c r="B459" s="18" t="n">
        <v>46143</v>
      </c>
      <c r="C459" s="17" t="s">
        <v>82</v>
      </c>
      <c r="D459" s="17" t="s">
        <v>693</v>
      </c>
      <c r="E459" s="17" t="s">
        <v>694</v>
      </c>
      <c r="F459" s="17" t="s">
        <v>85</v>
      </c>
      <c r="G459" s="15" t="n">
        <v>126.54</v>
      </c>
      <c r="H459" s="17" t="s">
        <v>86</v>
      </c>
      <c r="I459" s="12" t="n">
        <f aca="false">COUNTIFS('Supplier bills'!$E$2:$E$1921,A459)</f>
        <v>1</v>
      </c>
      <c r="J459" s="15" t="n">
        <f aca="false">IF(I459=0,"",SUMIFS('Supplier bills'!$F$2:$F$1921,'Supplier bills'!$E$2:$E$1921,A459))</f>
        <v>126.8</v>
      </c>
      <c r="K459" s="15" t="n">
        <f aca="false">IF(H459="Invoiced",ROUND(J459-G459,2),"")</f>
        <v>0.26</v>
      </c>
      <c r="L459" s="17" t="str">
        <f aca="false">IF(H459="Invoiced",IF(ABS(K459)/G459&gt;0.03,"Review","OK"),"")</f>
        <v>OK</v>
      </c>
      <c r="M459" s="19" t="n">
        <f aca="false">DATE(YEAR(B459),MONTH(B459),1)</f>
        <v>46143</v>
      </c>
    </row>
    <row r="460" customFormat="false" ht="15" hidden="false" customHeight="false" outlineLevel="0" collapsed="false">
      <c r="A460" s="17" t="s">
        <v>695</v>
      </c>
      <c r="B460" s="18" t="n">
        <v>46143</v>
      </c>
      <c r="C460" s="17" t="s">
        <v>82</v>
      </c>
      <c r="D460" s="17" t="s">
        <v>503</v>
      </c>
      <c r="E460" s="17" t="s">
        <v>504</v>
      </c>
      <c r="F460" s="17" t="s">
        <v>85</v>
      </c>
      <c r="G460" s="15" t="n">
        <v>635.32</v>
      </c>
      <c r="H460" s="17" t="s">
        <v>86</v>
      </c>
      <c r="I460" s="12" t="n">
        <f aca="false">COUNTIFS('Supplier bills'!$E$2:$E$1921,A460)</f>
        <v>1</v>
      </c>
      <c r="J460" s="15" t="n">
        <f aca="false">IF(I460=0,"",SUMIFS('Supplier bills'!$F$2:$F$1921,'Supplier bills'!$E$2:$E$1921,A460))</f>
        <v>637.04</v>
      </c>
      <c r="K460" s="15" t="n">
        <f aca="false">IF(H460="Invoiced",ROUND(J460-G460,2),"")</f>
        <v>1.72</v>
      </c>
      <c r="L460" s="17" t="str">
        <f aca="false">IF(H460="Invoiced",IF(ABS(K460)/G460&gt;0.03,"Review","OK"),"")</f>
        <v>OK</v>
      </c>
      <c r="M460" s="19" t="n">
        <f aca="false">DATE(YEAR(B460),MONTH(B460),1)</f>
        <v>46143</v>
      </c>
    </row>
    <row r="461" customFormat="false" ht="15" hidden="false" customHeight="false" outlineLevel="0" collapsed="false">
      <c r="A461" s="17" t="s">
        <v>696</v>
      </c>
      <c r="B461" s="18" t="n">
        <v>46144</v>
      </c>
      <c r="C461" s="17" t="s">
        <v>88</v>
      </c>
      <c r="D461" s="17" t="s">
        <v>697</v>
      </c>
      <c r="E461" s="17" t="s">
        <v>698</v>
      </c>
      <c r="F461" s="17" t="s">
        <v>98</v>
      </c>
      <c r="G461" s="15" t="n">
        <v>87.83</v>
      </c>
      <c r="H461" s="17" t="s">
        <v>86</v>
      </c>
      <c r="I461" s="12" t="n">
        <f aca="false">COUNTIFS('Supplier bills'!$E$2:$E$1921,A461)</f>
        <v>1</v>
      </c>
      <c r="J461" s="15" t="n">
        <f aca="false">IF(I461=0,"",SUMIFS('Supplier bills'!$F$2:$F$1921,'Supplier bills'!$E$2:$E$1921,A461))</f>
        <v>87.87</v>
      </c>
      <c r="K461" s="15" t="n">
        <f aca="false">IF(H461="Invoiced",ROUND(J461-G461,2),"")</f>
        <v>0.04</v>
      </c>
      <c r="L461" s="17" t="str">
        <f aca="false">IF(H461="Invoiced",IF(ABS(K461)/G461&gt;0.03,"Review","OK"),"")</f>
        <v>OK</v>
      </c>
      <c r="M461" s="19" t="n">
        <f aca="false">DATE(YEAR(B461),MONTH(B461),1)</f>
        <v>46143</v>
      </c>
    </row>
    <row r="462" customFormat="false" ht="15" hidden="false" customHeight="false" outlineLevel="0" collapsed="false">
      <c r="A462" s="17" t="s">
        <v>699</v>
      </c>
      <c r="B462" s="18" t="n">
        <v>46144</v>
      </c>
      <c r="C462" s="17" t="s">
        <v>88</v>
      </c>
      <c r="D462" s="17" t="s">
        <v>697</v>
      </c>
      <c r="E462" s="17" t="s">
        <v>698</v>
      </c>
      <c r="F462" s="17" t="s">
        <v>98</v>
      </c>
      <c r="G462" s="15" t="n">
        <v>239.87</v>
      </c>
      <c r="H462" s="17" t="s">
        <v>86</v>
      </c>
      <c r="I462" s="12" t="n">
        <f aca="false">COUNTIFS('Supplier bills'!$E$2:$E$1921,A462)</f>
        <v>1</v>
      </c>
      <c r="J462" s="15" t="n">
        <f aca="false">IF(I462=0,"",SUMIFS('Supplier bills'!$F$2:$F$1921,'Supplier bills'!$E$2:$E$1921,A462))</f>
        <v>237.61</v>
      </c>
      <c r="K462" s="15" t="n">
        <f aca="false">IF(H462="Invoiced",ROUND(J462-G462,2),"")</f>
        <v>-2.26</v>
      </c>
      <c r="L462" s="17" t="str">
        <f aca="false">IF(H462="Invoiced",IF(ABS(K462)/G462&gt;0.03,"Review","OK"),"")</f>
        <v>OK</v>
      </c>
      <c r="M462" s="19" t="n">
        <f aca="false">DATE(YEAR(B462),MONTH(B462),1)</f>
        <v>46143</v>
      </c>
    </row>
    <row r="463" customFormat="false" ht="15" hidden="false" customHeight="false" outlineLevel="0" collapsed="false">
      <c r="A463" s="17" t="s">
        <v>700</v>
      </c>
      <c r="B463" s="18" t="n">
        <v>46144</v>
      </c>
      <c r="C463" s="17" t="s">
        <v>88</v>
      </c>
      <c r="D463" s="17" t="s">
        <v>597</v>
      </c>
      <c r="E463" s="17" t="s">
        <v>598</v>
      </c>
      <c r="F463" s="17" t="s">
        <v>85</v>
      </c>
      <c r="G463" s="15" t="n">
        <v>123.98</v>
      </c>
      <c r="H463" s="17" t="s">
        <v>86</v>
      </c>
      <c r="I463" s="12" t="n">
        <f aca="false">COUNTIFS('Supplier bills'!$E$2:$E$1921,A463)</f>
        <v>1</v>
      </c>
      <c r="J463" s="15" t="n">
        <f aca="false">IF(I463=0,"",SUMIFS('Supplier bills'!$F$2:$F$1921,'Supplier bills'!$E$2:$E$1921,A463))</f>
        <v>123.51</v>
      </c>
      <c r="K463" s="15" t="n">
        <f aca="false">IF(H463="Invoiced",ROUND(J463-G463,2),"")</f>
        <v>-0.47</v>
      </c>
      <c r="L463" s="17" t="str">
        <f aca="false">IF(H463="Invoiced",IF(ABS(K463)/G463&gt;0.03,"Review","OK"),"")</f>
        <v>OK</v>
      </c>
      <c r="M463" s="19" t="n">
        <f aca="false">DATE(YEAR(B463),MONTH(B463),1)</f>
        <v>46143</v>
      </c>
    </row>
    <row r="464" customFormat="false" ht="15" hidden="false" customHeight="false" outlineLevel="0" collapsed="false">
      <c r="A464" s="17" t="s">
        <v>701</v>
      </c>
      <c r="B464" s="18" t="n">
        <v>46144</v>
      </c>
      <c r="C464" s="17" t="s">
        <v>82</v>
      </c>
      <c r="D464" s="17" t="s">
        <v>593</v>
      </c>
      <c r="E464" s="17" t="s">
        <v>594</v>
      </c>
      <c r="F464" s="17" t="s">
        <v>85</v>
      </c>
      <c r="G464" s="15" t="n">
        <v>620.98</v>
      </c>
      <c r="H464" s="17" t="s">
        <v>86</v>
      </c>
      <c r="I464" s="12" t="n">
        <f aca="false">COUNTIFS('Supplier bills'!$E$2:$E$1921,A464)</f>
        <v>1</v>
      </c>
      <c r="J464" s="15" t="n">
        <f aca="false">IF(I464=0,"",SUMIFS('Supplier bills'!$F$2:$F$1921,'Supplier bills'!$E$2:$E$1921,A464))</f>
        <v>624.82</v>
      </c>
      <c r="K464" s="15" t="n">
        <f aca="false">IF(H464="Invoiced",ROUND(J464-G464,2),"")</f>
        <v>3.84</v>
      </c>
      <c r="L464" s="17" t="str">
        <f aca="false">IF(H464="Invoiced",IF(ABS(K464)/G464&gt;0.03,"Review","OK"),"")</f>
        <v>OK</v>
      </c>
      <c r="M464" s="19" t="n">
        <f aca="false">DATE(YEAR(B464),MONTH(B464),1)</f>
        <v>46143</v>
      </c>
    </row>
    <row r="465" customFormat="false" ht="15" hidden="false" customHeight="false" outlineLevel="0" collapsed="false">
      <c r="A465" s="17" t="s">
        <v>702</v>
      </c>
      <c r="B465" s="18" t="n">
        <v>46144</v>
      </c>
      <c r="C465" s="17" t="s">
        <v>101</v>
      </c>
      <c r="D465" s="17" t="s">
        <v>551</v>
      </c>
      <c r="E465" s="17" t="s">
        <v>552</v>
      </c>
      <c r="F465" s="17" t="s">
        <v>98</v>
      </c>
      <c r="G465" s="15" t="n">
        <v>799.49</v>
      </c>
      <c r="H465" s="17" t="s">
        <v>86</v>
      </c>
      <c r="I465" s="12" t="n">
        <f aca="false">COUNTIFS('Supplier bills'!$E$2:$E$1921,A465)</f>
        <v>1</v>
      </c>
      <c r="J465" s="15" t="n">
        <f aca="false">IF(I465=0,"",SUMIFS('Supplier bills'!$F$2:$F$1921,'Supplier bills'!$E$2:$E$1921,A465))</f>
        <v>792.33</v>
      </c>
      <c r="K465" s="15" t="n">
        <f aca="false">IF(H465="Invoiced",ROUND(J465-G465,2),"")</f>
        <v>-7.16</v>
      </c>
      <c r="L465" s="17" t="str">
        <f aca="false">IF(H465="Invoiced",IF(ABS(K465)/G465&gt;0.03,"Review","OK"),"")</f>
        <v>OK</v>
      </c>
      <c r="M465" s="19" t="n">
        <f aca="false">DATE(YEAR(B465),MONTH(B465),1)</f>
        <v>46143</v>
      </c>
    </row>
    <row r="466" customFormat="false" ht="15" hidden="false" customHeight="false" outlineLevel="0" collapsed="false">
      <c r="A466" s="17" t="s">
        <v>703</v>
      </c>
      <c r="B466" s="18" t="n">
        <v>46145</v>
      </c>
      <c r="C466" s="17" t="s">
        <v>101</v>
      </c>
      <c r="D466" s="17" t="s">
        <v>567</v>
      </c>
      <c r="E466" s="17" t="s">
        <v>568</v>
      </c>
      <c r="F466" s="17" t="s">
        <v>85</v>
      </c>
      <c r="G466" s="15" t="n">
        <v>463.61</v>
      </c>
      <c r="H466" s="17" t="s">
        <v>86</v>
      </c>
      <c r="I466" s="12" t="n">
        <f aca="false">COUNTIFS('Supplier bills'!$E$2:$E$1921,A466)</f>
        <v>1</v>
      </c>
      <c r="J466" s="15" t="n">
        <f aca="false">IF(I466=0,"",SUMIFS('Supplier bills'!$F$2:$F$1921,'Supplier bills'!$E$2:$E$1921,A466))</f>
        <v>462.19</v>
      </c>
      <c r="K466" s="15" t="n">
        <f aca="false">IF(H466="Invoiced",ROUND(J466-G466,2),"")</f>
        <v>-1.42</v>
      </c>
      <c r="L466" s="17" t="str">
        <f aca="false">IF(H466="Invoiced",IF(ABS(K466)/G466&gt;0.03,"Review","OK"),"")</f>
        <v>OK</v>
      </c>
      <c r="M466" s="19" t="n">
        <f aca="false">DATE(YEAR(B466),MONTH(B466),1)</f>
        <v>46143</v>
      </c>
    </row>
    <row r="467" customFormat="false" ht="15" hidden="false" customHeight="false" outlineLevel="0" collapsed="false">
      <c r="A467" s="17" t="s">
        <v>704</v>
      </c>
      <c r="B467" s="18" t="n">
        <v>46145</v>
      </c>
      <c r="C467" s="17" t="s">
        <v>88</v>
      </c>
      <c r="D467" s="17" t="s">
        <v>526</v>
      </c>
      <c r="E467" s="17" t="s">
        <v>527</v>
      </c>
      <c r="F467" s="17" t="s">
        <v>85</v>
      </c>
      <c r="G467" s="15" t="n">
        <v>87.34</v>
      </c>
      <c r="H467" s="17" t="s">
        <v>86</v>
      </c>
      <c r="I467" s="12" t="n">
        <f aca="false">COUNTIFS('Supplier bills'!$E$2:$E$1921,A467)</f>
        <v>1</v>
      </c>
      <c r="J467" s="15" t="n">
        <f aca="false">IF(I467=0,"",SUMIFS('Supplier bills'!$F$2:$F$1921,'Supplier bills'!$E$2:$E$1921,A467))</f>
        <v>87.73</v>
      </c>
      <c r="K467" s="15" t="n">
        <f aca="false">IF(H467="Invoiced",ROUND(J467-G467,2),"")</f>
        <v>0.39</v>
      </c>
      <c r="L467" s="17" t="str">
        <f aca="false">IF(H467="Invoiced",IF(ABS(K467)/G467&gt;0.03,"Review","OK"),"")</f>
        <v>OK</v>
      </c>
      <c r="M467" s="19" t="n">
        <f aca="false">DATE(YEAR(B467),MONTH(B467),1)</f>
        <v>46143</v>
      </c>
    </row>
    <row r="468" customFormat="false" ht="15" hidden="false" customHeight="false" outlineLevel="0" collapsed="false">
      <c r="A468" s="17" t="s">
        <v>705</v>
      </c>
      <c r="B468" s="18" t="n">
        <v>46145</v>
      </c>
      <c r="C468" s="17" t="s">
        <v>88</v>
      </c>
      <c r="D468" s="17" t="s">
        <v>526</v>
      </c>
      <c r="E468" s="17" t="s">
        <v>527</v>
      </c>
      <c r="F468" s="17" t="s">
        <v>85</v>
      </c>
      <c r="G468" s="15" t="n">
        <v>606.21</v>
      </c>
      <c r="H468" s="17" t="s">
        <v>86</v>
      </c>
      <c r="I468" s="12" t="n">
        <f aca="false">COUNTIFS('Supplier bills'!$E$2:$E$1921,A468)</f>
        <v>1</v>
      </c>
      <c r="J468" s="15" t="n">
        <f aca="false">IF(I468=0,"",SUMIFS('Supplier bills'!$F$2:$F$1921,'Supplier bills'!$E$2:$E$1921,A468))</f>
        <v>610.97</v>
      </c>
      <c r="K468" s="15" t="n">
        <f aca="false">IF(H468="Invoiced",ROUND(J468-G468,2),"")</f>
        <v>4.76</v>
      </c>
      <c r="L468" s="17" t="str">
        <f aca="false">IF(H468="Invoiced",IF(ABS(K468)/G468&gt;0.03,"Review","OK"),"")</f>
        <v>OK</v>
      </c>
      <c r="M468" s="19" t="n">
        <f aca="false">DATE(YEAR(B468),MONTH(B468),1)</f>
        <v>46143</v>
      </c>
    </row>
    <row r="469" customFormat="false" ht="15" hidden="false" customHeight="false" outlineLevel="0" collapsed="false">
      <c r="A469" s="17" t="s">
        <v>706</v>
      </c>
      <c r="B469" s="18" t="n">
        <v>46145</v>
      </c>
      <c r="C469" s="17" t="s">
        <v>101</v>
      </c>
      <c r="D469" s="17" t="s">
        <v>669</v>
      </c>
      <c r="E469" s="17" t="s">
        <v>670</v>
      </c>
      <c r="F469" s="17" t="s">
        <v>85</v>
      </c>
      <c r="G469" s="15" t="n">
        <v>2539.32</v>
      </c>
      <c r="H469" s="17" t="s">
        <v>86</v>
      </c>
      <c r="I469" s="12" t="n">
        <f aca="false">COUNTIFS('Supplier bills'!$E$2:$E$1921,A469)</f>
        <v>1</v>
      </c>
      <c r="J469" s="15" t="n">
        <f aca="false">IF(I469=0,"",SUMIFS('Supplier bills'!$F$2:$F$1921,'Supplier bills'!$E$2:$E$1921,A469))</f>
        <v>2521.22</v>
      </c>
      <c r="K469" s="15" t="n">
        <f aca="false">IF(H469="Invoiced",ROUND(J469-G469,2),"")</f>
        <v>-18.1</v>
      </c>
      <c r="L469" s="17" t="str">
        <f aca="false">IF(H469="Invoiced",IF(ABS(K469)/G469&gt;0.03,"Review","OK"),"")</f>
        <v>OK</v>
      </c>
      <c r="M469" s="19" t="n">
        <f aca="false">DATE(YEAR(B469),MONTH(B469),1)</f>
        <v>46143</v>
      </c>
    </row>
    <row r="470" customFormat="false" ht="15" hidden="false" customHeight="false" outlineLevel="0" collapsed="false">
      <c r="A470" s="17" t="s">
        <v>707</v>
      </c>
      <c r="B470" s="18" t="n">
        <v>46145</v>
      </c>
      <c r="C470" s="17" t="s">
        <v>88</v>
      </c>
      <c r="D470" s="17" t="s">
        <v>567</v>
      </c>
      <c r="E470" s="17" t="s">
        <v>568</v>
      </c>
      <c r="F470" s="17" t="s">
        <v>98</v>
      </c>
      <c r="G470" s="15" t="n">
        <v>284.1</v>
      </c>
      <c r="H470" s="17" t="s">
        <v>86</v>
      </c>
      <c r="I470" s="12" t="n">
        <f aca="false">COUNTIFS('Supplier bills'!$E$2:$E$1921,A470)</f>
        <v>1</v>
      </c>
      <c r="J470" s="15" t="n">
        <f aca="false">IF(I470=0,"",SUMIFS('Supplier bills'!$F$2:$F$1921,'Supplier bills'!$E$2:$E$1921,A470))</f>
        <v>281.33</v>
      </c>
      <c r="K470" s="15" t="n">
        <f aca="false">IF(H470="Invoiced",ROUND(J470-G470,2),"")</f>
        <v>-2.77</v>
      </c>
      <c r="L470" s="17" t="str">
        <f aca="false">IF(H470="Invoiced",IF(ABS(K470)/G470&gt;0.03,"Review","OK"),"")</f>
        <v>OK</v>
      </c>
      <c r="M470" s="19" t="n">
        <f aca="false">DATE(YEAR(B470),MONTH(B470),1)</f>
        <v>46143</v>
      </c>
    </row>
    <row r="471" customFormat="false" ht="15" hidden="false" customHeight="false" outlineLevel="0" collapsed="false">
      <c r="A471" s="17" t="s">
        <v>708</v>
      </c>
      <c r="B471" s="18" t="n">
        <v>46145</v>
      </c>
      <c r="C471" s="17" t="s">
        <v>88</v>
      </c>
      <c r="D471" s="17" t="s">
        <v>669</v>
      </c>
      <c r="E471" s="17" t="s">
        <v>670</v>
      </c>
      <c r="F471" s="17" t="s">
        <v>98</v>
      </c>
      <c r="G471" s="15" t="n">
        <v>131.96</v>
      </c>
      <c r="H471" s="17" t="s">
        <v>86</v>
      </c>
      <c r="I471" s="12" t="n">
        <f aca="false">COUNTIFS('Supplier bills'!$E$2:$E$1921,A471)</f>
        <v>1</v>
      </c>
      <c r="J471" s="15" t="n">
        <f aca="false">IF(I471=0,"",SUMIFS('Supplier bills'!$F$2:$F$1921,'Supplier bills'!$E$2:$E$1921,A471))</f>
        <v>132.31</v>
      </c>
      <c r="K471" s="15" t="n">
        <f aca="false">IF(H471="Invoiced",ROUND(J471-G471,2),"")</f>
        <v>0.35</v>
      </c>
      <c r="L471" s="17" t="str">
        <f aca="false">IF(H471="Invoiced",IF(ABS(K471)/G471&gt;0.03,"Review","OK"),"")</f>
        <v>OK</v>
      </c>
      <c r="M471" s="19" t="n">
        <f aca="false">DATE(YEAR(B471),MONTH(B471),1)</f>
        <v>46143</v>
      </c>
    </row>
    <row r="472" customFormat="false" ht="15" hidden="false" customHeight="false" outlineLevel="0" collapsed="false">
      <c r="A472" s="17" t="s">
        <v>709</v>
      </c>
      <c r="B472" s="18" t="n">
        <v>46145</v>
      </c>
      <c r="C472" s="17" t="s">
        <v>101</v>
      </c>
      <c r="D472" s="17" t="s">
        <v>593</v>
      </c>
      <c r="E472" s="17" t="s">
        <v>594</v>
      </c>
      <c r="F472" s="17" t="s">
        <v>98</v>
      </c>
      <c r="G472" s="15" t="n">
        <v>335.73</v>
      </c>
      <c r="H472" s="17" t="s">
        <v>86</v>
      </c>
      <c r="I472" s="12" t="n">
        <f aca="false">COUNTIFS('Supplier bills'!$E$2:$E$1921,A472)</f>
        <v>1</v>
      </c>
      <c r="J472" s="15" t="n">
        <f aca="false">IF(I472=0,"",SUMIFS('Supplier bills'!$F$2:$F$1921,'Supplier bills'!$E$2:$E$1921,A472))</f>
        <v>337.23</v>
      </c>
      <c r="K472" s="15" t="n">
        <f aca="false">IF(H472="Invoiced",ROUND(J472-G472,2),"")</f>
        <v>1.5</v>
      </c>
      <c r="L472" s="17" t="str">
        <f aca="false">IF(H472="Invoiced",IF(ABS(K472)/G472&gt;0.03,"Review","OK"),"")</f>
        <v>OK</v>
      </c>
      <c r="M472" s="19" t="n">
        <f aca="false">DATE(YEAR(B472),MONTH(B472),1)</f>
        <v>46143</v>
      </c>
    </row>
    <row r="473" customFormat="false" ht="15" hidden="false" customHeight="false" outlineLevel="0" collapsed="false">
      <c r="A473" s="17" t="s">
        <v>710</v>
      </c>
      <c r="B473" s="18" t="n">
        <v>46145</v>
      </c>
      <c r="C473" s="17" t="s">
        <v>82</v>
      </c>
      <c r="D473" s="17" t="s">
        <v>579</v>
      </c>
      <c r="E473" s="17" t="s">
        <v>580</v>
      </c>
      <c r="F473" s="17" t="s">
        <v>92</v>
      </c>
      <c r="G473" s="15" t="n">
        <v>1325.27</v>
      </c>
      <c r="H473" s="17" t="s">
        <v>93</v>
      </c>
      <c r="I473" s="12" t="n">
        <f aca="false">COUNTIFS('Supplier bills'!$E$2:$E$1921,A473)</f>
        <v>0</v>
      </c>
      <c r="J473" s="15" t="str">
        <f aca="false">IF(I473=0,"",SUMIFS('Supplier bills'!$F$2:$F$1921,'Supplier bills'!$E$2:$E$1921,A473))</f>
        <v/>
      </c>
      <c r="K473" s="15" t="str">
        <f aca="false">IF(H473="Invoiced",ROUND(J473-G473,2),"")</f>
        <v/>
      </c>
      <c r="L473" s="17" t="str">
        <f aca="false">IF(H473="Invoiced",IF(ABS(K473)/G473&gt;0.03,"Review","OK"),"")</f>
        <v/>
      </c>
      <c r="M473" s="19" t="n">
        <f aca="false">DATE(YEAR(B473),MONTH(B473),1)</f>
        <v>46143</v>
      </c>
    </row>
    <row r="474" customFormat="false" ht="15" hidden="false" customHeight="false" outlineLevel="0" collapsed="false">
      <c r="A474" s="17" t="s">
        <v>711</v>
      </c>
      <c r="B474" s="18" t="n">
        <v>46145</v>
      </c>
      <c r="C474" s="17" t="s">
        <v>101</v>
      </c>
      <c r="D474" s="17" t="s">
        <v>654</v>
      </c>
      <c r="E474" s="17" t="s">
        <v>655</v>
      </c>
      <c r="F474" s="17" t="s">
        <v>98</v>
      </c>
      <c r="G474" s="15" t="n">
        <v>366.02</v>
      </c>
      <c r="H474" s="17" t="s">
        <v>86</v>
      </c>
      <c r="I474" s="12" t="n">
        <f aca="false">COUNTIFS('Supplier bills'!$E$2:$E$1921,A474)</f>
        <v>1</v>
      </c>
      <c r="J474" s="15" t="n">
        <f aca="false">IF(I474=0,"",SUMIFS('Supplier bills'!$F$2:$F$1921,'Supplier bills'!$E$2:$E$1921,A474))</f>
        <v>364.11</v>
      </c>
      <c r="K474" s="15" t="n">
        <f aca="false">IF(H474="Invoiced",ROUND(J474-G474,2),"")</f>
        <v>-1.91</v>
      </c>
      <c r="L474" s="17" t="str">
        <f aca="false">IF(H474="Invoiced",IF(ABS(K474)/G474&gt;0.03,"Review","OK"),"")</f>
        <v>OK</v>
      </c>
      <c r="M474" s="19" t="n">
        <f aca="false">DATE(YEAR(B474),MONTH(B474),1)</f>
        <v>46143</v>
      </c>
    </row>
    <row r="475" customFormat="false" ht="15" hidden="false" customHeight="false" outlineLevel="0" collapsed="false">
      <c r="A475" s="17" t="s">
        <v>712</v>
      </c>
      <c r="B475" s="18" t="n">
        <v>46145</v>
      </c>
      <c r="C475" s="17" t="s">
        <v>82</v>
      </c>
      <c r="D475" s="17" t="s">
        <v>597</v>
      </c>
      <c r="E475" s="17" t="s">
        <v>598</v>
      </c>
      <c r="F475" s="17" t="s">
        <v>85</v>
      </c>
      <c r="G475" s="15" t="n">
        <v>205.12</v>
      </c>
      <c r="H475" s="17" t="s">
        <v>86</v>
      </c>
      <c r="I475" s="12" t="n">
        <f aca="false">COUNTIFS('Supplier bills'!$E$2:$E$1921,A475)</f>
        <v>1</v>
      </c>
      <c r="J475" s="15" t="n">
        <f aca="false">IF(I475=0,"",SUMIFS('Supplier bills'!$F$2:$F$1921,'Supplier bills'!$E$2:$E$1921,A475))</f>
        <v>205.08</v>
      </c>
      <c r="K475" s="15" t="n">
        <f aca="false">IF(H475="Invoiced",ROUND(J475-G475,2),"")</f>
        <v>-0.04</v>
      </c>
      <c r="L475" s="17" t="str">
        <f aca="false">IF(H475="Invoiced",IF(ABS(K475)/G475&gt;0.03,"Review","OK"),"")</f>
        <v>OK</v>
      </c>
      <c r="M475" s="19" t="n">
        <f aca="false">DATE(YEAR(B475),MONTH(B475),1)</f>
        <v>46143</v>
      </c>
    </row>
    <row r="476" customFormat="false" ht="15" hidden="false" customHeight="false" outlineLevel="0" collapsed="false">
      <c r="A476" s="17" t="s">
        <v>713</v>
      </c>
      <c r="B476" s="18" t="n">
        <v>46145</v>
      </c>
      <c r="C476" s="17" t="s">
        <v>82</v>
      </c>
      <c r="D476" s="17" t="s">
        <v>669</v>
      </c>
      <c r="E476" s="17" t="s">
        <v>670</v>
      </c>
      <c r="F476" s="17" t="s">
        <v>98</v>
      </c>
      <c r="G476" s="15" t="n">
        <v>454.48</v>
      </c>
      <c r="H476" s="17" t="s">
        <v>86</v>
      </c>
      <c r="I476" s="12" t="n">
        <f aca="false">COUNTIFS('Supplier bills'!$E$2:$E$1921,A476)</f>
        <v>2</v>
      </c>
      <c r="J476" s="15" t="n">
        <f aca="false">IF(I476=0,"",SUMIFS('Supplier bills'!$F$2:$F$1921,'Supplier bills'!$E$2:$E$1921,A476))</f>
        <v>458.15</v>
      </c>
      <c r="K476" s="15" t="n">
        <f aca="false">IF(H476="Invoiced",ROUND(J476-G476,2),"")</f>
        <v>3.67</v>
      </c>
      <c r="L476" s="17" t="str">
        <f aca="false">IF(H476="Invoiced",IF(ABS(K476)/G476&gt;0.03,"Review","OK"),"")</f>
        <v>OK</v>
      </c>
      <c r="M476" s="19" t="n">
        <f aca="false">DATE(YEAR(B476),MONTH(B476),1)</f>
        <v>46143</v>
      </c>
    </row>
    <row r="477" customFormat="false" ht="15" hidden="false" customHeight="false" outlineLevel="0" collapsed="false">
      <c r="A477" s="17" t="s">
        <v>714</v>
      </c>
      <c r="B477" s="18" t="n">
        <v>46145</v>
      </c>
      <c r="C477" s="17" t="s">
        <v>88</v>
      </c>
      <c r="D477" s="17" t="s">
        <v>551</v>
      </c>
      <c r="E477" s="17" t="s">
        <v>552</v>
      </c>
      <c r="F477" s="17" t="s">
        <v>85</v>
      </c>
      <c r="G477" s="15" t="n">
        <v>766.58</v>
      </c>
      <c r="H477" s="17" t="s">
        <v>86</v>
      </c>
      <c r="I477" s="12" t="n">
        <f aca="false">COUNTIFS('Supplier bills'!$E$2:$E$1921,A477)</f>
        <v>1</v>
      </c>
      <c r="J477" s="15" t="n">
        <f aca="false">IF(I477=0,"",SUMIFS('Supplier bills'!$F$2:$F$1921,'Supplier bills'!$E$2:$E$1921,A477))</f>
        <v>767.57</v>
      </c>
      <c r="K477" s="15" t="n">
        <f aca="false">IF(H477="Invoiced",ROUND(J477-G477,2),"")</f>
        <v>0.99</v>
      </c>
      <c r="L477" s="17" t="str">
        <f aca="false">IF(H477="Invoiced",IF(ABS(K477)/G477&gt;0.03,"Review","OK"),"")</f>
        <v>OK</v>
      </c>
      <c r="M477" s="19" t="n">
        <f aca="false">DATE(YEAR(B477),MONTH(B477),1)</f>
        <v>46143</v>
      </c>
    </row>
    <row r="478" customFormat="false" ht="15" hidden="false" customHeight="false" outlineLevel="0" collapsed="false">
      <c r="A478" s="17" t="s">
        <v>715</v>
      </c>
      <c r="B478" s="18" t="n">
        <v>46145</v>
      </c>
      <c r="C478" s="17" t="s">
        <v>82</v>
      </c>
      <c r="D478" s="17" t="s">
        <v>673</v>
      </c>
      <c r="E478" s="17" t="s">
        <v>674</v>
      </c>
      <c r="F478" s="17" t="s">
        <v>85</v>
      </c>
      <c r="G478" s="15" t="n">
        <v>133.99</v>
      </c>
      <c r="H478" s="17" t="s">
        <v>86</v>
      </c>
      <c r="I478" s="12" t="n">
        <f aca="false">COUNTIFS('Supplier bills'!$E$2:$E$1921,A478)</f>
        <v>1</v>
      </c>
      <c r="J478" s="15" t="n">
        <f aca="false">IF(I478=0,"",SUMIFS('Supplier bills'!$F$2:$F$1921,'Supplier bills'!$E$2:$E$1921,A478))</f>
        <v>133.73</v>
      </c>
      <c r="K478" s="15" t="n">
        <f aca="false">IF(H478="Invoiced",ROUND(J478-G478,2),"")</f>
        <v>-0.26</v>
      </c>
      <c r="L478" s="17" t="str">
        <f aca="false">IF(H478="Invoiced",IF(ABS(K478)/G478&gt;0.03,"Review","OK"),"")</f>
        <v>OK</v>
      </c>
      <c r="M478" s="19" t="n">
        <f aca="false">DATE(YEAR(B478),MONTH(B478),1)</f>
        <v>46143</v>
      </c>
    </row>
    <row r="479" customFormat="false" ht="15" hidden="false" customHeight="false" outlineLevel="0" collapsed="false">
      <c r="A479" s="17" t="s">
        <v>716</v>
      </c>
      <c r="B479" s="18" t="n">
        <v>46145</v>
      </c>
      <c r="C479" s="17" t="s">
        <v>101</v>
      </c>
      <c r="D479" s="17" t="s">
        <v>717</v>
      </c>
      <c r="E479" s="17" t="s">
        <v>718</v>
      </c>
      <c r="F479" s="17" t="s">
        <v>98</v>
      </c>
      <c r="G479" s="15" t="n">
        <v>796.14</v>
      </c>
      <c r="H479" s="17" t="s">
        <v>86</v>
      </c>
      <c r="I479" s="12" t="n">
        <f aca="false">COUNTIFS('Supplier bills'!$E$2:$E$1921,A479)</f>
        <v>1</v>
      </c>
      <c r="J479" s="15" t="n">
        <f aca="false">IF(I479=0,"",SUMIFS('Supplier bills'!$F$2:$F$1921,'Supplier bills'!$E$2:$E$1921,A479))</f>
        <v>800.57</v>
      </c>
      <c r="K479" s="15" t="n">
        <f aca="false">IF(H479="Invoiced",ROUND(J479-G479,2),"")</f>
        <v>4.43</v>
      </c>
      <c r="L479" s="17" t="str">
        <f aca="false">IF(H479="Invoiced",IF(ABS(K479)/G479&gt;0.03,"Review","OK"),"")</f>
        <v>OK</v>
      </c>
      <c r="M479" s="19" t="n">
        <f aca="false">DATE(YEAR(B479),MONTH(B479),1)</f>
        <v>46143</v>
      </c>
    </row>
    <row r="480" customFormat="false" ht="15" hidden="false" customHeight="false" outlineLevel="0" collapsed="false">
      <c r="A480" s="17" t="s">
        <v>719</v>
      </c>
      <c r="B480" s="18" t="n">
        <v>46146</v>
      </c>
      <c r="C480" s="17" t="s">
        <v>82</v>
      </c>
      <c r="D480" s="17" t="s">
        <v>697</v>
      </c>
      <c r="E480" s="17" t="s">
        <v>698</v>
      </c>
      <c r="F480" s="17" t="s">
        <v>98</v>
      </c>
      <c r="G480" s="15" t="n">
        <v>409.48</v>
      </c>
      <c r="H480" s="17" t="s">
        <v>86</v>
      </c>
      <c r="I480" s="12" t="n">
        <f aca="false">COUNTIFS('Supplier bills'!$E$2:$E$1921,A480)</f>
        <v>1</v>
      </c>
      <c r="J480" s="15" t="n">
        <f aca="false">IF(I480=0,"",SUMIFS('Supplier bills'!$F$2:$F$1921,'Supplier bills'!$E$2:$E$1921,A480))</f>
        <v>409.47</v>
      </c>
      <c r="K480" s="15" t="n">
        <f aca="false">IF(H480="Invoiced",ROUND(J480-G480,2),"")</f>
        <v>-0.01</v>
      </c>
      <c r="L480" s="17" t="str">
        <f aca="false">IF(H480="Invoiced",IF(ABS(K480)/G480&gt;0.03,"Review","OK"),"")</f>
        <v>OK</v>
      </c>
      <c r="M480" s="19" t="n">
        <f aca="false">DATE(YEAR(B480),MONTH(B480),1)</f>
        <v>46143</v>
      </c>
    </row>
    <row r="481" customFormat="false" ht="15" hidden="false" customHeight="false" outlineLevel="0" collapsed="false">
      <c r="A481" s="17" t="s">
        <v>720</v>
      </c>
      <c r="B481" s="18" t="n">
        <v>46146</v>
      </c>
      <c r="C481" s="17" t="s">
        <v>82</v>
      </c>
      <c r="D481" s="17" t="s">
        <v>629</v>
      </c>
      <c r="E481" s="17" t="s">
        <v>630</v>
      </c>
      <c r="F481" s="17" t="s">
        <v>98</v>
      </c>
      <c r="G481" s="15" t="n">
        <v>504.8</v>
      </c>
      <c r="H481" s="17" t="s">
        <v>86</v>
      </c>
      <c r="I481" s="12" t="n">
        <f aca="false">COUNTIFS('Supplier bills'!$E$2:$E$1921,A481)</f>
        <v>1</v>
      </c>
      <c r="J481" s="15" t="n">
        <f aca="false">IF(I481=0,"",SUMIFS('Supplier bills'!$F$2:$F$1921,'Supplier bills'!$E$2:$E$1921,A481))</f>
        <v>507.05</v>
      </c>
      <c r="K481" s="15" t="n">
        <f aca="false">IF(H481="Invoiced",ROUND(J481-G481,2),"")</f>
        <v>2.25</v>
      </c>
      <c r="L481" s="17" t="str">
        <f aca="false">IF(H481="Invoiced",IF(ABS(K481)/G481&gt;0.03,"Review","OK"),"")</f>
        <v>OK</v>
      </c>
      <c r="M481" s="19" t="n">
        <f aca="false">DATE(YEAR(B481),MONTH(B481),1)</f>
        <v>46143</v>
      </c>
    </row>
    <row r="482" customFormat="false" ht="15" hidden="false" customHeight="false" outlineLevel="0" collapsed="false">
      <c r="A482" s="17" t="s">
        <v>721</v>
      </c>
      <c r="B482" s="18" t="n">
        <v>46146</v>
      </c>
      <c r="C482" s="17" t="s">
        <v>88</v>
      </c>
      <c r="D482" s="17" t="s">
        <v>717</v>
      </c>
      <c r="E482" s="17" t="s">
        <v>718</v>
      </c>
      <c r="F482" s="17" t="s">
        <v>98</v>
      </c>
      <c r="G482" s="15" t="n">
        <v>643.59</v>
      </c>
      <c r="H482" s="17" t="s">
        <v>86</v>
      </c>
      <c r="I482" s="12" t="n">
        <f aca="false">COUNTIFS('Supplier bills'!$E$2:$E$1921,A482)</f>
        <v>1</v>
      </c>
      <c r="J482" s="15" t="n">
        <f aca="false">IF(I482=0,"",SUMIFS('Supplier bills'!$F$2:$F$1921,'Supplier bills'!$E$2:$E$1921,A482))</f>
        <v>641.98</v>
      </c>
      <c r="K482" s="15" t="n">
        <f aca="false">IF(H482="Invoiced",ROUND(J482-G482,2),"")</f>
        <v>-1.61</v>
      </c>
      <c r="L482" s="17" t="str">
        <f aca="false">IF(H482="Invoiced",IF(ABS(K482)/G482&gt;0.03,"Review","OK"),"")</f>
        <v>OK</v>
      </c>
      <c r="M482" s="19" t="n">
        <f aca="false">DATE(YEAR(B482),MONTH(B482),1)</f>
        <v>46143</v>
      </c>
    </row>
    <row r="483" customFormat="false" ht="15" hidden="false" customHeight="false" outlineLevel="0" collapsed="false">
      <c r="A483" s="17" t="s">
        <v>722</v>
      </c>
      <c r="B483" s="18" t="n">
        <v>46146</v>
      </c>
      <c r="C483" s="17" t="s">
        <v>88</v>
      </c>
      <c r="D483" s="17" t="s">
        <v>567</v>
      </c>
      <c r="E483" s="17" t="s">
        <v>568</v>
      </c>
      <c r="F483" s="17" t="s">
        <v>85</v>
      </c>
      <c r="G483" s="15" t="n">
        <v>292.74</v>
      </c>
      <c r="H483" s="17" t="s">
        <v>86</v>
      </c>
      <c r="I483" s="12" t="n">
        <f aca="false">COUNTIFS('Supplier bills'!$E$2:$E$1921,A483)</f>
        <v>1</v>
      </c>
      <c r="J483" s="15" t="n">
        <f aca="false">IF(I483=0,"",SUMIFS('Supplier bills'!$F$2:$F$1921,'Supplier bills'!$E$2:$E$1921,A483))</f>
        <v>294.25</v>
      </c>
      <c r="K483" s="15" t="n">
        <f aca="false">IF(H483="Invoiced",ROUND(J483-G483,2),"")</f>
        <v>1.51</v>
      </c>
      <c r="L483" s="17" t="str">
        <f aca="false">IF(H483="Invoiced",IF(ABS(K483)/G483&gt;0.03,"Review","OK"),"")</f>
        <v>OK</v>
      </c>
      <c r="M483" s="19" t="n">
        <f aca="false">DATE(YEAR(B483),MONTH(B483),1)</f>
        <v>46143</v>
      </c>
    </row>
    <row r="484" customFormat="false" ht="15" hidden="false" customHeight="false" outlineLevel="0" collapsed="false">
      <c r="A484" s="17" t="s">
        <v>723</v>
      </c>
      <c r="B484" s="18" t="n">
        <v>46146</v>
      </c>
      <c r="C484" s="17" t="s">
        <v>88</v>
      </c>
      <c r="D484" s="17" t="s">
        <v>633</v>
      </c>
      <c r="E484" s="17" t="s">
        <v>634</v>
      </c>
      <c r="F484" s="17" t="s">
        <v>98</v>
      </c>
      <c r="G484" s="15" t="n">
        <v>2260.88</v>
      </c>
      <c r="H484" s="17" t="s">
        <v>86</v>
      </c>
      <c r="I484" s="12" t="n">
        <f aca="false">COUNTIFS('Supplier bills'!$E$2:$E$1921,A484)</f>
        <v>1</v>
      </c>
      <c r="J484" s="15" t="n">
        <f aca="false">IF(I484=0,"",SUMIFS('Supplier bills'!$F$2:$F$1921,'Supplier bills'!$E$2:$E$1921,A484))</f>
        <v>2273.54</v>
      </c>
      <c r="K484" s="15" t="n">
        <f aca="false">IF(H484="Invoiced",ROUND(J484-G484,2),"")</f>
        <v>12.66</v>
      </c>
      <c r="L484" s="17" t="str">
        <f aca="false">IF(H484="Invoiced",IF(ABS(K484)/G484&gt;0.03,"Review","OK"),"")</f>
        <v>OK</v>
      </c>
      <c r="M484" s="19" t="n">
        <f aca="false">DATE(YEAR(B484),MONTH(B484),1)</f>
        <v>46143</v>
      </c>
    </row>
    <row r="485" customFormat="false" ht="15" hidden="false" customHeight="false" outlineLevel="0" collapsed="false">
      <c r="A485" s="17" t="s">
        <v>724</v>
      </c>
      <c r="B485" s="18" t="n">
        <v>46146</v>
      </c>
      <c r="C485" s="17" t="s">
        <v>88</v>
      </c>
      <c r="D485" s="17" t="s">
        <v>693</v>
      </c>
      <c r="E485" s="17" t="s">
        <v>694</v>
      </c>
      <c r="F485" s="17" t="s">
        <v>85</v>
      </c>
      <c r="G485" s="15" t="n">
        <v>140.59</v>
      </c>
      <c r="H485" s="17" t="s">
        <v>86</v>
      </c>
      <c r="I485" s="12" t="n">
        <f aca="false">COUNTIFS('Supplier bills'!$E$2:$E$1921,A485)</f>
        <v>1</v>
      </c>
      <c r="J485" s="15" t="n">
        <f aca="false">IF(I485=0,"",SUMIFS('Supplier bills'!$F$2:$F$1921,'Supplier bills'!$E$2:$E$1921,A485))</f>
        <v>141.76</v>
      </c>
      <c r="K485" s="15" t="n">
        <f aca="false">IF(H485="Invoiced",ROUND(J485-G485,2),"")</f>
        <v>1.17</v>
      </c>
      <c r="L485" s="17" t="str">
        <f aca="false">IF(H485="Invoiced",IF(ABS(K485)/G485&gt;0.03,"Review","OK"),"")</f>
        <v>OK</v>
      </c>
      <c r="M485" s="19" t="n">
        <f aca="false">DATE(YEAR(B485),MONTH(B485),1)</f>
        <v>46143</v>
      </c>
    </row>
    <row r="486" customFormat="false" ht="15" hidden="false" customHeight="false" outlineLevel="0" collapsed="false">
      <c r="A486" s="17" t="s">
        <v>725</v>
      </c>
      <c r="B486" s="18" t="n">
        <v>46146</v>
      </c>
      <c r="C486" s="17" t="s">
        <v>82</v>
      </c>
      <c r="D486" s="17" t="s">
        <v>669</v>
      </c>
      <c r="E486" s="17" t="s">
        <v>670</v>
      </c>
      <c r="F486" s="17" t="s">
        <v>98</v>
      </c>
      <c r="G486" s="15" t="n">
        <v>2181.78</v>
      </c>
      <c r="H486" s="17" t="s">
        <v>86</v>
      </c>
      <c r="I486" s="12" t="n">
        <f aca="false">COUNTIFS('Supplier bills'!$E$2:$E$1921,A486)</f>
        <v>1</v>
      </c>
      <c r="J486" s="15" t="n">
        <f aca="false">IF(I486=0,"",SUMIFS('Supplier bills'!$F$2:$F$1921,'Supplier bills'!$E$2:$E$1921,A486))</f>
        <v>2200.97</v>
      </c>
      <c r="K486" s="15" t="n">
        <f aca="false">IF(H486="Invoiced",ROUND(J486-G486,2),"")</f>
        <v>19.19</v>
      </c>
      <c r="L486" s="17" t="str">
        <f aca="false">IF(H486="Invoiced",IF(ABS(K486)/G486&gt;0.03,"Review","OK"),"")</f>
        <v>OK</v>
      </c>
      <c r="M486" s="19" t="n">
        <f aca="false">DATE(YEAR(B486),MONTH(B486),1)</f>
        <v>46143</v>
      </c>
    </row>
    <row r="487" customFormat="false" ht="15" hidden="false" customHeight="false" outlineLevel="0" collapsed="false">
      <c r="A487" s="17" t="s">
        <v>726</v>
      </c>
      <c r="B487" s="18" t="n">
        <v>46146</v>
      </c>
      <c r="C487" s="17" t="s">
        <v>82</v>
      </c>
      <c r="D487" s="17" t="s">
        <v>673</v>
      </c>
      <c r="E487" s="17" t="s">
        <v>674</v>
      </c>
      <c r="F487" s="17" t="s">
        <v>98</v>
      </c>
      <c r="G487" s="15" t="n">
        <v>345.5</v>
      </c>
      <c r="H487" s="17" t="s">
        <v>135</v>
      </c>
      <c r="I487" s="12" t="n">
        <f aca="false">COUNTIFS('Supplier bills'!$E$2:$E$1921,A487)</f>
        <v>0</v>
      </c>
      <c r="J487" s="15" t="str">
        <f aca="false">IF(I487=0,"",SUMIFS('Supplier bills'!$F$2:$F$1921,'Supplier bills'!$E$2:$E$1921,A487))</f>
        <v/>
      </c>
      <c r="K487" s="15" t="str">
        <f aca="false">IF(H487="Invoiced",ROUND(J487-G487,2),"")</f>
        <v/>
      </c>
      <c r="L487" s="17" t="str">
        <f aca="false">IF(H487="Invoiced",IF(ABS(K487)/G487&gt;0.03,"Review","OK"),"")</f>
        <v/>
      </c>
      <c r="M487" s="19" t="n">
        <f aca="false">DATE(YEAR(B487),MONTH(B487),1)</f>
        <v>46143</v>
      </c>
    </row>
    <row r="488" customFormat="false" ht="15" hidden="false" customHeight="false" outlineLevel="0" collapsed="false">
      <c r="A488" s="17" t="s">
        <v>727</v>
      </c>
      <c r="B488" s="18" t="n">
        <v>46146</v>
      </c>
      <c r="C488" s="17" t="s">
        <v>82</v>
      </c>
      <c r="D488" s="17" t="s">
        <v>693</v>
      </c>
      <c r="E488" s="17" t="s">
        <v>694</v>
      </c>
      <c r="F488" s="17" t="s">
        <v>85</v>
      </c>
      <c r="G488" s="15" t="n">
        <v>128.92</v>
      </c>
      <c r="H488" s="17" t="s">
        <v>86</v>
      </c>
      <c r="I488" s="12" t="n">
        <f aca="false">COUNTIFS('Supplier bills'!$E$2:$E$1921,A488)</f>
        <v>1</v>
      </c>
      <c r="J488" s="15" t="n">
        <f aca="false">IF(I488=0,"",SUMIFS('Supplier bills'!$F$2:$F$1921,'Supplier bills'!$E$2:$E$1921,A488))</f>
        <v>128.32</v>
      </c>
      <c r="K488" s="15" t="n">
        <f aca="false">IF(H488="Invoiced",ROUND(J488-G488,2),"")</f>
        <v>-0.6</v>
      </c>
      <c r="L488" s="17" t="str">
        <f aca="false">IF(H488="Invoiced",IF(ABS(K488)/G488&gt;0.03,"Review","OK"),"")</f>
        <v>OK</v>
      </c>
      <c r="M488" s="19" t="n">
        <f aca="false">DATE(YEAR(B488),MONTH(B488),1)</f>
        <v>46143</v>
      </c>
    </row>
    <row r="489" customFormat="false" ht="15" hidden="false" customHeight="false" outlineLevel="0" collapsed="false">
      <c r="A489" s="17" t="s">
        <v>728</v>
      </c>
      <c r="B489" s="18" t="n">
        <v>46147</v>
      </c>
      <c r="C489" s="17" t="s">
        <v>88</v>
      </c>
      <c r="D489" s="17" t="s">
        <v>593</v>
      </c>
      <c r="E489" s="17" t="s">
        <v>594</v>
      </c>
      <c r="F489" s="17" t="s">
        <v>85</v>
      </c>
      <c r="G489" s="15" t="n">
        <v>597.73</v>
      </c>
      <c r="H489" s="17" t="s">
        <v>86</v>
      </c>
      <c r="I489" s="12" t="n">
        <f aca="false">COUNTIFS('Supplier bills'!$E$2:$E$1921,A489)</f>
        <v>1</v>
      </c>
      <c r="J489" s="15" t="n">
        <f aca="false">IF(I489=0,"",SUMIFS('Supplier bills'!$F$2:$F$1921,'Supplier bills'!$E$2:$E$1921,A489))</f>
        <v>597.8</v>
      </c>
      <c r="K489" s="15" t="n">
        <f aca="false">IF(H489="Invoiced",ROUND(J489-G489,2),"")</f>
        <v>0.07</v>
      </c>
      <c r="L489" s="17" t="str">
        <f aca="false">IF(H489="Invoiced",IF(ABS(K489)/G489&gt;0.03,"Review","OK"),"")</f>
        <v>OK</v>
      </c>
      <c r="M489" s="19" t="n">
        <f aca="false">DATE(YEAR(B489),MONTH(B489),1)</f>
        <v>46143</v>
      </c>
    </row>
    <row r="490" customFormat="false" ht="15" hidden="false" customHeight="false" outlineLevel="0" collapsed="false">
      <c r="A490" s="17" t="s">
        <v>729</v>
      </c>
      <c r="B490" s="18" t="n">
        <v>46147</v>
      </c>
      <c r="C490" s="17" t="s">
        <v>82</v>
      </c>
      <c r="D490" s="17" t="s">
        <v>730</v>
      </c>
      <c r="E490" s="17" t="s">
        <v>731</v>
      </c>
      <c r="F490" s="17" t="s">
        <v>85</v>
      </c>
      <c r="G490" s="15" t="n">
        <v>210.42</v>
      </c>
      <c r="H490" s="17" t="s">
        <v>86</v>
      </c>
      <c r="I490" s="12" t="n">
        <f aca="false">COUNTIFS('Supplier bills'!$E$2:$E$1921,A490)</f>
        <v>1</v>
      </c>
      <c r="J490" s="15" t="n">
        <f aca="false">IF(I490=0,"",SUMIFS('Supplier bills'!$F$2:$F$1921,'Supplier bills'!$E$2:$E$1921,A490))</f>
        <v>211.83</v>
      </c>
      <c r="K490" s="15" t="n">
        <f aca="false">IF(H490="Invoiced",ROUND(J490-G490,2),"")</f>
        <v>1.41</v>
      </c>
      <c r="L490" s="17" t="str">
        <f aca="false">IF(H490="Invoiced",IF(ABS(K490)/G490&gt;0.03,"Review","OK"),"")</f>
        <v>OK</v>
      </c>
      <c r="M490" s="19" t="n">
        <f aca="false">DATE(YEAR(B490),MONTH(B490),1)</f>
        <v>46143</v>
      </c>
    </row>
    <row r="491" customFormat="false" ht="15" hidden="false" customHeight="false" outlineLevel="0" collapsed="false">
      <c r="A491" s="17" t="s">
        <v>732</v>
      </c>
      <c r="B491" s="18" t="n">
        <v>46147</v>
      </c>
      <c r="C491" s="17" t="s">
        <v>101</v>
      </c>
      <c r="D491" s="17" t="s">
        <v>570</v>
      </c>
      <c r="E491" s="17" t="s">
        <v>571</v>
      </c>
      <c r="F491" s="17" t="s">
        <v>85</v>
      </c>
      <c r="G491" s="15" t="n">
        <v>205.99</v>
      </c>
      <c r="H491" s="17" t="s">
        <v>86</v>
      </c>
      <c r="I491" s="12" t="n">
        <f aca="false">COUNTIFS('Supplier bills'!$E$2:$E$1921,A491)</f>
        <v>1</v>
      </c>
      <c r="J491" s="15" t="n">
        <f aca="false">IF(I491=0,"",SUMIFS('Supplier bills'!$F$2:$F$1921,'Supplier bills'!$E$2:$E$1921,A491))</f>
        <v>205.28</v>
      </c>
      <c r="K491" s="15" t="n">
        <f aca="false">IF(H491="Invoiced",ROUND(J491-G491,2),"")</f>
        <v>-0.71</v>
      </c>
      <c r="L491" s="17" t="str">
        <f aca="false">IF(H491="Invoiced",IF(ABS(K491)/G491&gt;0.03,"Review","OK"),"")</f>
        <v>OK</v>
      </c>
      <c r="M491" s="19" t="n">
        <f aca="false">DATE(YEAR(B491),MONTH(B491),1)</f>
        <v>46143</v>
      </c>
    </row>
    <row r="492" customFormat="false" ht="15" hidden="false" customHeight="false" outlineLevel="0" collapsed="false">
      <c r="A492" s="17" t="s">
        <v>733</v>
      </c>
      <c r="B492" s="18" t="n">
        <v>46147</v>
      </c>
      <c r="C492" s="17" t="s">
        <v>88</v>
      </c>
      <c r="D492" s="17" t="s">
        <v>669</v>
      </c>
      <c r="E492" s="17" t="s">
        <v>670</v>
      </c>
      <c r="F492" s="17" t="s">
        <v>98</v>
      </c>
      <c r="G492" s="15" t="n">
        <v>226.64</v>
      </c>
      <c r="H492" s="17" t="s">
        <v>86</v>
      </c>
      <c r="I492" s="12" t="n">
        <f aca="false">COUNTIFS('Supplier bills'!$E$2:$E$1921,A492)</f>
        <v>1</v>
      </c>
      <c r="J492" s="15" t="n">
        <f aca="false">IF(I492=0,"",SUMIFS('Supplier bills'!$F$2:$F$1921,'Supplier bills'!$E$2:$E$1921,A492))</f>
        <v>227.14</v>
      </c>
      <c r="K492" s="15" t="n">
        <f aca="false">IF(H492="Invoiced",ROUND(J492-G492,2),"")</f>
        <v>0.5</v>
      </c>
      <c r="L492" s="17" t="str">
        <f aca="false">IF(H492="Invoiced",IF(ABS(K492)/G492&gt;0.03,"Review","OK"),"")</f>
        <v>OK</v>
      </c>
      <c r="M492" s="19" t="n">
        <f aca="false">DATE(YEAR(B492),MONTH(B492),1)</f>
        <v>46143</v>
      </c>
    </row>
    <row r="493" customFormat="false" ht="15" hidden="false" customHeight="false" outlineLevel="0" collapsed="false">
      <c r="A493" s="17" t="s">
        <v>734</v>
      </c>
      <c r="B493" s="18" t="n">
        <v>46147</v>
      </c>
      <c r="C493" s="17" t="s">
        <v>88</v>
      </c>
      <c r="D493" s="17" t="s">
        <v>654</v>
      </c>
      <c r="E493" s="17" t="s">
        <v>655</v>
      </c>
      <c r="F493" s="17" t="s">
        <v>85</v>
      </c>
      <c r="G493" s="15" t="n">
        <v>37.75</v>
      </c>
      <c r="H493" s="17" t="s">
        <v>86</v>
      </c>
      <c r="I493" s="12" t="n">
        <f aca="false">COUNTIFS('Supplier bills'!$E$2:$E$1921,A493)</f>
        <v>1</v>
      </c>
      <c r="J493" s="15" t="n">
        <f aca="false">IF(I493=0,"",SUMIFS('Supplier bills'!$F$2:$F$1921,'Supplier bills'!$E$2:$E$1921,A493))</f>
        <v>37.71</v>
      </c>
      <c r="K493" s="15" t="n">
        <f aca="false">IF(H493="Invoiced",ROUND(J493-G493,2),"")</f>
        <v>-0.04</v>
      </c>
      <c r="L493" s="17" t="str">
        <f aca="false">IF(H493="Invoiced",IF(ABS(K493)/G493&gt;0.03,"Review","OK"),"")</f>
        <v>OK</v>
      </c>
      <c r="M493" s="19" t="n">
        <f aca="false">DATE(YEAR(B493),MONTH(B493),1)</f>
        <v>46143</v>
      </c>
    </row>
    <row r="494" customFormat="false" ht="15" hidden="false" customHeight="false" outlineLevel="0" collapsed="false">
      <c r="A494" s="17" t="s">
        <v>735</v>
      </c>
      <c r="B494" s="18" t="n">
        <v>46147</v>
      </c>
      <c r="C494" s="17" t="s">
        <v>88</v>
      </c>
      <c r="D494" s="17" t="s">
        <v>567</v>
      </c>
      <c r="E494" s="17" t="s">
        <v>568</v>
      </c>
      <c r="F494" s="17" t="s">
        <v>85</v>
      </c>
      <c r="G494" s="15" t="n">
        <v>2572.82</v>
      </c>
      <c r="H494" s="17" t="s">
        <v>86</v>
      </c>
      <c r="I494" s="12" t="n">
        <f aca="false">COUNTIFS('Supplier bills'!$E$2:$E$1921,A494)</f>
        <v>1</v>
      </c>
      <c r="J494" s="15" t="n">
        <f aca="false">IF(I494=0,"",SUMIFS('Supplier bills'!$F$2:$F$1921,'Supplier bills'!$E$2:$E$1921,A494))</f>
        <v>2568.12</v>
      </c>
      <c r="K494" s="15" t="n">
        <f aca="false">IF(H494="Invoiced",ROUND(J494-G494,2),"")</f>
        <v>-4.7</v>
      </c>
      <c r="L494" s="17" t="str">
        <f aca="false">IF(H494="Invoiced",IF(ABS(K494)/G494&gt;0.03,"Review","OK"),"")</f>
        <v>OK</v>
      </c>
      <c r="M494" s="19" t="n">
        <f aca="false">DATE(YEAR(B494),MONTH(B494),1)</f>
        <v>46143</v>
      </c>
    </row>
    <row r="495" customFormat="false" ht="15" hidden="false" customHeight="false" outlineLevel="0" collapsed="false">
      <c r="A495" s="17" t="s">
        <v>736</v>
      </c>
      <c r="B495" s="18" t="n">
        <v>46147</v>
      </c>
      <c r="C495" s="17" t="s">
        <v>88</v>
      </c>
      <c r="D495" s="17" t="s">
        <v>629</v>
      </c>
      <c r="E495" s="17" t="s">
        <v>630</v>
      </c>
      <c r="F495" s="17" t="s">
        <v>85</v>
      </c>
      <c r="G495" s="15" t="n">
        <v>419.88</v>
      </c>
      <c r="H495" s="17" t="s">
        <v>86</v>
      </c>
      <c r="I495" s="12" t="n">
        <f aca="false">COUNTIFS('Supplier bills'!$E$2:$E$1921,A495)</f>
        <v>1</v>
      </c>
      <c r="J495" s="15" t="n">
        <f aca="false">IF(I495=0,"",SUMIFS('Supplier bills'!$F$2:$F$1921,'Supplier bills'!$E$2:$E$1921,A495))</f>
        <v>418.26</v>
      </c>
      <c r="K495" s="15" t="n">
        <f aca="false">IF(H495="Invoiced",ROUND(J495-G495,2),"")</f>
        <v>-1.62</v>
      </c>
      <c r="L495" s="17" t="str">
        <f aca="false">IF(H495="Invoiced",IF(ABS(K495)/G495&gt;0.03,"Review","OK"),"")</f>
        <v>OK</v>
      </c>
      <c r="M495" s="19" t="n">
        <f aca="false">DATE(YEAR(B495),MONTH(B495),1)</f>
        <v>46143</v>
      </c>
    </row>
    <row r="496" customFormat="false" ht="15" hidden="false" customHeight="false" outlineLevel="0" collapsed="false">
      <c r="A496" s="17" t="s">
        <v>737</v>
      </c>
      <c r="B496" s="18" t="n">
        <v>46148</v>
      </c>
      <c r="C496" s="17" t="s">
        <v>101</v>
      </c>
      <c r="D496" s="17" t="s">
        <v>673</v>
      </c>
      <c r="E496" s="17" t="s">
        <v>674</v>
      </c>
      <c r="F496" s="17" t="s">
        <v>85</v>
      </c>
      <c r="G496" s="15" t="n">
        <v>337.64</v>
      </c>
      <c r="H496" s="17" t="s">
        <v>86</v>
      </c>
      <c r="I496" s="12" t="n">
        <f aca="false">COUNTIFS('Supplier bills'!$E$2:$E$1921,A496)</f>
        <v>1</v>
      </c>
      <c r="J496" s="15" t="n">
        <f aca="false">IF(I496=0,"",SUMIFS('Supplier bills'!$F$2:$F$1921,'Supplier bills'!$E$2:$E$1921,A496))</f>
        <v>339.49</v>
      </c>
      <c r="K496" s="15" t="n">
        <f aca="false">IF(H496="Invoiced",ROUND(J496-G496,2),"")</f>
        <v>1.85</v>
      </c>
      <c r="L496" s="17" t="str">
        <f aca="false">IF(H496="Invoiced",IF(ABS(K496)/G496&gt;0.03,"Review","OK"),"")</f>
        <v>OK</v>
      </c>
      <c r="M496" s="19" t="n">
        <f aca="false">DATE(YEAR(B496),MONTH(B496),1)</f>
        <v>46143</v>
      </c>
    </row>
    <row r="497" customFormat="false" ht="15" hidden="false" customHeight="false" outlineLevel="0" collapsed="false">
      <c r="A497" s="17" t="s">
        <v>738</v>
      </c>
      <c r="B497" s="18" t="n">
        <v>46148</v>
      </c>
      <c r="C497" s="17" t="s">
        <v>88</v>
      </c>
      <c r="D497" s="17" t="s">
        <v>669</v>
      </c>
      <c r="E497" s="17" t="s">
        <v>670</v>
      </c>
      <c r="F497" s="17" t="s">
        <v>98</v>
      </c>
      <c r="G497" s="15" t="n">
        <v>626.05</v>
      </c>
      <c r="H497" s="17" t="s">
        <v>86</v>
      </c>
      <c r="I497" s="12" t="n">
        <f aca="false">COUNTIFS('Supplier bills'!$E$2:$E$1921,A497)</f>
        <v>1</v>
      </c>
      <c r="J497" s="15" t="n">
        <f aca="false">IF(I497=0,"",SUMIFS('Supplier bills'!$F$2:$F$1921,'Supplier bills'!$E$2:$E$1921,A497))</f>
        <v>629.69</v>
      </c>
      <c r="K497" s="15" t="n">
        <f aca="false">IF(H497="Invoiced",ROUND(J497-G497,2),"")</f>
        <v>3.64</v>
      </c>
      <c r="L497" s="17" t="str">
        <f aca="false">IF(H497="Invoiced",IF(ABS(K497)/G497&gt;0.03,"Review","OK"),"")</f>
        <v>OK</v>
      </c>
      <c r="M497" s="19" t="n">
        <f aca="false">DATE(YEAR(B497),MONTH(B497),1)</f>
        <v>46143</v>
      </c>
    </row>
    <row r="498" customFormat="false" ht="15" hidden="false" customHeight="false" outlineLevel="0" collapsed="false">
      <c r="A498" s="17" t="s">
        <v>739</v>
      </c>
      <c r="B498" s="18" t="n">
        <v>46148</v>
      </c>
      <c r="C498" s="17" t="s">
        <v>82</v>
      </c>
      <c r="D498" s="17" t="s">
        <v>629</v>
      </c>
      <c r="E498" s="17" t="s">
        <v>630</v>
      </c>
      <c r="F498" s="17" t="s">
        <v>98</v>
      </c>
      <c r="G498" s="15" t="n">
        <v>320.37</v>
      </c>
      <c r="H498" s="17" t="s">
        <v>86</v>
      </c>
      <c r="I498" s="12" t="n">
        <f aca="false">COUNTIFS('Supplier bills'!$E$2:$E$1921,A498)</f>
        <v>1</v>
      </c>
      <c r="J498" s="15" t="n">
        <f aca="false">IF(I498=0,"",SUMIFS('Supplier bills'!$F$2:$F$1921,'Supplier bills'!$E$2:$E$1921,A498))</f>
        <v>323.15</v>
      </c>
      <c r="K498" s="15" t="n">
        <f aca="false">IF(H498="Invoiced",ROUND(J498-G498,2),"")</f>
        <v>2.78</v>
      </c>
      <c r="L498" s="17" t="str">
        <f aca="false">IF(H498="Invoiced",IF(ABS(K498)/G498&gt;0.03,"Review","OK"),"")</f>
        <v>OK</v>
      </c>
      <c r="M498" s="19" t="n">
        <f aca="false">DATE(YEAR(B498),MONTH(B498),1)</f>
        <v>46143</v>
      </c>
    </row>
    <row r="499" customFormat="false" ht="15" hidden="false" customHeight="false" outlineLevel="0" collapsed="false">
      <c r="A499" s="17" t="s">
        <v>740</v>
      </c>
      <c r="B499" s="18" t="n">
        <v>46148</v>
      </c>
      <c r="C499" s="17" t="s">
        <v>82</v>
      </c>
      <c r="D499" s="17" t="s">
        <v>676</v>
      </c>
      <c r="E499" s="17" t="s">
        <v>677</v>
      </c>
      <c r="F499" s="17" t="s">
        <v>92</v>
      </c>
      <c r="G499" s="15" t="n">
        <v>239.44</v>
      </c>
      <c r="H499" s="17" t="s">
        <v>93</v>
      </c>
      <c r="I499" s="12" t="n">
        <f aca="false">COUNTIFS('Supplier bills'!$E$2:$E$1921,A499)</f>
        <v>0</v>
      </c>
      <c r="J499" s="15" t="str">
        <f aca="false">IF(I499=0,"",SUMIFS('Supplier bills'!$F$2:$F$1921,'Supplier bills'!$E$2:$E$1921,A499))</f>
        <v/>
      </c>
      <c r="K499" s="15" t="str">
        <f aca="false">IF(H499="Invoiced",ROUND(J499-G499,2),"")</f>
        <v/>
      </c>
      <c r="L499" s="17" t="str">
        <f aca="false">IF(H499="Invoiced",IF(ABS(K499)/G499&gt;0.03,"Review","OK"),"")</f>
        <v/>
      </c>
      <c r="M499" s="19" t="n">
        <f aca="false">DATE(YEAR(B499),MONTH(B499),1)</f>
        <v>46143</v>
      </c>
    </row>
    <row r="500" customFormat="false" ht="15" hidden="false" customHeight="false" outlineLevel="0" collapsed="false">
      <c r="A500" s="17" t="s">
        <v>741</v>
      </c>
      <c r="B500" s="18" t="n">
        <v>46148</v>
      </c>
      <c r="C500" s="17" t="s">
        <v>88</v>
      </c>
      <c r="D500" s="17" t="s">
        <v>693</v>
      </c>
      <c r="E500" s="17" t="s">
        <v>694</v>
      </c>
      <c r="F500" s="17" t="s">
        <v>98</v>
      </c>
      <c r="G500" s="15" t="n">
        <v>453.87</v>
      </c>
      <c r="H500" s="17" t="s">
        <v>86</v>
      </c>
      <c r="I500" s="12" t="n">
        <f aca="false">COUNTIFS('Supplier bills'!$E$2:$E$1921,A500)</f>
        <v>2</v>
      </c>
      <c r="J500" s="15" t="n">
        <f aca="false">IF(I500=0,"",SUMIFS('Supplier bills'!$F$2:$F$1921,'Supplier bills'!$E$2:$E$1921,A500))</f>
        <v>454.59</v>
      </c>
      <c r="K500" s="15" t="n">
        <f aca="false">IF(H500="Invoiced",ROUND(J500-G500,2),"")</f>
        <v>0.72</v>
      </c>
      <c r="L500" s="17" t="str">
        <f aca="false">IF(H500="Invoiced",IF(ABS(K500)/G500&gt;0.03,"Review","OK"),"")</f>
        <v>OK</v>
      </c>
      <c r="M500" s="19" t="n">
        <f aca="false">DATE(YEAR(B500),MONTH(B500),1)</f>
        <v>46143</v>
      </c>
    </row>
    <row r="501" customFormat="false" ht="15" hidden="false" customHeight="false" outlineLevel="0" collapsed="false">
      <c r="A501" s="17" t="s">
        <v>742</v>
      </c>
      <c r="B501" s="18" t="n">
        <v>46148</v>
      </c>
      <c r="C501" s="17" t="s">
        <v>82</v>
      </c>
      <c r="D501" s="17" t="s">
        <v>669</v>
      </c>
      <c r="E501" s="17" t="s">
        <v>670</v>
      </c>
      <c r="F501" s="17" t="s">
        <v>98</v>
      </c>
      <c r="G501" s="15" t="n">
        <v>180.6</v>
      </c>
      <c r="H501" s="17" t="s">
        <v>86</v>
      </c>
      <c r="I501" s="12" t="n">
        <f aca="false">COUNTIFS('Supplier bills'!$E$2:$E$1921,A501)</f>
        <v>1</v>
      </c>
      <c r="J501" s="15" t="n">
        <f aca="false">IF(I501=0,"",SUMIFS('Supplier bills'!$F$2:$F$1921,'Supplier bills'!$E$2:$E$1921,A501))</f>
        <v>181.88</v>
      </c>
      <c r="K501" s="15" t="n">
        <f aca="false">IF(H501="Invoiced",ROUND(J501-G501,2),"")</f>
        <v>1.28</v>
      </c>
      <c r="L501" s="17" t="str">
        <f aca="false">IF(H501="Invoiced",IF(ABS(K501)/G501&gt;0.03,"Review","OK"),"")</f>
        <v>OK</v>
      </c>
      <c r="M501" s="19" t="n">
        <f aca="false">DATE(YEAR(B501),MONTH(B501),1)</f>
        <v>46143</v>
      </c>
    </row>
    <row r="502" customFormat="false" ht="15" hidden="false" customHeight="false" outlineLevel="0" collapsed="false">
      <c r="A502" s="17" t="s">
        <v>743</v>
      </c>
      <c r="B502" s="18" t="n">
        <v>46149</v>
      </c>
      <c r="C502" s="17" t="s">
        <v>82</v>
      </c>
      <c r="D502" s="17" t="s">
        <v>673</v>
      </c>
      <c r="E502" s="17" t="s">
        <v>674</v>
      </c>
      <c r="F502" s="17" t="s">
        <v>98</v>
      </c>
      <c r="G502" s="15" t="n">
        <v>205.77</v>
      </c>
      <c r="H502" s="17" t="s">
        <v>86</v>
      </c>
      <c r="I502" s="12" t="n">
        <f aca="false">COUNTIFS('Supplier bills'!$E$2:$E$1921,A502)</f>
        <v>1</v>
      </c>
      <c r="J502" s="15" t="n">
        <f aca="false">IF(I502=0,"",SUMIFS('Supplier bills'!$F$2:$F$1921,'Supplier bills'!$E$2:$E$1921,A502))</f>
        <v>203.72</v>
      </c>
      <c r="K502" s="15" t="n">
        <f aca="false">IF(H502="Invoiced",ROUND(J502-G502,2),"")</f>
        <v>-2.05</v>
      </c>
      <c r="L502" s="17" t="str">
        <f aca="false">IF(H502="Invoiced",IF(ABS(K502)/G502&gt;0.03,"Review","OK"),"")</f>
        <v>OK</v>
      </c>
      <c r="M502" s="19" t="n">
        <f aca="false">DATE(YEAR(B502),MONTH(B502),1)</f>
        <v>46143</v>
      </c>
    </row>
    <row r="503" customFormat="false" ht="15" hidden="false" customHeight="false" outlineLevel="0" collapsed="false">
      <c r="A503" s="17" t="s">
        <v>744</v>
      </c>
      <c r="B503" s="18" t="n">
        <v>46149</v>
      </c>
      <c r="C503" s="17" t="s">
        <v>88</v>
      </c>
      <c r="D503" s="17" t="s">
        <v>693</v>
      </c>
      <c r="E503" s="17" t="s">
        <v>694</v>
      </c>
      <c r="F503" s="17" t="s">
        <v>98</v>
      </c>
      <c r="G503" s="15" t="n">
        <v>28</v>
      </c>
      <c r="H503" s="17" t="s">
        <v>86</v>
      </c>
      <c r="I503" s="12" t="n">
        <f aca="false">COUNTIFS('Supplier bills'!$E$2:$E$1921,A503)</f>
        <v>1</v>
      </c>
      <c r="J503" s="15" t="n">
        <f aca="false">IF(I503=0,"",SUMIFS('Supplier bills'!$F$2:$F$1921,'Supplier bills'!$E$2:$E$1921,A503))</f>
        <v>28.24</v>
      </c>
      <c r="K503" s="15" t="n">
        <f aca="false">IF(H503="Invoiced",ROUND(J503-G503,2),"")</f>
        <v>0.24</v>
      </c>
      <c r="L503" s="17" t="str">
        <f aca="false">IF(H503="Invoiced",IF(ABS(K503)/G503&gt;0.03,"Review","OK"),"")</f>
        <v>OK</v>
      </c>
      <c r="M503" s="19" t="n">
        <f aca="false">DATE(YEAR(B503),MONTH(B503),1)</f>
        <v>46143</v>
      </c>
    </row>
    <row r="504" customFormat="false" ht="15" hidden="false" customHeight="false" outlineLevel="0" collapsed="false">
      <c r="A504" s="17" t="s">
        <v>745</v>
      </c>
      <c r="B504" s="18" t="n">
        <v>46149</v>
      </c>
      <c r="C504" s="17" t="s">
        <v>82</v>
      </c>
      <c r="D504" s="17" t="s">
        <v>717</v>
      </c>
      <c r="E504" s="17" t="s">
        <v>718</v>
      </c>
      <c r="F504" s="17" t="s">
        <v>98</v>
      </c>
      <c r="G504" s="15" t="n">
        <v>1550.92</v>
      </c>
      <c r="H504" s="17" t="s">
        <v>86</v>
      </c>
      <c r="I504" s="12" t="n">
        <f aca="false">COUNTIFS('Supplier bills'!$E$2:$E$1921,A504)</f>
        <v>1</v>
      </c>
      <c r="J504" s="15" t="n">
        <f aca="false">IF(I504=0,"",SUMIFS('Supplier bills'!$F$2:$F$1921,'Supplier bills'!$E$2:$E$1921,A504))</f>
        <v>1546.02</v>
      </c>
      <c r="K504" s="15" t="n">
        <f aca="false">IF(H504="Invoiced",ROUND(J504-G504,2),"")</f>
        <v>-4.9</v>
      </c>
      <c r="L504" s="17" t="str">
        <f aca="false">IF(H504="Invoiced",IF(ABS(K504)/G504&gt;0.03,"Review","OK"),"")</f>
        <v>OK</v>
      </c>
      <c r="M504" s="19" t="n">
        <f aca="false">DATE(YEAR(B504),MONTH(B504),1)</f>
        <v>46143</v>
      </c>
    </row>
    <row r="505" customFormat="false" ht="15" hidden="false" customHeight="false" outlineLevel="0" collapsed="false">
      <c r="A505" s="17" t="s">
        <v>746</v>
      </c>
      <c r="B505" s="18" t="n">
        <v>46149</v>
      </c>
      <c r="C505" s="17" t="s">
        <v>82</v>
      </c>
      <c r="D505" s="17" t="s">
        <v>676</v>
      </c>
      <c r="E505" s="17" t="s">
        <v>677</v>
      </c>
      <c r="F505" s="17" t="s">
        <v>98</v>
      </c>
      <c r="G505" s="15" t="n">
        <v>522.79</v>
      </c>
      <c r="H505" s="17" t="s">
        <v>86</v>
      </c>
      <c r="I505" s="12" t="n">
        <f aca="false">COUNTIFS('Supplier bills'!$E$2:$E$1921,A505)</f>
        <v>1</v>
      </c>
      <c r="J505" s="15" t="n">
        <f aca="false">IF(I505=0,"",SUMIFS('Supplier bills'!$F$2:$F$1921,'Supplier bills'!$E$2:$E$1921,A505))</f>
        <v>524.03</v>
      </c>
      <c r="K505" s="15" t="n">
        <f aca="false">IF(H505="Invoiced",ROUND(J505-G505,2),"")</f>
        <v>1.24</v>
      </c>
      <c r="L505" s="17" t="str">
        <f aca="false">IF(H505="Invoiced",IF(ABS(K505)/G505&gt;0.03,"Review","OK"),"")</f>
        <v>OK</v>
      </c>
      <c r="M505" s="19" t="n">
        <f aca="false">DATE(YEAR(B505),MONTH(B505),1)</f>
        <v>46143</v>
      </c>
    </row>
    <row r="506" customFormat="false" ht="15" hidden="false" customHeight="false" outlineLevel="0" collapsed="false">
      <c r="A506" s="17" t="s">
        <v>747</v>
      </c>
      <c r="B506" s="18" t="n">
        <v>46149</v>
      </c>
      <c r="C506" s="17" t="s">
        <v>101</v>
      </c>
      <c r="D506" s="17" t="s">
        <v>676</v>
      </c>
      <c r="E506" s="17" t="s">
        <v>677</v>
      </c>
      <c r="F506" s="17" t="s">
        <v>98</v>
      </c>
      <c r="G506" s="15" t="n">
        <v>338.71</v>
      </c>
      <c r="H506" s="17" t="s">
        <v>135</v>
      </c>
      <c r="I506" s="12" t="n">
        <f aca="false">COUNTIFS('Supplier bills'!$E$2:$E$1921,A506)</f>
        <v>0</v>
      </c>
      <c r="J506" s="15" t="str">
        <f aca="false">IF(I506=0,"",SUMIFS('Supplier bills'!$F$2:$F$1921,'Supplier bills'!$E$2:$E$1921,A506))</f>
        <v/>
      </c>
      <c r="K506" s="15" t="str">
        <f aca="false">IF(H506="Invoiced",ROUND(J506-G506,2),"")</f>
        <v/>
      </c>
      <c r="L506" s="17" t="str">
        <f aca="false">IF(H506="Invoiced",IF(ABS(K506)/G506&gt;0.03,"Review","OK"),"")</f>
        <v/>
      </c>
      <c r="M506" s="19" t="n">
        <f aca="false">DATE(YEAR(B506),MONTH(B506),1)</f>
        <v>46143</v>
      </c>
    </row>
    <row r="507" customFormat="false" ht="15" hidden="false" customHeight="false" outlineLevel="0" collapsed="false">
      <c r="A507" s="17" t="s">
        <v>748</v>
      </c>
      <c r="B507" s="18" t="n">
        <v>46149</v>
      </c>
      <c r="C507" s="17" t="s">
        <v>101</v>
      </c>
      <c r="D507" s="17" t="s">
        <v>654</v>
      </c>
      <c r="E507" s="17" t="s">
        <v>655</v>
      </c>
      <c r="F507" s="17" t="s">
        <v>98</v>
      </c>
      <c r="G507" s="15" t="n">
        <v>494.76</v>
      </c>
      <c r="H507" s="17" t="s">
        <v>86</v>
      </c>
      <c r="I507" s="12" t="n">
        <f aca="false">COUNTIFS('Supplier bills'!$E$2:$E$1921,A507)</f>
        <v>1</v>
      </c>
      <c r="J507" s="15" t="n">
        <f aca="false">IF(I507=0,"",SUMIFS('Supplier bills'!$F$2:$F$1921,'Supplier bills'!$E$2:$E$1921,A507))</f>
        <v>465</v>
      </c>
      <c r="K507" s="15" t="n">
        <f aca="false">IF(H507="Invoiced",ROUND(J507-G507,2),"")</f>
        <v>-29.76</v>
      </c>
      <c r="L507" s="17" t="str">
        <f aca="false">IF(H507="Invoiced",IF(ABS(K507)/G507&gt;0.03,"Review","OK"),"")</f>
        <v>Review</v>
      </c>
      <c r="M507" s="19" t="n">
        <f aca="false">DATE(YEAR(B507),MONTH(B507),1)</f>
        <v>46143</v>
      </c>
    </row>
    <row r="508" customFormat="false" ht="15" hidden="false" customHeight="false" outlineLevel="0" collapsed="false">
      <c r="A508" s="17" t="s">
        <v>749</v>
      </c>
      <c r="B508" s="18" t="n">
        <v>46149</v>
      </c>
      <c r="C508" s="17" t="s">
        <v>82</v>
      </c>
      <c r="D508" s="17" t="s">
        <v>633</v>
      </c>
      <c r="E508" s="17" t="s">
        <v>634</v>
      </c>
      <c r="F508" s="17" t="s">
        <v>98</v>
      </c>
      <c r="G508" s="15" t="n">
        <v>101.01</v>
      </c>
      <c r="H508" s="17" t="s">
        <v>86</v>
      </c>
      <c r="I508" s="12" t="n">
        <f aca="false">COUNTIFS('Supplier bills'!$E$2:$E$1921,A508)</f>
        <v>1</v>
      </c>
      <c r="J508" s="15" t="n">
        <f aca="false">IF(I508=0,"",SUMIFS('Supplier bills'!$F$2:$F$1921,'Supplier bills'!$E$2:$E$1921,A508))</f>
        <v>101.44</v>
      </c>
      <c r="K508" s="15" t="n">
        <f aca="false">IF(H508="Invoiced",ROUND(J508-G508,2),"")</f>
        <v>0.43</v>
      </c>
      <c r="L508" s="17" t="str">
        <f aca="false">IF(H508="Invoiced",IF(ABS(K508)/G508&gt;0.03,"Review","OK"),"")</f>
        <v>OK</v>
      </c>
      <c r="M508" s="19" t="n">
        <f aca="false">DATE(YEAR(B508),MONTH(B508),1)</f>
        <v>46143</v>
      </c>
    </row>
    <row r="509" customFormat="false" ht="15" hidden="false" customHeight="false" outlineLevel="0" collapsed="false">
      <c r="A509" s="17" t="s">
        <v>750</v>
      </c>
      <c r="B509" s="18" t="n">
        <v>46149</v>
      </c>
      <c r="C509" s="17" t="s">
        <v>88</v>
      </c>
      <c r="D509" s="17" t="s">
        <v>751</v>
      </c>
      <c r="E509" s="17" t="s">
        <v>752</v>
      </c>
      <c r="F509" s="17" t="s">
        <v>85</v>
      </c>
      <c r="G509" s="15" t="n">
        <v>217.1</v>
      </c>
      <c r="H509" s="17" t="s">
        <v>86</v>
      </c>
      <c r="I509" s="12" t="n">
        <f aca="false">COUNTIFS('Supplier bills'!$E$2:$E$1921,A509)</f>
        <v>1</v>
      </c>
      <c r="J509" s="15" t="n">
        <f aca="false">IF(I509=0,"",SUMIFS('Supplier bills'!$F$2:$F$1921,'Supplier bills'!$E$2:$E$1921,A509))</f>
        <v>215</v>
      </c>
      <c r="K509" s="15" t="n">
        <f aca="false">IF(H509="Invoiced",ROUND(J509-G509,2),"")</f>
        <v>-2.1</v>
      </c>
      <c r="L509" s="17" t="str">
        <f aca="false">IF(H509="Invoiced",IF(ABS(K509)/G509&gt;0.03,"Review","OK"),"")</f>
        <v>OK</v>
      </c>
      <c r="M509" s="19" t="n">
        <f aca="false">DATE(YEAR(B509),MONTH(B509),1)</f>
        <v>46143</v>
      </c>
    </row>
    <row r="510" customFormat="false" ht="15" hidden="false" customHeight="false" outlineLevel="0" collapsed="false">
      <c r="A510" s="17" t="s">
        <v>753</v>
      </c>
      <c r="B510" s="18" t="n">
        <v>46149</v>
      </c>
      <c r="C510" s="17" t="s">
        <v>82</v>
      </c>
      <c r="D510" s="17" t="s">
        <v>582</v>
      </c>
      <c r="E510" s="17" t="s">
        <v>583</v>
      </c>
      <c r="F510" s="17" t="s">
        <v>85</v>
      </c>
      <c r="G510" s="15" t="n">
        <v>197.87</v>
      </c>
      <c r="H510" s="17" t="s">
        <v>86</v>
      </c>
      <c r="I510" s="12" t="n">
        <f aca="false">COUNTIFS('Supplier bills'!$E$2:$E$1921,A510)</f>
        <v>1</v>
      </c>
      <c r="J510" s="15" t="n">
        <f aca="false">IF(I510=0,"",SUMIFS('Supplier bills'!$F$2:$F$1921,'Supplier bills'!$E$2:$E$1921,A510))</f>
        <v>199.5</v>
      </c>
      <c r="K510" s="15" t="n">
        <f aca="false">IF(H510="Invoiced",ROUND(J510-G510,2),"")</f>
        <v>1.63</v>
      </c>
      <c r="L510" s="17" t="str">
        <f aca="false">IF(H510="Invoiced",IF(ABS(K510)/G510&gt;0.03,"Review","OK"),"")</f>
        <v>OK</v>
      </c>
      <c r="M510" s="19" t="n">
        <f aca="false">DATE(YEAR(B510),MONTH(B510),1)</f>
        <v>46143</v>
      </c>
    </row>
    <row r="511" customFormat="false" ht="15" hidden="false" customHeight="false" outlineLevel="0" collapsed="false">
      <c r="A511" s="17" t="s">
        <v>754</v>
      </c>
      <c r="B511" s="18" t="n">
        <v>46149</v>
      </c>
      <c r="C511" s="17" t="s">
        <v>101</v>
      </c>
      <c r="D511" s="17" t="s">
        <v>697</v>
      </c>
      <c r="E511" s="17" t="s">
        <v>698</v>
      </c>
      <c r="F511" s="17" t="s">
        <v>85</v>
      </c>
      <c r="G511" s="15" t="n">
        <v>116.52</v>
      </c>
      <c r="H511" s="17" t="s">
        <v>86</v>
      </c>
      <c r="I511" s="12" t="n">
        <f aca="false">COUNTIFS('Supplier bills'!$E$2:$E$1921,A511)</f>
        <v>1</v>
      </c>
      <c r="J511" s="15" t="n">
        <f aca="false">IF(I511=0,"",SUMIFS('Supplier bills'!$F$2:$F$1921,'Supplier bills'!$E$2:$E$1921,A511))</f>
        <v>117.32</v>
      </c>
      <c r="K511" s="15" t="n">
        <f aca="false">IF(H511="Invoiced",ROUND(J511-G511,2),"")</f>
        <v>0.8</v>
      </c>
      <c r="L511" s="17" t="str">
        <f aca="false">IF(H511="Invoiced",IF(ABS(K511)/G511&gt;0.03,"Review","OK"),"")</f>
        <v>OK</v>
      </c>
      <c r="M511" s="19" t="n">
        <f aca="false">DATE(YEAR(B511),MONTH(B511),1)</f>
        <v>46143</v>
      </c>
    </row>
    <row r="512" customFormat="false" ht="15" hidden="false" customHeight="false" outlineLevel="0" collapsed="false">
      <c r="A512" s="17" t="s">
        <v>755</v>
      </c>
      <c r="B512" s="18" t="n">
        <v>46149</v>
      </c>
      <c r="C512" s="17" t="s">
        <v>82</v>
      </c>
      <c r="D512" s="17" t="s">
        <v>756</v>
      </c>
      <c r="E512" s="17" t="s">
        <v>757</v>
      </c>
      <c r="F512" s="17" t="s">
        <v>85</v>
      </c>
      <c r="G512" s="15" t="n">
        <v>202.59</v>
      </c>
      <c r="H512" s="17" t="s">
        <v>86</v>
      </c>
      <c r="I512" s="12" t="n">
        <f aca="false">COUNTIFS('Supplier bills'!$E$2:$E$1921,A512)</f>
        <v>1</v>
      </c>
      <c r="J512" s="15" t="n">
        <f aca="false">IF(I512=0,"",SUMIFS('Supplier bills'!$F$2:$F$1921,'Supplier bills'!$E$2:$E$1921,A512))</f>
        <v>201.34</v>
      </c>
      <c r="K512" s="15" t="n">
        <f aca="false">IF(H512="Invoiced",ROUND(J512-G512,2),"")</f>
        <v>-1.25</v>
      </c>
      <c r="L512" s="17" t="str">
        <f aca="false">IF(H512="Invoiced",IF(ABS(K512)/G512&gt;0.03,"Review","OK"),"")</f>
        <v>OK</v>
      </c>
      <c r="M512" s="19" t="n">
        <f aca="false">DATE(YEAR(B512),MONTH(B512),1)</f>
        <v>46143</v>
      </c>
    </row>
    <row r="513" customFormat="false" ht="15" hidden="false" customHeight="false" outlineLevel="0" collapsed="false">
      <c r="A513" s="17" t="s">
        <v>758</v>
      </c>
      <c r="B513" s="18" t="n">
        <v>46150</v>
      </c>
      <c r="C513" s="17" t="s">
        <v>82</v>
      </c>
      <c r="D513" s="17" t="s">
        <v>697</v>
      </c>
      <c r="E513" s="17" t="s">
        <v>698</v>
      </c>
      <c r="F513" s="17" t="s">
        <v>85</v>
      </c>
      <c r="G513" s="15" t="n">
        <v>515.37</v>
      </c>
      <c r="H513" s="17" t="s">
        <v>86</v>
      </c>
      <c r="I513" s="12" t="n">
        <f aca="false">COUNTIFS('Supplier bills'!$E$2:$E$1921,A513)</f>
        <v>1</v>
      </c>
      <c r="J513" s="15" t="n">
        <f aca="false">IF(I513=0,"",SUMIFS('Supplier bills'!$F$2:$F$1921,'Supplier bills'!$E$2:$E$1921,A513))</f>
        <v>513.94</v>
      </c>
      <c r="K513" s="15" t="n">
        <f aca="false">IF(H513="Invoiced",ROUND(J513-G513,2),"")</f>
        <v>-1.43</v>
      </c>
      <c r="L513" s="17" t="str">
        <f aca="false">IF(H513="Invoiced",IF(ABS(K513)/G513&gt;0.03,"Review","OK"),"")</f>
        <v>OK</v>
      </c>
      <c r="M513" s="19" t="n">
        <f aca="false">DATE(YEAR(B513),MONTH(B513),1)</f>
        <v>46143</v>
      </c>
    </row>
    <row r="514" customFormat="false" ht="15" hidden="false" customHeight="false" outlineLevel="0" collapsed="false">
      <c r="A514" s="17" t="s">
        <v>759</v>
      </c>
      <c r="B514" s="18" t="n">
        <v>46150</v>
      </c>
      <c r="C514" s="17" t="s">
        <v>88</v>
      </c>
      <c r="D514" s="17" t="s">
        <v>760</v>
      </c>
      <c r="E514" s="17" t="s">
        <v>761</v>
      </c>
      <c r="F514" s="17" t="s">
        <v>85</v>
      </c>
      <c r="G514" s="15" t="n">
        <v>161</v>
      </c>
      <c r="H514" s="17" t="s">
        <v>86</v>
      </c>
      <c r="I514" s="12" t="n">
        <f aca="false">COUNTIFS('Supplier bills'!$E$2:$E$1921,A514)</f>
        <v>1</v>
      </c>
      <c r="J514" s="15" t="n">
        <f aca="false">IF(I514=0,"",SUMIFS('Supplier bills'!$F$2:$F$1921,'Supplier bills'!$E$2:$E$1921,A514))</f>
        <v>160.93</v>
      </c>
      <c r="K514" s="15" t="n">
        <f aca="false">IF(H514="Invoiced",ROUND(J514-G514,2),"")</f>
        <v>-0.07</v>
      </c>
      <c r="L514" s="17" t="str">
        <f aca="false">IF(H514="Invoiced",IF(ABS(K514)/G514&gt;0.03,"Review","OK"),"")</f>
        <v>OK</v>
      </c>
      <c r="M514" s="19" t="n">
        <f aca="false">DATE(YEAR(B514),MONTH(B514),1)</f>
        <v>46143</v>
      </c>
    </row>
    <row r="515" customFormat="false" ht="15" hidden="false" customHeight="false" outlineLevel="0" collapsed="false">
      <c r="A515" s="17" t="s">
        <v>762</v>
      </c>
      <c r="B515" s="18" t="n">
        <v>46150</v>
      </c>
      <c r="C515" s="17" t="s">
        <v>82</v>
      </c>
      <c r="D515" s="17" t="s">
        <v>633</v>
      </c>
      <c r="E515" s="17" t="s">
        <v>634</v>
      </c>
      <c r="F515" s="17" t="s">
        <v>98</v>
      </c>
      <c r="G515" s="15" t="n">
        <v>39.56</v>
      </c>
      <c r="H515" s="17" t="s">
        <v>86</v>
      </c>
      <c r="I515" s="12" t="n">
        <f aca="false">COUNTIFS('Supplier bills'!$E$2:$E$1921,A515)</f>
        <v>1</v>
      </c>
      <c r="J515" s="15" t="n">
        <f aca="false">IF(I515=0,"",SUMIFS('Supplier bills'!$F$2:$F$1921,'Supplier bills'!$E$2:$E$1921,A515))</f>
        <v>39.31</v>
      </c>
      <c r="K515" s="15" t="n">
        <f aca="false">IF(H515="Invoiced",ROUND(J515-G515,2),"")</f>
        <v>-0.25</v>
      </c>
      <c r="L515" s="17" t="str">
        <f aca="false">IF(H515="Invoiced",IF(ABS(K515)/G515&gt;0.03,"Review","OK"),"")</f>
        <v>OK</v>
      </c>
      <c r="M515" s="19" t="n">
        <f aca="false">DATE(YEAR(B515),MONTH(B515),1)</f>
        <v>46143</v>
      </c>
    </row>
    <row r="516" customFormat="false" ht="15" hidden="false" customHeight="false" outlineLevel="0" collapsed="false">
      <c r="A516" s="17" t="s">
        <v>763</v>
      </c>
      <c r="B516" s="18" t="n">
        <v>46151</v>
      </c>
      <c r="C516" s="17" t="s">
        <v>82</v>
      </c>
      <c r="D516" s="17" t="s">
        <v>764</v>
      </c>
      <c r="E516" s="17" t="s">
        <v>765</v>
      </c>
      <c r="F516" s="17" t="s">
        <v>85</v>
      </c>
      <c r="G516" s="15" t="n">
        <v>423.46</v>
      </c>
      <c r="H516" s="17" t="s">
        <v>86</v>
      </c>
      <c r="I516" s="12" t="n">
        <f aca="false">COUNTIFS('Supplier bills'!$E$2:$E$1921,A516)</f>
        <v>1</v>
      </c>
      <c r="J516" s="15" t="n">
        <f aca="false">IF(I516=0,"",SUMIFS('Supplier bills'!$F$2:$F$1921,'Supplier bills'!$E$2:$E$1921,A516))</f>
        <v>423.07</v>
      </c>
      <c r="K516" s="15" t="n">
        <f aca="false">IF(H516="Invoiced",ROUND(J516-G516,2),"")</f>
        <v>-0.39</v>
      </c>
      <c r="L516" s="17" t="str">
        <f aca="false">IF(H516="Invoiced",IF(ABS(K516)/G516&gt;0.03,"Review","OK"),"")</f>
        <v>OK</v>
      </c>
      <c r="M516" s="19" t="n">
        <f aca="false">DATE(YEAR(B516),MONTH(B516),1)</f>
        <v>46143</v>
      </c>
    </row>
    <row r="517" customFormat="false" ht="15" hidden="false" customHeight="false" outlineLevel="0" collapsed="false">
      <c r="A517" s="17" t="s">
        <v>766</v>
      </c>
      <c r="B517" s="18" t="n">
        <v>46151</v>
      </c>
      <c r="C517" s="17" t="s">
        <v>82</v>
      </c>
      <c r="D517" s="17" t="s">
        <v>697</v>
      </c>
      <c r="E517" s="17" t="s">
        <v>698</v>
      </c>
      <c r="F517" s="17" t="s">
        <v>92</v>
      </c>
      <c r="G517" s="15" t="n">
        <v>318.54</v>
      </c>
      <c r="H517" s="17" t="s">
        <v>93</v>
      </c>
      <c r="I517" s="12" t="n">
        <f aca="false">COUNTIFS('Supplier bills'!$E$2:$E$1921,A517)</f>
        <v>0</v>
      </c>
      <c r="J517" s="15" t="str">
        <f aca="false">IF(I517=0,"",SUMIFS('Supplier bills'!$F$2:$F$1921,'Supplier bills'!$E$2:$E$1921,A517))</f>
        <v/>
      </c>
      <c r="K517" s="15" t="str">
        <f aca="false">IF(H517="Invoiced",ROUND(J517-G517,2),"")</f>
        <v/>
      </c>
      <c r="L517" s="17" t="str">
        <f aca="false">IF(H517="Invoiced",IF(ABS(K517)/G517&gt;0.03,"Review","OK"),"")</f>
        <v/>
      </c>
      <c r="M517" s="19" t="n">
        <f aca="false">DATE(YEAR(B517),MONTH(B517),1)</f>
        <v>46143</v>
      </c>
    </row>
    <row r="518" customFormat="false" ht="15" hidden="false" customHeight="false" outlineLevel="0" collapsed="false">
      <c r="A518" s="17" t="s">
        <v>767</v>
      </c>
      <c r="B518" s="18" t="n">
        <v>46151</v>
      </c>
      <c r="C518" s="17" t="s">
        <v>82</v>
      </c>
      <c r="D518" s="17" t="s">
        <v>751</v>
      </c>
      <c r="E518" s="17" t="s">
        <v>752</v>
      </c>
      <c r="F518" s="17" t="s">
        <v>98</v>
      </c>
      <c r="G518" s="15" t="n">
        <v>315.95</v>
      </c>
      <c r="H518" s="17" t="s">
        <v>86</v>
      </c>
      <c r="I518" s="12" t="n">
        <f aca="false">COUNTIFS('Supplier bills'!$E$2:$E$1921,A518)</f>
        <v>1</v>
      </c>
      <c r="J518" s="15" t="n">
        <f aca="false">IF(I518=0,"",SUMIFS('Supplier bills'!$F$2:$F$1921,'Supplier bills'!$E$2:$E$1921,A518))</f>
        <v>318.64</v>
      </c>
      <c r="K518" s="15" t="n">
        <f aca="false">IF(H518="Invoiced",ROUND(J518-G518,2),"")</f>
        <v>2.69</v>
      </c>
      <c r="L518" s="17" t="str">
        <f aca="false">IF(H518="Invoiced",IF(ABS(K518)/G518&gt;0.03,"Review","OK"),"")</f>
        <v>OK</v>
      </c>
      <c r="M518" s="19" t="n">
        <f aca="false">DATE(YEAR(B518),MONTH(B518),1)</f>
        <v>46143</v>
      </c>
    </row>
    <row r="519" customFormat="false" ht="15" hidden="false" customHeight="false" outlineLevel="0" collapsed="false">
      <c r="A519" s="17" t="s">
        <v>768</v>
      </c>
      <c r="B519" s="18" t="n">
        <v>46151</v>
      </c>
      <c r="C519" s="17" t="s">
        <v>101</v>
      </c>
      <c r="D519" s="17" t="s">
        <v>764</v>
      </c>
      <c r="E519" s="17" t="s">
        <v>765</v>
      </c>
      <c r="F519" s="17" t="s">
        <v>98</v>
      </c>
      <c r="G519" s="15" t="n">
        <v>353.42</v>
      </c>
      <c r="H519" s="17" t="s">
        <v>86</v>
      </c>
      <c r="I519" s="12" t="n">
        <f aca="false">COUNTIFS('Supplier bills'!$E$2:$E$1921,A519)</f>
        <v>1</v>
      </c>
      <c r="J519" s="15" t="n">
        <f aca="false">IF(I519=0,"",SUMIFS('Supplier bills'!$F$2:$F$1921,'Supplier bills'!$E$2:$E$1921,A519))</f>
        <v>351.21</v>
      </c>
      <c r="K519" s="15" t="n">
        <f aca="false">IF(H519="Invoiced",ROUND(J519-G519,2),"")</f>
        <v>-2.21</v>
      </c>
      <c r="L519" s="17" t="str">
        <f aca="false">IF(H519="Invoiced",IF(ABS(K519)/G519&gt;0.03,"Review","OK"),"")</f>
        <v>OK</v>
      </c>
      <c r="M519" s="19" t="n">
        <f aca="false">DATE(YEAR(B519),MONTH(B519),1)</f>
        <v>46143</v>
      </c>
    </row>
    <row r="520" customFormat="false" ht="15" hidden="false" customHeight="false" outlineLevel="0" collapsed="false">
      <c r="A520" s="17" t="s">
        <v>769</v>
      </c>
      <c r="B520" s="18" t="n">
        <v>46151</v>
      </c>
      <c r="C520" s="17" t="s">
        <v>82</v>
      </c>
      <c r="D520" s="17" t="s">
        <v>629</v>
      </c>
      <c r="E520" s="17" t="s">
        <v>630</v>
      </c>
      <c r="F520" s="17" t="s">
        <v>85</v>
      </c>
      <c r="G520" s="15" t="n">
        <v>468.43</v>
      </c>
      <c r="H520" s="17" t="s">
        <v>86</v>
      </c>
      <c r="I520" s="12" t="n">
        <f aca="false">COUNTIFS('Supplier bills'!$E$2:$E$1921,A520)</f>
        <v>1</v>
      </c>
      <c r="J520" s="15" t="n">
        <f aca="false">IF(I520=0,"",SUMIFS('Supplier bills'!$F$2:$F$1921,'Supplier bills'!$E$2:$E$1921,A520))</f>
        <v>429.37</v>
      </c>
      <c r="K520" s="15" t="n">
        <f aca="false">IF(H520="Invoiced",ROUND(J520-G520,2),"")</f>
        <v>-39.06</v>
      </c>
      <c r="L520" s="17" t="str">
        <f aca="false">IF(H520="Invoiced",IF(ABS(K520)/G520&gt;0.03,"Review","OK"),"")</f>
        <v>Review</v>
      </c>
      <c r="M520" s="19" t="n">
        <f aca="false">DATE(YEAR(B520),MONTH(B520),1)</f>
        <v>46143</v>
      </c>
    </row>
    <row r="521" customFormat="false" ht="15" hidden="false" customHeight="false" outlineLevel="0" collapsed="false">
      <c r="A521" s="17" t="s">
        <v>770</v>
      </c>
      <c r="B521" s="18" t="n">
        <v>46151</v>
      </c>
      <c r="C521" s="17" t="s">
        <v>101</v>
      </c>
      <c r="D521" s="17" t="s">
        <v>633</v>
      </c>
      <c r="E521" s="17" t="s">
        <v>634</v>
      </c>
      <c r="F521" s="17" t="s">
        <v>98</v>
      </c>
      <c r="G521" s="15" t="n">
        <v>324.64</v>
      </c>
      <c r="H521" s="17" t="s">
        <v>86</v>
      </c>
      <c r="I521" s="12" t="n">
        <f aca="false">COUNTIFS('Supplier bills'!$E$2:$E$1921,A521)</f>
        <v>1</v>
      </c>
      <c r="J521" s="15" t="n">
        <f aca="false">IF(I521=0,"",SUMIFS('Supplier bills'!$F$2:$F$1921,'Supplier bills'!$E$2:$E$1921,A521))</f>
        <v>321.59</v>
      </c>
      <c r="K521" s="15" t="n">
        <f aca="false">IF(H521="Invoiced",ROUND(J521-G521,2),"")</f>
        <v>-3.05</v>
      </c>
      <c r="L521" s="17" t="str">
        <f aca="false">IF(H521="Invoiced",IF(ABS(K521)/G521&gt;0.03,"Review","OK"),"")</f>
        <v>OK</v>
      </c>
      <c r="M521" s="19" t="n">
        <f aca="false">DATE(YEAR(B521),MONTH(B521),1)</f>
        <v>46143</v>
      </c>
    </row>
    <row r="522" customFormat="false" ht="15" hidden="false" customHeight="false" outlineLevel="0" collapsed="false">
      <c r="A522" s="17" t="s">
        <v>771</v>
      </c>
      <c r="B522" s="18" t="n">
        <v>46151</v>
      </c>
      <c r="C522" s="17" t="s">
        <v>82</v>
      </c>
      <c r="D522" s="17" t="s">
        <v>730</v>
      </c>
      <c r="E522" s="17" t="s">
        <v>731</v>
      </c>
      <c r="F522" s="17" t="s">
        <v>98</v>
      </c>
      <c r="G522" s="15" t="n">
        <v>122.02</v>
      </c>
      <c r="H522" s="17" t="s">
        <v>86</v>
      </c>
      <c r="I522" s="12" t="n">
        <f aca="false">COUNTIFS('Supplier bills'!$E$2:$E$1921,A522)</f>
        <v>1</v>
      </c>
      <c r="J522" s="15" t="n">
        <f aca="false">IF(I522=0,"",SUMIFS('Supplier bills'!$F$2:$F$1921,'Supplier bills'!$E$2:$E$1921,A522))</f>
        <v>121.3</v>
      </c>
      <c r="K522" s="15" t="n">
        <f aca="false">IF(H522="Invoiced",ROUND(J522-G522,2),"")</f>
        <v>-0.72</v>
      </c>
      <c r="L522" s="17" t="str">
        <f aca="false">IF(H522="Invoiced",IF(ABS(K522)/G522&gt;0.03,"Review","OK"),"")</f>
        <v>OK</v>
      </c>
      <c r="M522" s="19" t="n">
        <f aca="false">DATE(YEAR(B522),MONTH(B522),1)</f>
        <v>46143</v>
      </c>
    </row>
    <row r="523" customFormat="false" ht="15" hidden="false" customHeight="false" outlineLevel="0" collapsed="false">
      <c r="A523" s="17" t="s">
        <v>772</v>
      </c>
      <c r="B523" s="18" t="n">
        <v>46151</v>
      </c>
      <c r="C523" s="17" t="s">
        <v>82</v>
      </c>
      <c r="D523" s="17" t="s">
        <v>693</v>
      </c>
      <c r="E523" s="17" t="s">
        <v>694</v>
      </c>
      <c r="F523" s="17" t="s">
        <v>98</v>
      </c>
      <c r="G523" s="15" t="n">
        <v>186.16</v>
      </c>
      <c r="H523" s="17" t="s">
        <v>86</v>
      </c>
      <c r="I523" s="12" t="n">
        <f aca="false">COUNTIFS('Supplier bills'!$E$2:$E$1921,A523)</f>
        <v>1</v>
      </c>
      <c r="J523" s="15" t="n">
        <f aca="false">IF(I523=0,"",SUMIFS('Supplier bills'!$F$2:$F$1921,'Supplier bills'!$E$2:$E$1921,A523))</f>
        <v>185.76</v>
      </c>
      <c r="K523" s="15" t="n">
        <f aca="false">IF(H523="Invoiced",ROUND(J523-G523,2),"")</f>
        <v>-0.4</v>
      </c>
      <c r="L523" s="17" t="str">
        <f aca="false">IF(H523="Invoiced",IF(ABS(K523)/G523&gt;0.03,"Review","OK"),"")</f>
        <v>OK</v>
      </c>
      <c r="M523" s="19" t="n">
        <f aca="false">DATE(YEAR(B523),MONTH(B523),1)</f>
        <v>46143</v>
      </c>
    </row>
    <row r="524" customFormat="false" ht="15" hidden="false" customHeight="false" outlineLevel="0" collapsed="false">
      <c r="A524" s="17" t="s">
        <v>773</v>
      </c>
      <c r="B524" s="18" t="n">
        <v>46152</v>
      </c>
      <c r="C524" s="17" t="s">
        <v>88</v>
      </c>
      <c r="D524" s="17" t="s">
        <v>774</v>
      </c>
      <c r="E524" s="17" t="s">
        <v>775</v>
      </c>
      <c r="F524" s="17" t="s">
        <v>85</v>
      </c>
      <c r="G524" s="15" t="n">
        <v>1075.98</v>
      </c>
      <c r="H524" s="17" t="s">
        <v>86</v>
      </c>
      <c r="I524" s="12" t="n">
        <f aca="false">COUNTIFS('Supplier bills'!$E$2:$E$1921,A524)</f>
        <v>1</v>
      </c>
      <c r="J524" s="15" t="n">
        <f aca="false">IF(I524=0,"",SUMIFS('Supplier bills'!$F$2:$F$1921,'Supplier bills'!$E$2:$E$1921,A524))</f>
        <v>1082.5</v>
      </c>
      <c r="K524" s="15" t="n">
        <f aca="false">IF(H524="Invoiced",ROUND(J524-G524,2),"")</f>
        <v>6.52</v>
      </c>
      <c r="L524" s="17" t="str">
        <f aca="false">IF(H524="Invoiced",IF(ABS(K524)/G524&gt;0.03,"Review","OK"),"")</f>
        <v>OK</v>
      </c>
      <c r="M524" s="19" t="n">
        <f aca="false">DATE(YEAR(B524),MONTH(B524),1)</f>
        <v>46143</v>
      </c>
    </row>
    <row r="525" customFormat="false" ht="15" hidden="false" customHeight="false" outlineLevel="0" collapsed="false">
      <c r="A525" s="17" t="s">
        <v>776</v>
      </c>
      <c r="B525" s="18" t="n">
        <v>46152</v>
      </c>
      <c r="C525" s="17" t="s">
        <v>82</v>
      </c>
      <c r="D525" s="17" t="s">
        <v>633</v>
      </c>
      <c r="E525" s="17" t="s">
        <v>634</v>
      </c>
      <c r="F525" s="17" t="s">
        <v>98</v>
      </c>
      <c r="G525" s="15" t="n">
        <v>176.54</v>
      </c>
      <c r="H525" s="17" t="s">
        <v>86</v>
      </c>
      <c r="I525" s="12" t="n">
        <f aca="false">COUNTIFS('Supplier bills'!$E$2:$E$1921,A525)</f>
        <v>1</v>
      </c>
      <c r="J525" s="15" t="n">
        <f aca="false">IF(I525=0,"",SUMIFS('Supplier bills'!$F$2:$F$1921,'Supplier bills'!$E$2:$E$1921,A525))</f>
        <v>178.25</v>
      </c>
      <c r="K525" s="15" t="n">
        <f aca="false">IF(H525="Invoiced",ROUND(J525-G525,2),"")</f>
        <v>1.71</v>
      </c>
      <c r="L525" s="17" t="str">
        <f aca="false">IF(H525="Invoiced",IF(ABS(K525)/G525&gt;0.03,"Review","OK"),"")</f>
        <v>OK</v>
      </c>
      <c r="M525" s="19" t="n">
        <f aca="false">DATE(YEAR(B525),MONTH(B525),1)</f>
        <v>46143</v>
      </c>
    </row>
    <row r="526" customFormat="false" ht="15" hidden="false" customHeight="false" outlineLevel="0" collapsed="false">
      <c r="A526" s="17" t="s">
        <v>777</v>
      </c>
      <c r="B526" s="18" t="n">
        <v>46152</v>
      </c>
      <c r="C526" s="17" t="s">
        <v>101</v>
      </c>
      <c r="D526" s="17" t="s">
        <v>778</v>
      </c>
      <c r="E526" s="17" t="s">
        <v>779</v>
      </c>
      <c r="F526" s="17" t="s">
        <v>98</v>
      </c>
      <c r="G526" s="15" t="n">
        <v>99.33</v>
      </c>
      <c r="H526" s="17" t="s">
        <v>86</v>
      </c>
      <c r="I526" s="12" t="n">
        <f aca="false">COUNTIFS('Supplier bills'!$E$2:$E$1921,A526)</f>
        <v>1</v>
      </c>
      <c r="J526" s="15" t="n">
        <f aca="false">IF(I526=0,"",SUMIFS('Supplier bills'!$F$2:$F$1921,'Supplier bills'!$E$2:$E$1921,A526))</f>
        <v>98.38</v>
      </c>
      <c r="K526" s="15" t="n">
        <f aca="false">IF(H526="Invoiced",ROUND(J526-G526,2),"")</f>
        <v>-0.95</v>
      </c>
      <c r="L526" s="17" t="str">
        <f aca="false">IF(H526="Invoiced",IF(ABS(K526)/G526&gt;0.03,"Review","OK"),"")</f>
        <v>OK</v>
      </c>
      <c r="M526" s="19" t="n">
        <f aca="false">DATE(YEAR(B526),MONTH(B526),1)</f>
        <v>46143</v>
      </c>
    </row>
    <row r="527" customFormat="false" ht="15" hidden="false" customHeight="false" outlineLevel="0" collapsed="false">
      <c r="A527" s="17" t="s">
        <v>780</v>
      </c>
      <c r="B527" s="18" t="n">
        <v>46152</v>
      </c>
      <c r="C527" s="17" t="s">
        <v>82</v>
      </c>
      <c r="D527" s="17" t="s">
        <v>673</v>
      </c>
      <c r="E527" s="17" t="s">
        <v>674</v>
      </c>
      <c r="F527" s="17" t="s">
        <v>98</v>
      </c>
      <c r="G527" s="15" t="n">
        <v>1730.54</v>
      </c>
      <c r="H527" s="17" t="s">
        <v>86</v>
      </c>
      <c r="I527" s="12" t="n">
        <f aca="false">COUNTIFS('Supplier bills'!$E$2:$E$1921,A527)</f>
        <v>1</v>
      </c>
      <c r="J527" s="15" t="n">
        <f aca="false">IF(I527=0,"",SUMIFS('Supplier bills'!$F$2:$F$1921,'Supplier bills'!$E$2:$E$1921,A527))</f>
        <v>1718.56</v>
      </c>
      <c r="K527" s="15" t="n">
        <f aca="false">IF(H527="Invoiced",ROUND(J527-G527,2),"")</f>
        <v>-11.98</v>
      </c>
      <c r="L527" s="17" t="str">
        <f aca="false">IF(H527="Invoiced",IF(ABS(K527)/G527&gt;0.03,"Review","OK"),"")</f>
        <v>OK</v>
      </c>
      <c r="M527" s="19" t="n">
        <f aca="false">DATE(YEAR(B527),MONTH(B527),1)</f>
        <v>46143</v>
      </c>
    </row>
    <row r="528" customFormat="false" ht="15" hidden="false" customHeight="false" outlineLevel="0" collapsed="false">
      <c r="A528" s="17" t="s">
        <v>781</v>
      </c>
      <c r="B528" s="18" t="n">
        <v>46152</v>
      </c>
      <c r="C528" s="17" t="s">
        <v>82</v>
      </c>
      <c r="D528" s="17" t="s">
        <v>778</v>
      </c>
      <c r="E528" s="17" t="s">
        <v>779</v>
      </c>
      <c r="F528" s="17" t="s">
        <v>98</v>
      </c>
      <c r="G528" s="15" t="n">
        <v>277.82</v>
      </c>
      <c r="H528" s="17" t="s">
        <v>86</v>
      </c>
      <c r="I528" s="12" t="n">
        <f aca="false">COUNTIFS('Supplier bills'!$E$2:$E$1921,A528)</f>
        <v>1</v>
      </c>
      <c r="J528" s="15" t="n">
        <f aca="false">IF(I528=0,"",SUMIFS('Supplier bills'!$F$2:$F$1921,'Supplier bills'!$E$2:$E$1921,A528))</f>
        <v>277.54</v>
      </c>
      <c r="K528" s="15" t="n">
        <f aca="false">IF(H528="Invoiced",ROUND(J528-G528,2),"")</f>
        <v>-0.28</v>
      </c>
      <c r="L528" s="17" t="str">
        <f aca="false">IF(H528="Invoiced",IF(ABS(K528)/G528&gt;0.03,"Review","OK"),"")</f>
        <v>OK</v>
      </c>
      <c r="M528" s="19" t="n">
        <f aca="false">DATE(YEAR(B528),MONTH(B528),1)</f>
        <v>46143</v>
      </c>
    </row>
    <row r="529" customFormat="false" ht="15" hidden="false" customHeight="false" outlineLevel="0" collapsed="false">
      <c r="A529" s="17" t="s">
        <v>782</v>
      </c>
      <c r="B529" s="18" t="n">
        <v>46152</v>
      </c>
      <c r="C529" s="17" t="s">
        <v>88</v>
      </c>
      <c r="D529" s="17" t="s">
        <v>774</v>
      </c>
      <c r="E529" s="17" t="s">
        <v>775</v>
      </c>
      <c r="F529" s="17" t="s">
        <v>98</v>
      </c>
      <c r="G529" s="15" t="n">
        <v>1790.89</v>
      </c>
      <c r="H529" s="17" t="s">
        <v>86</v>
      </c>
      <c r="I529" s="12" t="n">
        <f aca="false">COUNTIFS('Supplier bills'!$E$2:$E$1921,A529)</f>
        <v>1</v>
      </c>
      <c r="J529" s="15" t="n">
        <f aca="false">IF(I529=0,"",SUMIFS('Supplier bills'!$F$2:$F$1921,'Supplier bills'!$E$2:$E$1921,A529))</f>
        <v>1798.48</v>
      </c>
      <c r="K529" s="15" t="n">
        <f aca="false">IF(H529="Invoiced",ROUND(J529-G529,2),"")</f>
        <v>7.59</v>
      </c>
      <c r="L529" s="17" t="str">
        <f aca="false">IF(H529="Invoiced",IF(ABS(K529)/G529&gt;0.03,"Review","OK"),"")</f>
        <v>OK</v>
      </c>
      <c r="M529" s="19" t="n">
        <f aca="false">DATE(YEAR(B529),MONTH(B529),1)</f>
        <v>46143</v>
      </c>
    </row>
    <row r="530" customFormat="false" ht="15" hidden="false" customHeight="false" outlineLevel="0" collapsed="false">
      <c r="A530" s="17" t="s">
        <v>783</v>
      </c>
      <c r="B530" s="18" t="n">
        <v>46152</v>
      </c>
      <c r="C530" s="17" t="s">
        <v>82</v>
      </c>
      <c r="D530" s="17" t="s">
        <v>669</v>
      </c>
      <c r="E530" s="17" t="s">
        <v>670</v>
      </c>
      <c r="F530" s="17" t="s">
        <v>85</v>
      </c>
      <c r="G530" s="15" t="n">
        <v>443.07</v>
      </c>
      <c r="H530" s="17" t="s">
        <v>86</v>
      </c>
      <c r="I530" s="12" t="n">
        <f aca="false">COUNTIFS('Supplier bills'!$E$2:$E$1921,A530)</f>
        <v>1</v>
      </c>
      <c r="J530" s="15" t="n">
        <f aca="false">IF(I530=0,"",SUMIFS('Supplier bills'!$F$2:$F$1921,'Supplier bills'!$E$2:$E$1921,A530))</f>
        <v>446.03</v>
      </c>
      <c r="K530" s="15" t="n">
        <f aca="false">IF(H530="Invoiced",ROUND(J530-G530,2),"")</f>
        <v>2.96</v>
      </c>
      <c r="L530" s="17" t="str">
        <f aca="false">IF(H530="Invoiced",IF(ABS(K530)/G530&gt;0.03,"Review","OK"),"")</f>
        <v>OK</v>
      </c>
      <c r="M530" s="19" t="n">
        <f aca="false">DATE(YEAR(B530),MONTH(B530),1)</f>
        <v>46143</v>
      </c>
    </row>
    <row r="531" customFormat="false" ht="15" hidden="false" customHeight="false" outlineLevel="0" collapsed="false">
      <c r="A531" s="17" t="s">
        <v>784</v>
      </c>
      <c r="B531" s="18" t="n">
        <v>46152</v>
      </c>
      <c r="C531" s="17" t="s">
        <v>88</v>
      </c>
      <c r="D531" s="17" t="s">
        <v>730</v>
      </c>
      <c r="E531" s="17" t="s">
        <v>731</v>
      </c>
      <c r="F531" s="17" t="s">
        <v>85</v>
      </c>
      <c r="G531" s="15" t="n">
        <v>797.68</v>
      </c>
      <c r="H531" s="17" t="s">
        <v>86</v>
      </c>
      <c r="I531" s="12" t="n">
        <f aca="false">COUNTIFS('Supplier bills'!$E$2:$E$1921,A531)</f>
        <v>1</v>
      </c>
      <c r="J531" s="15" t="n">
        <f aca="false">IF(I531=0,"",SUMIFS('Supplier bills'!$F$2:$F$1921,'Supplier bills'!$E$2:$E$1921,A531))</f>
        <v>797.24</v>
      </c>
      <c r="K531" s="15" t="n">
        <f aca="false">IF(H531="Invoiced",ROUND(J531-G531,2),"")</f>
        <v>-0.44</v>
      </c>
      <c r="L531" s="17" t="str">
        <f aca="false">IF(H531="Invoiced",IF(ABS(K531)/G531&gt;0.03,"Review","OK"),"")</f>
        <v>OK</v>
      </c>
      <c r="M531" s="19" t="n">
        <f aca="false">DATE(YEAR(B531),MONTH(B531),1)</f>
        <v>46143</v>
      </c>
    </row>
    <row r="532" customFormat="false" ht="15" hidden="false" customHeight="false" outlineLevel="0" collapsed="false">
      <c r="A532" s="17" t="s">
        <v>785</v>
      </c>
      <c r="B532" s="18" t="n">
        <v>46153</v>
      </c>
      <c r="C532" s="17" t="s">
        <v>82</v>
      </c>
      <c r="D532" s="17" t="s">
        <v>654</v>
      </c>
      <c r="E532" s="17" t="s">
        <v>655</v>
      </c>
      <c r="F532" s="17" t="s">
        <v>85</v>
      </c>
      <c r="G532" s="15" t="n">
        <v>681.43</v>
      </c>
      <c r="H532" s="17" t="s">
        <v>86</v>
      </c>
      <c r="I532" s="12" t="n">
        <f aca="false">COUNTIFS('Supplier bills'!$E$2:$E$1921,A532)</f>
        <v>1</v>
      </c>
      <c r="J532" s="15" t="n">
        <f aca="false">IF(I532=0,"",SUMIFS('Supplier bills'!$F$2:$F$1921,'Supplier bills'!$E$2:$E$1921,A532))</f>
        <v>681.01</v>
      </c>
      <c r="K532" s="15" t="n">
        <f aca="false">IF(H532="Invoiced",ROUND(J532-G532,2),"")</f>
        <v>-0.42</v>
      </c>
      <c r="L532" s="17" t="str">
        <f aca="false">IF(H532="Invoiced",IF(ABS(K532)/G532&gt;0.03,"Review","OK"),"")</f>
        <v>OK</v>
      </c>
      <c r="M532" s="19" t="n">
        <f aca="false">DATE(YEAR(B532),MONTH(B532),1)</f>
        <v>46143</v>
      </c>
    </row>
    <row r="533" customFormat="false" ht="15" hidden="false" customHeight="false" outlineLevel="0" collapsed="false">
      <c r="A533" s="17" t="s">
        <v>786</v>
      </c>
      <c r="B533" s="18" t="n">
        <v>46153</v>
      </c>
      <c r="C533" s="17" t="s">
        <v>82</v>
      </c>
      <c r="D533" s="17" t="s">
        <v>673</v>
      </c>
      <c r="E533" s="17" t="s">
        <v>674</v>
      </c>
      <c r="F533" s="17" t="s">
        <v>98</v>
      </c>
      <c r="G533" s="15" t="n">
        <v>485.5</v>
      </c>
      <c r="H533" s="17" t="s">
        <v>86</v>
      </c>
      <c r="I533" s="12" t="n">
        <f aca="false">COUNTIFS('Supplier bills'!$E$2:$E$1921,A533)</f>
        <v>1</v>
      </c>
      <c r="J533" s="15" t="n">
        <f aca="false">IF(I533=0,"",SUMIFS('Supplier bills'!$F$2:$F$1921,'Supplier bills'!$E$2:$E$1921,A533))</f>
        <v>490.27</v>
      </c>
      <c r="K533" s="15" t="n">
        <f aca="false">IF(H533="Invoiced",ROUND(J533-G533,2),"")</f>
        <v>4.77</v>
      </c>
      <c r="L533" s="17" t="str">
        <f aca="false">IF(H533="Invoiced",IF(ABS(K533)/G533&gt;0.03,"Review","OK"),"")</f>
        <v>OK</v>
      </c>
      <c r="M533" s="19" t="n">
        <f aca="false">DATE(YEAR(B533),MONTH(B533),1)</f>
        <v>46143</v>
      </c>
    </row>
    <row r="534" customFormat="false" ht="15" hidden="false" customHeight="false" outlineLevel="0" collapsed="false">
      <c r="A534" s="17" t="s">
        <v>787</v>
      </c>
      <c r="B534" s="18" t="n">
        <v>46153</v>
      </c>
      <c r="C534" s="17" t="s">
        <v>82</v>
      </c>
      <c r="D534" s="17" t="s">
        <v>654</v>
      </c>
      <c r="E534" s="17" t="s">
        <v>655</v>
      </c>
      <c r="F534" s="17" t="s">
        <v>85</v>
      </c>
      <c r="G534" s="15" t="n">
        <v>328.88</v>
      </c>
      <c r="H534" s="17" t="s">
        <v>86</v>
      </c>
      <c r="I534" s="12" t="n">
        <f aca="false">COUNTIFS('Supplier bills'!$E$2:$E$1921,A534)</f>
        <v>1</v>
      </c>
      <c r="J534" s="15" t="n">
        <f aca="false">IF(I534=0,"",SUMIFS('Supplier bills'!$F$2:$F$1921,'Supplier bills'!$E$2:$E$1921,A534))</f>
        <v>331.86</v>
      </c>
      <c r="K534" s="15" t="n">
        <f aca="false">IF(H534="Invoiced",ROUND(J534-G534,2),"")</f>
        <v>2.98</v>
      </c>
      <c r="L534" s="17" t="str">
        <f aca="false">IF(H534="Invoiced",IF(ABS(K534)/G534&gt;0.03,"Review","OK"),"")</f>
        <v>OK</v>
      </c>
      <c r="M534" s="19" t="n">
        <f aca="false">DATE(YEAR(B534),MONTH(B534),1)</f>
        <v>46143</v>
      </c>
    </row>
    <row r="535" customFormat="false" ht="15" hidden="false" customHeight="false" outlineLevel="0" collapsed="false">
      <c r="A535" s="17" t="s">
        <v>788</v>
      </c>
      <c r="B535" s="18" t="n">
        <v>46153</v>
      </c>
      <c r="C535" s="17" t="s">
        <v>82</v>
      </c>
      <c r="D535" s="17" t="s">
        <v>669</v>
      </c>
      <c r="E535" s="17" t="s">
        <v>670</v>
      </c>
      <c r="F535" s="17" t="s">
        <v>85</v>
      </c>
      <c r="G535" s="15" t="n">
        <v>109.68</v>
      </c>
      <c r="H535" s="17" t="s">
        <v>86</v>
      </c>
      <c r="I535" s="12" t="n">
        <f aca="false">COUNTIFS('Supplier bills'!$E$2:$E$1921,A535)</f>
        <v>1</v>
      </c>
      <c r="J535" s="15" t="n">
        <f aca="false">IF(I535=0,"",SUMIFS('Supplier bills'!$F$2:$F$1921,'Supplier bills'!$E$2:$E$1921,A535))</f>
        <v>109.62</v>
      </c>
      <c r="K535" s="15" t="n">
        <f aca="false">IF(H535="Invoiced",ROUND(J535-G535,2),"")</f>
        <v>-0.06</v>
      </c>
      <c r="L535" s="17" t="str">
        <f aca="false">IF(H535="Invoiced",IF(ABS(K535)/G535&gt;0.03,"Review","OK"),"")</f>
        <v>OK</v>
      </c>
      <c r="M535" s="19" t="n">
        <f aca="false">DATE(YEAR(B535),MONTH(B535),1)</f>
        <v>46143</v>
      </c>
    </row>
    <row r="536" customFormat="false" ht="15" hidden="false" customHeight="false" outlineLevel="0" collapsed="false">
      <c r="A536" s="17" t="s">
        <v>789</v>
      </c>
      <c r="B536" s="18" t="n">
        <v>46153</v>
      </c>
      <c r="C536" s="17" t="s">
        <v>82</v>
      </c>
      <c r="D536" s="17" t="s">
        <v>693</v>
      </c>
      <c r="E536" s="17" t="s">
        <v>694</v>
      </c>
      <c r="F536" s="17" t="s">
        <v>85</v>
      </c>
      <c r="G536" s="15" t="n">
        <v>208.78</v>
      </c>
      <c r="H536" s="17" t="s">
        <v>86</v>
      </c>
      <c r="I536" s="12" t="n">
        <f aca="false">COUNTIFS('Supplier bills'!$E$2:$E$1921,A536)</f>
        <v>1</v>
      </c>
      <c r="J536" s="15" t="n">
        <f aca="false">IF(I536=0,"",SUMIFS('Supplier bills'!$F$2:$F$1921,'Supplier bills'!$E$2:$E$1921,A536))</f>
        <v>210.8</v>
      </c>
      <c r="K536" s="15" t="n">
        <f aca="false">IF(H536="Invoiced",ROUND(J536-G536,2),"")</f>
        <v>2.02</v>
      </c>
      <c r="L536" s="17" t="str">
        <f aca="false">IF(H536="Invoiced",IF(ABS(K536)/G536&gt;0.03,"Review","OK"),"")</f>
        <v>OK</v>
      </c>
      <c r="M536" s="19" t="n">
        <f aca="false">DATE(YEAR(B536),MONTH(B536),1)</f>
        <v>46143</v>
      </c>
    </row>
    <row r="537" customFormat="false" ht="15" hidden="false" customHeight="false" outlineLevel="0" collapsed="false">
      <c r="A537" s="17" t="s">
        <v>790</v>
      </c>
      <c r="B537" s="18" t="n">
        <v>46153</v>
      </c>
      <c r="C537" s="17" t="s">
        <v>82</v>
      </c>
      <c r="D537" s="17" t="s">
        <v>654</v>
      </c>
      <c r="E537" s="17" t="s">
        <v>655</v>
      </c>
      <c r="F537" s="17" t="s">
        <v>98</v>
      </c>
      <c r="G537" s="15" t="n">
        <v>246.69</v>
      </c>
      <c r="H537" s="17" t="s">
        <v>86</v>
      </c>
      <c r="I537" s="12" t="n">
        <f aca="false">COUNTIFS('Supplier bills'!$E$2:$E$1921,A537)</f>
        <v>1</v>
      </c>
      <c r="J537" s="15" t="n">
        <f aca="false">IF(I537=0,"",SUMIFS('Supplier bills'!$F$2:$F$1921,'Supplier bills'!$E$2:$E$1921,A537))</f>
        <v>261.48</v>
      </c>
      <c r="K537" s="15" t="n">
        <f aca="false">IF(H537="Invoiced",ROUND(J537-G537,2),"")</f>
        <v>14.79</v>
      </c>
      <c r="L537" s="17" t="str">
        <f aca="false">IF(H537="Invoiced",IF(ABS(K537)/G537&gt;0.03,"Review","OK"),"")</f>
        <v>Review</v>
      </c>
      <c r="M537" s="19" t="n">
        <f aca="false">DATE(YEAR(B537),MONTH(B537),1)</f>
        <v>46143</v>
      </c>
    </row>
    <row r="538" customFormat="false" ht="15" hidden="false" customHeight="false" outlineLevel="0" collapsed="false">
      <c r="A538" s="17" t="s">
        <v>791</v>
      </c>
      <c r="B538" s="18" t="n">
        <v>46154</v>
      </c>
      <c r="C538" s="17" t="s">
        <v>101</v>
      </c>
      <c r="D538" s="17" t="s">
        <v>792</v>
      </c>
      <c r="E538" s="17" t="s">
        <v>793</v>
      </c>
      <c r="F538" s="17" t="s">
        <v>98</v>
      </c>
      <c r="G538" s="15" t="n">
        <v>141.21</v>
      </c>
      <c r="H538" s="17" t="s">
        <v>86</v>
      </c>
      <c r="I538" s="12" t="n">
        <f aca="false">COUNTIFS('Supplier bills'!$E$2:$E$1921,A538)</f>
        <v>1</v>
      </c>
      <c r="J538" s="15" t="n">
        <f aca="false">IF(I538=0,"",SUMIFS('Supplier bills'!$F$2:$F$1921,'Supplier bills'!$E$2:$E$1921,A538))</f>
        <v>141.01</v>
      </c>
      <c r="K538" s="15" t="n">
        <f aca="false">IF(H538="Invoiced",ROUND(J538-G538,2),"")</f>
        <v>-0.2</v>
      </c>
      <c r="L538" s="17" t="str">
        <f aca="false">IF(H538="Invoiced",IF(ABS(K538)/G538&gt;0.03,"Review","OK"),"")</f>
        <v>OK</v>
      </c>
      <c r="M538" s="19" t="n">
        <f aca="false">DATE(YEAR(B538),MONTH(B538),1)</f>
        <v>46143</v>
      </c>
    </row>
    <row r="539" customFormat="false" ht="15" hidden="false" customHeight="false" outlineLevel="0" collapsed="false">
      <c r="A539" s="17" t="s">
        <v>794</v>
      </c>
      <c r="B539" s="18" t="n">
        <v>46154</v>
      </c>
      <c r="C539" s="17" t="s">
        <v>88</v>
      </c>
      <c r="D539" s="17" t="s">
        <v>795</v>
      </c>
      <c r="E539" s="17" t="s">
        <v>796</v>
      </c>
      <c r="F539" s="17" t="s">
        <v>85</v>
      </c>
      <c r="G539" s="15" t="n">
        <v>627.83</v>
      </c>
      <c r="H539" s="17" t="s">
        <v>86</v>
      </c>
      <c r="I539" s="12" t="n">
        <f aca="false">COUNTIFS('Supplier bills'!$E$2:$E$1921,A539)</f>
        <v>1</v>
      </c>
      <c r="J539" s="15" t="n">
        <f aca="false">IF(I539=0,"",SUMIFS('Supplier bills'!$F$2:$F$1921,'Supplier bills'!$E$2:$E$1921,A539))</f>
        <v>628.26</v>
      </c>
      <c r="K539" s="15" t="n">
        <f aca="false">IF(H539="Invoiced",ROUND(J539-G539,2),"")</f>
        <v>0.43</v>
      </c>
      <c r="L539" s="17" t="str">
        <f aca="false">IF(H539="Invoiced",IF(ABS(K539)/G539&gt;0.03,"Review","OK"),"")</f>
        <v>OK</v>
      </c>
      <c r="M539" s="19" t="n">
        <f aca="false">DATE(YEAR(B539),MONTH(B539),1)</f>
        <v>46143</v>
      </c>
    </row>
    <row r="540" customFormat="false" ht="15" hidden="false" customHeight="false" outlineLevel="0" collapsed="false">
      <c r="A540" s="17" t="s">
        <v>797</v>
      </c>
      <c r="B540" s="18" t="n">
        <v>46154</v>
      </c>
      <c r="C540" s="17" t="s">
        <v>82</v>
      </c>
      <c r="D540" s="17" t="s">
        <v>798</v>
      </c>
      <c r="E540" s="17" t="s">
        <v>799</v>
      </c>
      <c r="F540" s="17" t="s">
        <v>98</v>
      </c>
      <c r="G540" s="15" t="n">
        <v>286.31</v>
      </c>
      <c r="H540" s="17" t="s">
        <v>86</v>
      </c>
      <c r="I540" s="12" t="n">
        <f aca="false">COUNTIFS('Supplier bills'!$E$2:$E$1921,A540)</f>
        <v>1</v>
      </c>
      <c r="J540" s="15" t="n">
        <f aca="false">IF(I540=0,"",SUMIFS('Supplier bills'!$F$2:$F$1921,'Supplier bills'!$E$2:$E$1921,A540))</f>
        <v>284.33</v>
      </c>
      <c r="K540" s="15" t="n">
        <f aca="false">IF(H540="Invoiced",ROUND(J540-G540,2),"")</f>
        <v>-1.98</v>
      </c>
      <c r="L540" s="17" t="str">
        <f aca="false">IF(H540="Invoiced",IF(ABS(K540)/G540&gt;0.03,"Review","OK"),"")</f>
        <v>OK</v>
      </c>
      <c r="M540" s="19" t="n">
        <f aca="false">DATE(YEAR(B540),MONTH(B540),1)</f>
        <v>46143</v>
      </c>
    </row>
    <row r="541" customFormat="false" ht="15" hidden="false" customHeight="false" outlineLevel="0" collapsed="false">
      <c r="A541" s="17" t="s">
        <v>800</v>
      </c>
      <c r="B541" s="18" t="n">
        <v>46154</v>
      </c>
      <c r="C541" s="17" t="s">
        <v>82</v>
      </c>
      <c r="D541" s="17" t="s">
        <v>760</v>
      </c>
      <c r="E541" s="17" t="s">
        <v>761</v>
      </c>
      <c r="F541" s="17" t="s">
        <v>85</v>
      </c>
      <c r="G541" s="15" t="n">
        <v>286.37</v>
      </c>
      <c r="H541" s="17" t="s">
        <v>86</v>
      </c>
      <c r="I541" s="12" t="n">
        <f aca="false">COUNTIFS('Supplier bills'!$E$2:$E$1921,A541)</f>
        <v>1</v>
      </c>
      <c r="J541" s="15" t="n">
        <f aca="false">IF(I541=0,"",SUMIFS('Supplier bills'!$F$2:$F$1921,'Supplier bills'!$E$2:$E$1921,A541))</f>
        <v>287.99</v>
      </c>
      <c r="K541" s="15" t="n">
        <f aca="false">IF(H541="Invoiced",ROUND(J541-G541,2),"")</f>
        <v>1.62</v>
      </c>
      <c r="L541" s="17" t="str">
        <f aca="false">IF(H541="Invoiced",IF(ABS(K541)/G541&gt;0.03,"Review","OK"),"")</f>
        <v>OK</v>
      </c>
      <c r="M541" s="19" t="n">
        <f aca="false">DATE(YEAR(B541),MONTH(B541),1)</f>
        <v>46143</v>
      </c>
    </row>
    <row r="542" customFormat="false" ht="15" hidden="false" customHeight="false" outlineLevel="0" collapsed="false">
      <c r="A542" s="17" t="s">
        <v>801</v>
      </c>
      <c r="B542" s="18" t="n">
        <v>46154</v>
      </c>
      <c r="C542" s="17" t="s">
        <v>88</v>
      </c>
      <c r="D542" s="17" t="s">
        <v>795</v>
      </c>
      <c r="E542" s="17" t="s">
        <v>796</v>
      </c>
      <c r="F542" s="17" t="s">
        <v>98</v>
      </c>
      <c r="G542" s="15" t="n">
        <v>1695.05</v>
      </c>
      <c r="H542" s="17" t="s">
        <v>86</v>
      </c>
      <c r="I542" s="12" t="n">
        <f aca="false">COUNTIFS('Supplier bills'!$E$2:$E$1921,A542)</f>
        <v>1</v>
      </c>
      <c r="J542" s="15" t="n">
        <f aca="false">IF(I542=0,"",SUMIFS('Supplier bills'!$F$2:$F$1921,'Supplier bills'!$E$2:$E$1921,A542))</f>
        <v>1708.8</v>
      </c>
      <c r="K542" s="15" t="n">
        <f aca="false">IF(H542="Invoiced",ROUND(J542-G542,2),"")</f>
        <v>13.75</v>
      </c>
      <c r="L542" s="17" t="str">
        <f aca="false">IF(H542="Invoiced",IF(ABS(K542)/G542&gt;0.03,"Review","OK"),"")</f>
        <v>OK</v>
      </c>
      <c r="M542" s="19" t="n">
        <f aca="false">DATE(YEAR(B542),MONTH(B542),1)</f>
        <v>46143</v>
      </c>
    </row>
    <row r="543" customFormat="false" ht="15" hidden="false" customHeight="false" outlineLevel="0" collapsed="false">
      <c r="A543" s="17" t="s">
        <v>802</v>
      </c>
      <c r="B543" s="18" t="n">
        <v>46154</v>
      </c>
      <c r="C543" s="17" t="s">
        <v>82</v>
      </c>
      <c r="D543" s="17" t="s">
        <v>795</v>
      </c>
      <c r="E543" s="17" t="s">
        <v>796</v>
      </c>
      <c r="F543" s="17" t="s">
        <v>98</v>
      </c>
      <c r="G543" s="15" t="n">
        <v>559.89</v>
      </c>
      <c r="H543" s="17" t="s">
        <v>86</v>
      </c>
      <c r="I543" s="12" t="n">
        <f aca="false">COUNTIFS('Supplier bills'!$E$2:$E$1921,A543)</f>
        <v>1</v>
      </c>
      <c r="J543" s="15" t="n">
        <f aca="false">IF(I543=0,"",SUMIFS('Supplier bills'!$F$2:$F$1921,'Supplier bills'!$E$2:$E$1921,A543))</f>
        <v>564.59</v>
      </c>
      <c r="K543" s="15" t="n">
        <f aca="false">IF(H543="Invoiced",ROUND(J543-G543,2),"")</f>
        <v>4.7</v>
      </c>
      <c r="L543" s="17" t="str">
        <f aca="false">IF(H543="Invoiced",IF(ABS(K543)/G543&gt;0.03,"Review","OK"),"")</f>
        <v>OK</v>
      </c>
      <c r="M543" s="19" t="n">
        <f aca="false">DATE(YEAR(B543),MONTH(B543),1)</f>
        <v>46143</v>
      </c>
    </row>
    <row r="544" customFormat="false" ht="15" hidden="false" customHeight="false" outlineLevel="0" collapsed="false">
      <c r="A544" s="17" t="s">
        <v>803</v>
      </c>
      <c r="B544" s="18" t="n">
        <v>46154</v>
      </c>
      <c r="C544" s="17" t="s">
        <v>82</v>
      </c>
      <c r="D544" s="17" t="s">
        <v>778</v>
      </c>
      <c r="E544" s="17" t="s">
        <v>779</v>
      </c>
      <c r="F544" s="17" t="s">
        <v>85</v>
      </c>
      <c r="G544" s="15" t="n">
        <v>522.14</v>
      </c>
      <c r="H544" s="17" t="s">
        <v>86</v>
      </c>
      <c r="I544" s="12" t="n">
        <f aca="false">COUNTIFS('Supplier bills'!$E$2:$E$1921,A544)</f>
        <v>1</v>
      </c>
      <c r="J544" s="15" t="n">
        <f aca="false">IF(I544=0,"",SUMIFS('Supplier bills'!$F$2:$F$1921,'Supplier bills'!$E$2:$E$1921,A544))</f>
        <v>519.75</v>
      </c>
      <c r="K544" s="15" t="n">
        <f aca="false">IF(H544="Invoiced",ROUND(J544-G544,2),"")</f>
        <v>-2.39</v>
      </c>
      <c r="L544" s="17" t="str">
        <f aca="false">IF(H544="Invoiced",IF(ABS(K544)/G544&gt;0.03,"Review","OK"),"")</f>
        <v>OK</v>
      </c>
      <c r="M544" s="19" t="n">
        <f aca="false">DATE(YEAR(B544),MONTH(B544),1)</f>
        <v>46143</v>
      </c>
    </row>
    <row r="545" customFormat="false" ht="15" hidden="false" customHeight="false" outlineLevel="0" collapsed="false">
      <c r="A545" s="17" t="s">
        <v>804</v>
      </c>
      <c r="B545" s="18" t="n">
        <v>46154</v>
      </c>
      <c r="C545" s="17" t="s">
        <v>88</v>
      </c>
      <c r="D545" s="17" t="s">
        <v>673</v>
      </c>
      <c r="E545" s="17" t="s">
        <v>674</v>
      </c>
      <c r="F545" s="17" t="s">
        <v>98</v>
      </c>
      <c r="G545" s="15" t="n">
        <v>810.68</v>
      </c>
      <c r="H545" s="17" t="s">
        <v>86</v>
      </c>
      <c r="I545" s="12" t="n">
        <f aca="false">COUNTIFS('Supplier bills'!$E$2:$E$1921,A545)</f>
        <v>1</v>
      </c>
      <c r="J545" s="15" t="n">
        <f aca="false">IF(I545=0,"",SUMIFS('Supplier bills'!$F$2:$F$1921,'Supplier bills'!$E$2:$E$1921,A545))</f>
        <v>811.73</v>
      </c>
      <c r="K545" s="15" t="n">
        <f aca="false">IF(H545="Invoiced",ROUND(J545-G545,2),"")</f>
        <v>1.05</v>
      </c>
      <c r="L545" s="17" t="str">
        <f aca="false">IF(H545="Invoiced",IF(ABS(K545)/G545&gt;0.03,"Review","OK"),"")</f>
        <v>OK</v>
      </c>
      <c r="M545" s="19" t="n">
        <f aca="false">DATE(YEAR(B545),MONTH(B545),1)</f>
        <v>46143</v>
      </c>
    </row>
    <row r="546" customFormat="false" ht="15" hidden="false" customHeight="false" outlineLevel="0" collapsed="false">
      <c r="A546" s="17" t="s">
        <v>805</v>
      </c>
      <c r="B546" s="18" t="n">
        <v>46154</v>
      </c>
      <c r="C546" s="17" t="s">
        <v>82</v>
      </c>
      <c r="D546" s="17" t="s">
        <v>717</v>
      </c>
      <c r="E546" s="17" t="s">
        <v>718</v>
      </c>
      <c r="F546" s="17" t="s">
        <v>85</v>
      </c>
      <c r="G546" s="15" t="n">
        <v>188.99</v>
      </c>
      <c r="H546" s="17" t="s">
        <v>86</v>
      </c>
      <c r="I546" s="12" t="n">
        <f aca="false">COUNTIFS('Supplier bills'!$E$2:$E$1921,A546)</f>
        <v>1</v>
      </c>
      <c r="J546" s="15" t="n">
        <f aca="false">IF(I546=0,"",SUMIFS('Supplier bills'!$F$2:$F$1921,'Supplier bills'!$E$2:$E$1921,A546))</f>
        <v>189.79</v>
      </c>
      <c r="K546" s="15" t="n">
        <f aca="false">IF(H546="Invoiced",ROUND(J546-G546,2),"")</f>
        <v>0.8</v>
      </c>
      <c r="L546" s="17" t="str">
        <f aca="false">IF(H546="Invoiced",IF(ABS(K546)/G546&gt;0.03,"Review","OK"),"")</f>
        <v>OK</v>
      </c>
      <c r="M546" s="19" t="n">
        <f aca="false">DATE(YEAR(B546),MONTH(B546),1)</f>
        <v>46143</v>
      </c>
    </row>
    <row r="547" customFormat="false" ht="15" hidden="false" customHeight="false" outlineLevel="0" collapsed="false">
      <c r="A547" s="17" t="s">
        <v>806</v>
      </c>
      <c r="B547" s="18" t="n">
        <v>46154</v>
      </c>
      <c r="C547" s="17" t="s">
        <v>101</v>
      </c>
      <c r="D547" s="17" t="s">
        <v>756</v>
      </c>
      <c r="E547" s="17" t="s">
        <v>757</v>
      </c>
      <c r="F547" s="17" t="s">
        <v>98</v>
      </c>
      <c r="G547" s="15" t="n">
        <v>46.76</v>
      </c>
      <c r="H547" s="17" t="s">
        <v>86</v>
      </c>
      <c r="I547" s="12" t="n">
        <f aca="false">COUNTIFS('Supplier bills'!$E$2:$E$1921,A547)</f>
        <v>1</v>
      </c>
      <c r="J547" s="15" t="n">
        <f aca="false">IF(I547=0,"",SUMIFS('Supplier bills'!$F$2:$F$1921,'Supplier bills'!$E$2:$E$1921,A547))</f>
        <v>46.95</v>
      </c>
      <c r="K547" s="15" t="n">
        <f aca="false">IF(H547="Invoiced",ROUND(J547-G547,2),"")</f>
        <v>0.19</v>
      </c>
      <c r="L547" s="17" t="str">
        <f aca="false">IF(H547="Invoiced",IF(ABS(K547)/G547&gt;0.03,"Review","OK"),"")</f>
        <v>OK</v>
      </c>
      <c r="M547" s="19" t="n">
        <f aca="false">DATE(YEAR(B547),MONTH(B547),1)</f>
        <v>46143</v>
      </c>
    </row>
    <row r="548" customFormat="false" ht="15" hidden="false" customHeight="false" outlineLevel="0" collapsed="false">
      <c r="A548" s="17" t="s">
        <v>807</v>
      </c>
      <c r="B548" s="18" t="n">
        <v>46154</v>
      </c>
      <c r="C548" s="17" t="s">
        <v>101</v>
      </c>
      <c r="D548" s="17" t="s">
        <v>669</v>
      </c>
      <c r="E548" s="17" t="s">
        <v>670</v>
      </c>
      <c r="F548" s="17" t="s">
        <v>85</v>
      </c>
      <c r="G548" s="15" t="n">
        <v>823.92</v>
      </c>
      <c r="H548" s="17" t="s">
        <v>86</v>
      </c>
      <c r="I548" s="12" t="n">
        <f aca="false">COUNTIFS('Supplier bills'!$E$2:$E$1921,A548)</f>
        <v>1</v>
      </c>
      <c r="J548" s="15" t="n">
        <f aca="false">IF(I548=0,"",SUMIFS('Supplier bills'!$F$2:$F$1921,'Supplier bills'!$E$2:$E$1921,A548))</f>
        <v>824.78</v>
      </c>
      <c r="K548" s="15" t="n">
        <f aca="false">IF(H548="Invoiced",ROUND(J548-G548,2),"")</f>
        <v>0.86</v>
      </c>
      <c r="L548" s="17" t="str">
        <f aca="false">IF(H548="Invoiced",IF(ABS(K548)/G548&gt;0.03,"Review","OK"),"")</f>
        <v>OK</v>
      </c>
      <c r="M548" s="19" t="n">
        <f aca="false">DATE(YEAR(B548),MONTH(B548),1)</f>
        <v>46143</v>
      </c>
    </row>
    <row r="549" customFormat="false" ht="15" hidden="false" customHeight="false" outlineLevel="0" collapsed="false">
      <c r="A549" s="17" t="s">
        <v>808</v>
      </c>
      <c r="B549" s="18" t="n">
        <v>46155</v>
      </c>
      <c r="C549" s="17" t="s">
        <v>101</v>
      </c>
      <c r="D549" s="17" t="s">
        <v>778</v>
      </c>
      <c r="E549" s="17" t="s">
        <v>779</v>
      </c>
      <c r="F549" s="17" t="s">
        <v>85</v>
      </c>
      <c r="G549" s="15" t="n">
        <v>175.35</v>
      </c>
      <c r="H549" s="17" t="s">
        <v>86</v>
      </c>
      <c r="I549" s="12" t="n">
        <f aca="false">COUNTIFS('Supplier bills'!$E$2:$E$1921,A549)</f>
        <v>1</v>
      </c>
      <c r="J549" s="15" t="n">
        <f aca="false">IF(I549=0,"",SUMIFS('Supplier bills'!$F$2:$F$1921,'Supplier bills'!$E$2:$E$1921,A549))</f>
        <v>174.8</v>
      </c>
      <c r="K549" s="15" t="n">
        <f aca="false">IF(H549="Invoiced",ROUND(J549-G549,2),"")</f>
        <v>-0.55</v>
      </c>
      <c r="L549" s="17" t="str">
        <f aca="false">IF(H549="Invoiced",IF(ABS(K549)/G549&gt;0.03,"Review","OK"),"")</f>
        <v>OK</v>
      </c>
      <c r="M549" s="19" t="n">
        <f aca="false">DATE(YEAR(B549),MONTH(B549),1)</f>
        <v>46143</v>
      </c>
    </row>
    <row r="550" customFormat="false" ht="15" hidden="false" customHeight="false" outlineLevel="0" collapsed="false">
      <c r="A550" s="17" t="s">
        <v>809</v>
      </c>
      <c r="B550" s="18" t="n">
        <v>46155</v>
      </c>
      <c r="C550" s="17" t="s">
        <v>88</v>
      </c>
      <c r="D550" s="17" t="s">
        <v>798</v>
      </c>
      <c r="E550" s="17" t="s">
        <v>799</v>
      </c>
      <c r="F550" s="17" t="s">
        <v>98</v>
      </c>
      <c r="G550" s="15" t="n">
        <v>256</v>
      </c>
      <c r="H550" s="17" t="s">
        <v>86</v>
      </c>
      <c r="I550" s="12" t="n">
        <f aca="false">COUNTIFS('Supplier bills'!$E$2:$E$1921,A550)</f>
        <v>1</v>
      </c>
      <c r="J550" s="15" t="n">
        <f aca="false">IF(I550=0,"",SUMIFS('Supplier bills'!$F$2:$F$1921,'Supplier bills'!$E$2:$E$1921,A550))</f>
        <v>256.14</v>
      </c>
      <c r="K550" s="15" t="n">
        <f aca="false">IF(H550="Invoiced",ROUND(J550-G550,2),"")</f>
        <v>0.14</v>
      </c>
      <c r="L550" s="17" t="str">
        <f aca="false">IF(H550="Invoiced",IF(ABS(K550)/G550&gt;0.03,"Review","OK"),"")</f>
        <v>OK</v>
      </c>
      <c r="M550" s="19" t="n">
        <f aca="false">DATE(YEAR(B550),MONTH(B550),1)</f>
        <v>46143</v>
      </c>
    </row>
    <row r="551" customFormat="false" ht="15" hidden="false" customHeight="false" outlineLevel="0" collapsed="false">
      <c r="A551" s="17" t="s">
        <v>810</v>
      </c>
      <c r="B551" s="18" t="n">
        <v>46155</v>
      </c>
      <c r="C551" s="17" t="s">
        <v>88</v>
      </c>
      <c r="D551" s="17" t="s">
        <v>693</v>
      </c>
      <c r="E551" s="17" t="s">
        <v>694</v>
      </c>
      <c r="F551" s="17" t="s">
        <v>98</v>
      </c>
      <c r="G551" s="15" t="n">
        <v>631.25</v>
      </c>
      <c r="H551" s="17" t="s">
        <v>86</v>
      </c>
      <c r="I551" s="12" t="n">
        <f aca="false">COUNTIFS('Supplier bills'!$E$2:$E$1921,A551)</f>
        <v>1</v>
      </c>
      <c r="J551" s="15" t="n">
        <f aca="false">IF(I551=0,"",SUMIFS('Supplier bills'!$F$2:$F$1921,'Supplier bills'!$E$2:$E$1921,A551))</f>
        <v>630.74</v>
      </c>
      <c r="K551" s="15" t="n">
        <f aca="false">IF(H551="Invoiced",ROUND(J551-G551,2),"")</f>
        <v>-0.51</v>
      </c>
      <c r="L551" s="17" t="str">
        <f aca="false">IF(H551="Invoiced",IF(ABS(K551)/G551&gt;0.03,"Review","OK"),"")</f>
        <v>OK</v>
      </c>
      <c r="M551" s="19" t="n">
        <f aca="false">DATE(YEAR(B551),MONTH(B551),1)</f>
        <v>46143</v>
      </c>
    </row>
    <row r="552" customFormat="false" ht="15" hidden="false" customHeight="false" outlineLevel="0" collapsed="false">
      <c r="A552" s="17" t="s">
        <v>811</v>
      </c>
      <c r="B552" s="18" t="n">
        <v>46155</v>
      </c>
      <c r="C552" s="17" t="s">
        <v>101</v>
      </c>
      <c r="D552" s="17" t="s">
        <v>764</v>
      </c>
      <c r="E552" s="17" t="s">
        <v>765</v>
      </c>
      <c r="F552" s="17" t="s">
        <v>98</v>
      </c>
      <c r="G552" s="15" t="n">
        <v>541.87</v>
      </c>
      <c r="H552" s="17" t="s">
        <v>86</v>
      </c>
      <c r="I552" s="12" t="n">
        <f aca="false">COUNTIFS('Supplier bills'!$E$2:$E$1921,A552)</f>
        <v>1</v>
      </c>
      <c r="J552" s="15" t="n">
        <f aca="false">IF(I552=0,"",SUMIFS('Supplier bills'!$F$2:$F$1921,'Supplier bills'!$E$2:$E$1921,A552))</f>
        <v>543.49</v>
      </c>
      <c r="K552" s="15" t="n">
        <f aca="false">IF(H552="Invoiced",ROUND(J552-G552,2),"")</f>
        <v>1.62</v>
      </c>
      <c r="L552" s="17" t="str">
        <f aca="false">IF(H552="Invoiced",IF(ABS(K552)/G552&gt;0.03,"Review","OK"),"")</f>
        <v>OK</v>
      </c>
      <c r="M552" s="19" t="n">
        <f aca="false">DATE(YEAR(B552),MONTH(B552),1)</f>
        <v>46143</v>
      </c>
    </row>
    <row r="553" customFormat="false" ht="15" hidden="false" customHeight="false" outlineLevel="0" collapsed="false">
      <c r="A553" s="17" t="s">
        <v>812</v>
      </c>
      <c r="B553" s="18" t="n">
        <v>46155</v>
      </c>
      <c r="C553" s="17" t="s">
        <v>88</v>
      </c>
      <c r="D553" s="17" t="s">
        <v>693</v>
      </c>
      <c r="E553" s="17" t="s">
        <v>694</v>
      </c>
      <c r="F553" s="17" t="s">
        <v>98</v>
      </c>
      <c r="G553" s="15" t="n">
        <v>660.3</v>
      </c>
      <c r="H553" s="17" t="s">
        <v>86</v>
      </c>
      <c r="I553" s="12" t="n">
        <f aca="false">COUNTIFS('Supplier bills'!$E$2:$E$1921,A553)</f>
        <v>2</v>
      </c>
      <c r="J553" s="15" t="n">
        <f aca="false">IF(I553=0,"",SUMIFS('Supplier bills'!$F$2:$F$1921,'Supplier bills'!$E$2:$E$1921,A553))</f>
        <v>732.01</v>
      </c>
      <c r="K553" s="15" t="n">
        <f aca="false">IF(H553="Invoiced",ROUND(J553-G553,2),"")</f>
        <v>71.71</v>
      </c>
      <c r="L553" s="17" t="str">
        <f aca="false">IF(H553="Invoiced",IF(ABS(K553)/G553&gt;0.03,"Review","OK"),"")</f>
        <v>Review</v>
      </c>
      <c r="M553" s="19" t="n">
        <f aca="false">DATE(YEAR(B553),MONTH(B553),1)</f>
        <v>46143</v>
      </c>
    </row>
    <row r="554" customFormat="false" ht="15" hidden="false" customHeight="false" outlineLevel="0" collapsed="false">
      <c r="A554" s="17" t="s">
        <v>813</v>
      </c>
      <c r="B554" s="18" t="n">
        <v>46155</v>
      </c>
      <c r="C554" s="17" t="s">
        <v>82</v>
      </c>
      <c r="D554" s="17" t="s">
        <v>760</v>
      </c>
      <c r="E554" s="17" t="s">
        <v>761</v>
      </c>
      <c r="F554" s="17" t="s">
        <v>85</v>
      </c>
      <c r="G554" s="15" t="n">
        <v>417.27</v>
      </c>
      <c r="H554" s="17" t="s">
        <v>86</v>
      </c>
      <c r="I554" s="12" t="n">
        <f aca="false">COUNTIFS('Supplier bills'!$E$2:$E$1921,A554)</f>
        <v>1</v>
      </c>
      <c r="J554" s="15" t="n">
        <f aca="false">IF(I554=0,"",SUMIFS('Supplier bills'!$F$2:$F$1921,'Supplier bills'!$E$2:$E$1921,A554))</f>
        <v>419.8</v>
      </c>
      <c r="K554" s="15" t="n">
        <f aca="false">IF(H554="Invoiced",ROUND(J554-G554,2),"")</f>
        <v>2.53</v>
      </c>
      <c r="L554" s="17" t="str">
        <f aca="false">IF(H554="Invoiced",IF(ABS(K554)/G554&gt;0.03,"Review","OK"),"")</f>
        <v>OK</v>
      </c>
      <c r="M554" s="19" t="n">
        <f aca="false">DATE(YEAR(B554),MONTH(B554),1)</f>
        <v>46143</v>
      </c>
    </row>
    <row r="555" customFormat="false" ht="15" hidden="false" customHeight="false" outlineLevel="0" collapsed="false">
      <c r="A555" s="17" t="s">
        <v>814</v>
      </c>
      <c r="B555" s="18" t="n">
        <v>46155</v>
      </c>
      <c r="C555" s="17" t="s">
        <v>82</v>
      </c>
      <c r="D555" s="17" t="s">
        <v>774</v>
      </c>
      <c r="E555" s="17" t="s">
        <v>775</v>
      </c>
      <c r="F555" s="17" t="s">
        <v>85</v>
      </c>
      <c r="G555" s="15" t="n">
        <v>219.24</v>
      </c>
      <c r="H555" s="17" t="s">
        <v>86</v>
      </c>
      <c r="I555" s="12" t="n">
        <f aca="false">COUNTIFS('Supplier bills'!$E$2:$E$1921,A555)</f>
        <v>1</v>
      </c>
      <c r="J555" s="15" t="n">
        <f aca="false">IF(I555=0,"",SUMIFS('Supplier bills'!$F$2:$F$1921,'Supplier bills'!$E$2:$E$1921,A555))</f>
        <v>217.16</v>
      </c>
      <c r="K555" s="15" t="n">
        <f aca="false">IF(H555="Invoiced",ROUND(J555-G555,2),"")</f>
        <v>-2.08</v>
      </c>
      <c r="L555" s="17" t="str">
        <f aca="false">IF(H555="Invoiced",IF(ABS(K555)/G555&gt;0.03,"Review","OK"),"")</f>
        <v>OK</v>
      </c>
      <c r="M555" s="19" t="n">
        <f aca="false">DATE(YEAR(B555),MONTH(B555),1)</f>
        <v>46143</v>
      </c>
    </row>
    <row r="556" customFormat="false" ht="15" hidden="false" customHeight="false" outlineLevel="0" collapsed="false">
      <c r="A556" s="17" t="s">
        <v>815</v>
      </c>
      <c r="B556" s="18" t="n">
        <v>46155</v>
      </c>
      <c r="C556" s="17" t="s">
        <v>88</v>
      </c>
      <c r="D556" s="17" t="s">
        <v>798</v>
      </c>
      <c r="E556" s="17" t="s">
        <v>799</v>
      </c>
      <c r="F556" s="17" t="s">
        <v>85</v>
      </c>
      <c r="G556" s="15" t="n">
        <v>87.34</v>
      </c>
      <c r="H556" s="17" t="s">
        <v>86</v>
      </c>
      <c r="I556" s="12" t="n">
        <f aca="false">COUNTIFS('Supplier bills'!$E$2:$E$1921,A556)</f>
        <v>1</v>
      </c>
      <c r="J556" s="15" t="n">
        <f aca="false">IF(I556=0,"",SUMIFS('Supplier bills'!$F$2:$F$1921,'Supplier bills'!$E$2:$E$1921,A556))</f>
        <v>87.87</v>
      </c>
      <c r="K556" s="15" t="n">
        <f aca="false">IF(H556="Invoiced",ROUND(J556-G556,2),"")</f>
        <v>0.53</v>
      </c>
      <c r="L556" s="17" t="str">
        <f aca="false">IF(H556="Invoiced",IF(ABS(K556)/G556&gt;0.03,"Review","OK"),"")</f>
        <v>OK</v>
      </c>
      <c r="M556" s="19" t="n">
        <f aca="false">DATE(YEAR(B556),MONTH(B556),1)</f>
        <v>46143</v>
      </c>
    </row>
    <row r="557" customFormat="false" ht="15" hidden="false" customHeight="false" outlineLevel="0" collapsed="false">
      <c r="A557" s="17" t="s">
        <v>816</v>
      </c>
      <c r="B557" s="18" t="n">
        <v>46155</v>
      </c>
      <c r="C557" s="17" t="s">
        <v>82</v>
      </c>
      <c r="D557" s="17" t="s">
        <v>778</v>
      </c>
      <c r="E557" s="17" t="s">
        <v>779</v>
      </c>
      <c r="F557" s="17" t="s">
        <v>92</v>
      </c>
      <c r="G557" s="15" t="n">
        <v>268.01</v>
      </c>
      <c r="H557" s="17" t="s">
        <v>93</v>
      </c>
      <c r="I557" s="12" t="n">
        <f aca="false">COUNTIFS('Supplier bills'!$E$2:$E$1921,A557)</f>
        <v>0</v>
      </c>
      <c r="J557" s="15" t="str">
        <f aca="false">IF(I557=0,"",SUMIFS('Supplier bills'!$F$2:$F$1921,'Supplier bills'!$E$2:$E$1921,A557))</f>
        <v/>
      </c>
      <c r="K557" s="15" t="str">
        <f aca="false">IF(H557="Invoiced",ROUND(J557-G557,2),"")</f>
        <v/>
      </c>
      <c r="L557" s="17" t="str">
        <f aca="false">IF(H557="Invoiced",IF(ABS(K557)/G557&gt;0.03,"Review","OK"),"")</f>
        <v/>
      </c>
      <c r="M557" s="19" t="n">
        <f aca="false">DATE(YEAR(B557),MONTH(B557),1)</f>
        <v>46143</v>
      </c>
    </row>
    <row r="558" customFormat="false" ht="15" hidden="false" customHeight="false" outlineLevel="0" collapsed="false">
      <c r="A558" s="17" t="s">
        <v>817</v>
      </c>
      <c r="B558" s="18" t="n">
        <v>46155</v>
      </c>
      <c r="C558" s="17" t="s">
        <v>88</v>
      </c>
      <c r="D558" s="17" t="s">
        <v>751</v>
      </c>
      <c r="E558" s="17" t="s">
        <v>752</v>
      </c>
      <c r="F558" s="17" t="s">
        <v>98</v>
      </c>
      <c r="G558" s="15" t="n">
        <v>1961.81</v>
      </c>
      <c r="H558" s="17" t="s">
        <v>86</v>
      </c>
      <c r="I558" s="12" t="n">
        <f aca="false">COUNTIFS('Supplier bills'!$E$2:$E$1921,A558)</f>
        <v>1</v>
      </c>
      <c r="J558" s="15" t="n">
        <f aca="false">IF(I558=0,"",SUMIFS('Supplier bills'!$F$2:$F$1921,'Supplier bills'!$E$2:$E$1921,A558))</f>
        <v>1946.09</v>
      </c>
      <c r="K558" s="15" t="n">
        <f aca="false">IF(H558="Invoiced",ROUND(J558-G558,2),"")</f>
        <v>-15.72</v>
      </c>
      <c r="L558" s="17" t="str">
        <f aca="false">IF(H558="Invoiced",IF(ABS(K558)/G558&gt;0.03,"Review","OK"),"")</f>
        <v>OK</v>
      </c>
      <c r="M558" s="19" t="n">
        <f aca="false">DATE(YEAR(B558),MONTH(B558),1)</f>
        <v>46143</v>
      </c>
    </row>
    <row r="559" customFormat="false" ht="15" hidden="false" customHeight="false" outlineLevel="0" collapsed="false">
      <c r="A559" s="17" t="s">
        <v>818</v>
      </c>
      <c r="B559" s="18" t="n">
        <v>46155</v>
      </c>
      <c r="C559" s="17" t="s">
        <v>82</v>
      </c>
      <c r="D559" s="17" t="s">
        <v>819</v>
      </c>
      <c r="E559" s="17" t="s">
        <v>820</v>
      </c>
      <c r="F559" s="17" t="s">
        <v>92</v>
      </c>
      <c r="G559" s="15" t="n">
        <v>299.91</v>
      </c>
      <c r="H559" s="17" t="s">
        <v>93</v>
      </c>
      <c r="I559" s="12" t="n">
        <f aca="false">COUNTIFS('Supplier bills'!$E$2:$E$1921,A559)</f>
        <v>0</v>
      </c>
      <c r="J559" s="15" t="str">
        <f aca="false">IF(I559=0,"",SUMIFS('Supplier bills'!$F$2:$F$1921,'Supplier bills'!$E$2:$E$1921,A559))</f>
        <v/>
      </c>
      <c r="K559" s="15" t="str">
        <f aca="false">IF(H559="Invoiced",ROUND(J559-G559,2),"")</f>
        <v/>
      </c>
      <c r="L559" s="17" t="str">
        <f aca="false">IF(H559="Invoiced",IF(ABS(K559)/G559&gt;0.03,"Review","OK"),"")</f>
        <v/>
      </c>
      <c r="M559" s="19" t="n">
        <f aca="false">DATE(YEAR(B559),MONTH(B559),1)</f>
        <v>46143</v>
      </c>
    </row>
    <row r="560" customFormat="false" ht="15" hidden="false" customHeight="false" outlineLevel="0" collapsed="false">
      <c r="A560" s="17" t="s">
        <v>821</v>
      </c>
      <c r="B560" s="18" t="n">
        <v>46155</v>
      </c>
      <c r="C560" s="17" t="s">
        <v>101</v>
      </c>
      <c r="D560" s="17" t="s">
        <v>717</v>
      </c>
      <c r="E560" s="17" t="s">
        <v>718</v>
      </c>
      <c r="F560" s="17" t="s">
        <v>85</v>
      </c>
      <c r="G560" s="15" t="n">
        <v>151.44</v>
      </c>
      <c r="H560" s="17" t="s">
        <v>86</v>
      </c>
      <c r="I560" s="12" t="n">
        <f aca="false">COUNTIFS('Supplier bills'!$E$2:$E$1921,A560)</f>
        <v>1</v>
      </c>
      <c r="J560" s="15" t="n">
        <f aca="false">IF(I560=0,"",SUMIFS('Supplier bills'!$F$2:$F$1921,'Supplier bills'!$E$2:$E$1921,A560))</f>
        <v>150.22</v>
      </c>
      <c r="K560" s="15" t="n">
        <f aca="false">IF(H560="Invoiced",ROUND(J560-G560,2),"")</f>
        <v>-1.22</v>
      </c>
      <c r="L560" s="17" t="str">
        <f aca="false">IF(H560="Invoiced",IF(ABS(K560)/G560&gt;0.03,"Review","OK"),"")</f>
        <v>OK</v>
      </c>
      <c r="M560" s="19" t="n">
        <f aca="false">DATE(YEAR(B560),MONTH(B560),1)</f>
        <v>46143</v>
      </c>
    </row>
    <row r="561" customFormat="false" ht="15" hidden="false" customHeight="false" outlineLevel="0" collapsed="false">
      <c r="A561" s="17" t="s">
        <v>822</v>
      </c>
      <c r="B561" s="18" t="n">
        <v>46155</v>
      </c>
      <c r="C561" s="17" t="s">
        <v>101</v>
      </c>
      <c r="D561" s="17" t="s">
        <v>673</v>
      </c>
      <c r="E561" s="17" t="s">
        <v>674</v>
      </c>
      <c r="F561" s="17" t="s">
        <v>98</v>
      </c>
      <c r="G561" s="15" t="n">
        <v>324.64</v>
      </c>
      <c r="H561" s="17" t="s">
        <v>86</v>
      </c>
      <c r="I561" s="12" t="n">
        <f aca="false">COUNTIFS('Supplier bills'!$E$2:$E$1921,A561)</f>
        <v>1</v>
      </c>
      <c r="J561" s="15" t="n">
        <f aca="false">IF(I561=0,"",SUMIFS('Supplier bills'!$F$2:$F$1921,'Supplier bills'!$E$2:$E$1921,A561))</f>
        <v>324.55</v>
      </c>
      <c r="K561" s="15" t="n">
        <f aca="false">IF(H561="Invoiced",ROUND(J561-G561,2),"")</f>
        <v>-0.09</v>
      </c>
      <c r="L561" s="17" t="str">
        <f aca="false">IF(H561="Invoiced",IF(ABS(K561)/G561&gt;0.03,"Review","OK"),"")</f>
        <v>OK</v>
      </c>
      <c r="M561" s="19" t="n">
        <f aca="false">DATE(YEAR(B561),MONTH(B561),1)</f>
        <v>46143</v>
      </c>
    </row>
    <row r="562" customFormat="false" ht="15" hidden="false" customHeight="false" outlineLevel="0" collapsed="false">
      <c r="A562" s="17" t="s">
        <v>823</v>
      </c>
      <c r="B562" s="18" t="n">
        <v>46155</v>
      </c>
      <c r="C562" s="17" t="s">
        <v>82</v>
      </c>
      <c r="D562" s="17" t="s">
        <v>778</v>
      </c>
      <c r="E562" s="17" t="s">
        <v>779</v>
      </c>
      <c r="F562" s="17" t="s">
        <v>98</v>
      </c>
      <c r="G562" s="15" t="n">
        <v>82.37</v>
      </c>
      <c r="H562" s="17" t="s">
        <v>86</v>
      </c>
      <c r="I562" s="12" t="n">
        <f aca="false">COUNTIFS('Supplier bills'!$E$2:$E$1921,A562)</f>
        <v>1</v>
      </c>
      <c r="J562" s="15" t="n">
        <f aca="false">IF(I562=0,"",SUMIFS('Supplier bills'!$F$2:$F$1921,'Supplier bills'!$E$2:$E$1921,A562))</f>
        <v>82.92</v>
      </c>
      <c r="K562" s="15" t="n">
        <f aca="false">IF(H562="Invoiced",ROUND(J562-G562,2),"")</f>
        <v>0.55</v>
      </c>
      <c r="L562" s="17" t="str">
        <f aca="false">IF(H562="Invoiced",IF(ABS(K562)/G562&gt;0.03,"Review","OK"),"")</f>
        <v>OK</v>
      </c>
      <c r="M562" s="19" t="n">
        <f aca="false">DATE(YEAR(B562),MONTH(B562),1)</f>
        <v>46143</v>
      </c>
    </row>
    <row r="563" customFormat="false" ht="15" hidden="false" customHeight="false" outlineLevel="0" collapsed="false">
      <c r="A563" s="17" t="s">
        <v>824</v>
      </c>
      <c r="B563" s="18" t="n">
        <v>46156</v>
      </c>
      <c r="C563" s="17" t="s">
        <v>101</v>
      </c>
      <c r="D563" s="17" t="s">
        <v>760</v>
      </c>
      <c r="E563" s="17" t="s">
        <v>761</v>
      </c>
      <c r="F563" s="17" t="s">
        <v>98</v>
      </c>
      <c r="G563" s="15" t="n">
        <v>803.19</v>
      </c>
      <c r="H563" s="17" t="s">
        <v>86</v>
      </c>
      <c r="I563" s="12" t="n">
        <f aca="false">COUNTIFS('Supplier bills'!$E$2:$E$1921,A563)</f>
        <v>1</v>
      </c>
      <c r="J563" s="15" t="n">
        <f aca="false">IF(I563=0,"",SUMIFS('Supplier bills'!$F$2:$F$1921,'Supplier bills'!$E$2:$E$1921,A563))</f>
        <v>800.91</v>
      </c>
      <c r="K563" s="15" t="n">
        <f aca="false">IF(H563="Invoiced",ROUND(J563-G563,2),"")</f>
        <v>-2.28</v>
      </c>
      <c r="L563" s="17" t="str">
        <f aca="false">IF(H563="Invoiced",IF(ABS(K563)/G563&gt;0.03,"Review","OK"),"")</f>
        <v>OK</v>
      </c>
      <c r="M563" s="19" t="n">
        <f aca="false">DATE(YEAR(B563),MONTH(B563),1)</f>
        <v>46143</v>
      </c>
    </row>
    <row r="564" customFormat="false" ht="15" hidden="false" customHeight="false" outlineLevel="0" collapsed="false">
      <c r="A564" s="17" t="s">
        <v>825</v>
      </c>
      <c r="B564" s="18" t="n">
        <v>46156</v>
      </c>
      <c r="C564" s="17" t="s">
        <v>82</v>
      </c>
      <c r="D564" s="17" t="s">
        <v>764</v>
      </c>
      <c r="E564" s="17" t="s">
        <v>765</v>
      </c>
      <c r="F564" s="17" t="s">
        <v>85</v>
      </c>
      <c r="G564" s="15" t="n">
        <v>424.96</v>
      </c>
      <c r="H564" s="17" t="s">
        <v>86</v>
      </c>
      <c r="I564" s="12" t="n">
        <f aca="false">COUNTIFS('Supplier bills'!$E$2:$E$1921,A564)</f>
        <v>1</v>
      </c>
      <c r="J564" s="15" t="n">
        <f aca="false">IF(I564=0,"",SUMIFS('Supplier bills'!$F$2:$F$1921,'Supplier bills'!$E$2:$E$1921,A564))</f>
        <v>428.76</v>
      </c>
      <c r="K564" s="15" t="n">
        <f aca="false">IF(H564="Invoiced",ROUND(J564-G564,2),"")</f>
        <v>3.8</v>
      </c>
      <c r="L564" s="17" t="str">
        <f aca="false">IF(H564="Invoiced",IF(ABS(K564)/G564&gt;0.03,"Review","OK"),"")</f>
        <v>OK</v>
      </c>
      <c r="M564" s="19" t="n">
        <f aca="false">DATE(YEAR(B564),MONTH(B564),1)</f>
        <v>46143</v>
      </c>
    </row>
    <row r="565" customFormat="false" ht="15" hidden="false" customHeight="false" outlineLevel="0" collapsed="false">
      <c r="A565" s="17" t="s">
        <v>826</v>
      </c>
      <c r="B565" s="18" t="n">
        <v>46156</v>
      </c>
      <c r="C565" s="17" t="s">
        <v>88</v>
      </c>
      <c r="D565" s="17" t="s">
        <v>760</v>
      </c>
      <c r="E565" s="17" t="s">
        <v>761</v>
      </c>
      <c r="F565" s="17" t="s">
        <v>98</v>
      </c>
      <c r="G565" s="15" t="n">
        <v>615.3</v>
      </c>
      <c r="H565" s="17" t="s">
        <v>86</v>
      </c>
      <c r="I565" s="12" t="n">
        <f aca="false">COUNTIFS('Supplier bills'!$E$2:$E$1921,A565)</f>
        <v>1</v>
      </c>
      <c r="J565" s="15" t="n">
        <f aca="false">IF(I565=0,"",SUMIFS('Supplier bills'!$F$2:$F$1921,'Supplier bills'!$E$2:$E$1921,A565))</f>
        <v>612.18</v>
      </c>
      <c r="K565" s="15" t="n">
        <f aca="false">IF(H565="Invoiced",ROUND(J565-G565,2),"")</f>
        <v>-3.12</v>
      </c>
      <c r="L565" s="17" t="str">
        <f aca="false">IF(H565="Invoiced",IF(ABS(K565)/G565&gt;0.03,"Review","OK"),"")</f>
        <v>OK</v>
      </c>
      <c r="M565" s="19" t="n">
        <f aca="false">DATE(YEAR(B565),MONTH(B565),1)</f>
        <v>46143</v>
      </c>
    </row>
    <row r="566" customFormat="false" ht="15" hidden="false" customHeight="false" outlineLevel="0" collapsed="false">
      <c r="A566" s="17" t="s">
        <v>827</v>
      </c>
      <c r="B566" s="18" t="n">
        <v>46156</v>
      </c>
      <c r="C566" s="17" t="s">
        <v>88</v>
      </c>
      <c r="D566" s="17" t="s">
        <v>828</v>
      </c>
      <c r="E566" s="17" t="s">
        <v>829</v>
      </c>
      <c r="F566" s="17" t="s">
        <v>98</v>
      </c>
      <c r="G566" s="15" t="n">
        <v>299.2</v>
      </c>
      <c r="H566" s="17" t="s">
        <v>86</v>
      </c>
      <c r="I566" s="12" t="n">
        <f aca="false">COUNTIFS('Supplier bills'!$E$2:$E$1921,A566)</f>
        <v>1</v>
      </c>
      <c r="J566" s="15" t="n">
        <f aca="false">IF(I566=0,"",SUMIFS('Supplier bills'!$F$2:$F$1921,'Supplier bills'!$E$2:$E$1921,A566))</f>
        <v>299.69</v>
      </c>
      <c r="K566" s="15" t="n">
        <f aca="false">IF(H566="Invoiced",ROUND(J566-G566,2),"")</f>
        <v>0.49</v>
      </c>
      <c r="L566" s="17" t="str">
        <f aca="false">IF(H566="Invoiced",IF(ABS(K566)/G566&gt;0.03,"Review","OK"),"")</f>
        <v>OK</v>
      </c>
      <c r="M566" s="19" t="n">
        <f aca="false">DATE(YEAR(B566),MONTH(B566),1)</f>
        <v>46143</v>
      </c>
    </row>
    <row r="567" customFormat="false" ht="15" hidden="false" customHeight="false" outlineLevel="0" collapsed="false">
      <c r="A567" s="17" t="s">
        <v>830</v>
      </c>
      <c r="B567" s="18" t="n">
        <v>46157</v>
      </c>
      <c r="C567" s="17" t="s">
        <v>82</v>
      </c>
      <c r="D567" s="17" t="s">
        <v>831</v>
      </c>
      <c r="E567" s="17" t="s">
        <v>832</v>
      </c>
      <c r="F567" s="17" t="s">
        <v>85</v>
      </c>
      <c r="G567" s="15" t="n">
        <v>1234.47</v>
      </c>
      <c r="H567" s="17" t="s">
        <v>86</v>
      </c>
      <c r="I567" s="12" t="n">
        <f aca="false">COUNTIFS('Supplier bills'!$E$2:$E$1921,A567)</f>
        <v>1</v>
      </c>
      <c r="J567" s="15" t="n">
        <f aca="false">IF(I567=0,"",SUMIFS('Supplier bills'!$F$2:$F$1921,'Supplier bills'!$E$2:$E$1921,A567))</f>
        <v>1224.72</v>
      </c>
      <c r="K567" s="15" t="n">
        <f aca="false">IF(H567="Invoiced",ROUND(J567-G567,2),"")</f>
        <v>-9.75</v>
      </c>
      <c r="L567" s="17" t="str">
        <f aca="false">IF(H567="Invoiced",IF(ABS(K567)/G567&gt;0.03,"Review","OK"),"")</f>
        <v>OK</v>
      </c>
      <c r="M567" s="19" t="n">
        <f aca="false">DATE(YEAR(B567),MONTH(B567),1)</f>
        <v>46143</v>
      </c>
    </row>
    <row r="568" customFormat="false" ht="15" hidden="false" customHeight="false" outlineLevel="0" collapsed="false">
      <c r="A568" s="17" t="s">
        <v>833</v>
      </c>
      <c r="B568" s="18" t="n">
        <v>46157</v>
      </c>
      <c r="C568" s="17" t="s">
        <v>88</v>
      </c>
      <c r="D568" s="17" t="s">
        <v>751</v>
      </c>
      <c r="E568" s="17" t="s">
        <v>752</v>
      </c>
      <c r="F568" s="17" t="s">
        <v>98</v>
      </c>
      <c r="G568" s="15" t="n">
        <v>161.8</v>
      </c>
      <c r="H568" s="17" t="s">
        <v>86</v>
      </c>
      <c r="I568" s="12" t="n">
        <f aca="false">COUNTIFS('Supplier bills'!$E$2:$E$1921,A568)</f>
        <v>1</v>
      </c>
      <c r="J568" s="15" t="n">
        <f aca="false">IF(I568=0,"",SUMIFS('Supplier bills'!$F$2:$F$1921,'Supplier bills'!$E$2:$E$1921,A568))</f>
        <v>163.19</v>
      </c>
      <c r="K568" s="15" t="n">
        <f aca="false">IF(H568="Invoiced",ROUND(J568-G568,2),"")</f>
        <v>1.39</v>
      </c>
      <c r="L568" s="17" t="str">
        <f aca="false">IF(H568="Invoiced",IF(ABS(K568)/G568&gt;0.03,"Review","OK"),"")</f>
        <v>OK</v>
      </c>
      <c r="M568" s="19" t="n">
        <f aca="false">DATE(YEAR(B568),MONTH(B568),1)</f>
        <v>46143</v>
      </c>
    </row>
    <row r="569" customFormat="false" ht="15" hidden="false" customHeight="false" outlineLevel="0" collapsed="false">
      <c r="A569" s="17" t="s">
        <v>834</v>
      </c>
      <c r="B569" s="18" t="n">
        <v>46157</v>
      </c>
      <c r="C569" s="17" t="s">
        <v>82</v>
      </c>
      <c r="D569" s="17" t="s">
        <v>835</v>
      </c>
      <c r="E569" s="17" t="s">
        <v>836</v>
      </c>
      <c r="F569" s="17" t="s">
        <v>98</v>
      </c>
      <c r="G569" s="15" t="n">
        <v>343.7</v>
      </c>
      <c r="H569" s="17" t="s">
        <v>86</v>
      </c>
      <c r="I569" s="12" t="n">
        <f aca="false">COUNTIFS('Supplier bills'!$E$2:$E$1921,A569)</f>
        <v>1</v>
      </c>
      <c r="J569" s="15" t="n">
        <f aca="false">IF(I569=0,"",SUMIFS('Supplier bills'!$F$2:$F$1921,'Supplier bills'!$E$2:$E$1921,A569))</f>
        <v>344.58</v>
      </c>
      <c r="K569" s="15" t="n">
        <f aca="false">IF(H569="Invoiced",ROUND(J569-G569,2),"")</f>
        <v>0.88</v>
      </c>
      <c r="L569" s="17" t="str">
        <f aca="false">IF(H569="Invoiced",IF(ABS(K569)/G569&gt;0.03,"Review","OK"),"")</f>
        <v>OK</v>
      </c>
      <c r="M569" s="19" t="n">
        <f aca="false">DATE(YEAR(B569),MONTH(B569),1)</f>
        <v>46143</v>
      </c>
    </row>
    <row r="570" customFormat="false" ht="15" hidden="false" customHeight="false" outlineLevel="0" collapsed="false">
      <c r="A570" s="17" t="s">
        <v>837</v>
      </c>
      <c r="B570" s="18" t="n">
        <v>46157</v>
      </c>
      <c r="C570" s="17" t="s">
        <v>101</v>
      </c>
      <c r="D570" s="17" t="s">
        <v>774</v>
      </c>
      <c r="E570" s="17" t="s">
        <v>775</v>
      </c>
      <c r="F570" s="17" t="s">
        <v>98</v>
      </c>
      <c r="G570" s="15" t="n">
        <v>331.4</v>
      </c>
      <c r="H570" s="17" t="s">
        <v>86</v>
      </c>
      <c r="I570" s="12" t="n">
        <f aca="false">COUNTIFS('Supplier bills'!$E$2:$E$1921,A570)</f>
        <v>1</v>
      </c>
      <c r="J570" s="15" t="n">
        <f aca="false">IF(I570=0,"",SUMIFS('Supplier bills'!$F$2:$F$1921,'Supplier bills'!$E$2:$E$1921,A570))</f>
        <v>332.78</v>
      </c>
      <c r="K570" s="15" t="n">
        <f aca="false">IF(H570="Invoiced",ROUND(J570-G570,2),"")</f>
        <v>1.38</v>
      </c>
      <c r="L570" s="17" t="str">
        <f aca="false">IF(H570="Invoiced",IF(ABS(K570)/G570&gt;0.03,"Review","OK"),"")</f>
        <v>OK</v>
      </c>
      <c r="M570" s="19" t="n">
        <f aca="false">DATE(YEAR(B570),MONTH(B570),1)</f>
        <v>46143</v>
      </c>
    </row>
    <row r="571" customFormat="false" ht="15" hidden="false" customHeight="false" outlineLevel="0" collapsed="false">
      <c r="A571" s="17" t="s">
        <v>838</v>
      </c>
      <c r="B571" s="18" t="n">
        <v>46157</v>
      </c>
      <c r="C571" s="17" t="s">
        <v>82</v>
      </c>
      <c r="D571" s="17" t="s">
        <v>774</v>
      </c>
      <c r="E571" s="17" t="s">
        <v>775</v>
      </c>
      <c r="F571" s="17" t="s">
        <v>85</v>
      </c>
      <c r="G571" s="15" t="n">
        <v>176.64</v>
      </c>
      <c r="H571" s="17" t="s">
        <v>86</v>
      </c>
      <c r="I571" s="12" t="n">
        <f aca="false">COUNTIFS('Supplier bills'!$E$2:$E$1921,A571)</f>
        <v>1</v>
      </c>
      <c r="J571" s="15" t="n">
        <f aca="false">IF(I571=0,"",SUMIFS('Supplier bills'!$F$2:$F$1921,'Supplier bills'!$E$2:$E$1921,A571))</f>
        <v>176.05</v>
      </c>
      <c r="K571" s="15" t="n">
        <f aca="false">IF(H571="Invoiced",ROUND(J571-G571,2),"")</f>
        <v>-0.59</v>
      </c>
      <c r="L571" s="17" t="str">
        <f aca="false">IF(H571="Invoiced",IF(ABS(K571)/G571&gt;0.03,"Review","OK"),"")</f>
        <v>OK</v>
      </c>
      <c r="M571" s="19" t="n">
        <f aca="false">DATE(YEAR(B571),MONTH(B571),1)</f>
        <v>46143</v>
      </c>
    </row>
    <row r="572" customFormat="false" ht="15" hidden="false" customHeight="false" outlineLevel="0" collapsed="false">
      <c r="A572" s="17" t="s">
        <v>839</v>
      </c>
      <c r="B572" s="18" t="n">
        <v>46157</v>
      </c>
      <c r="C572" s="17" t="s">
        <v>88</v>
      </c>
      <c r="D572" s="17" t="s">
        <v>792</v>
      </c>
      <c r="E572" s="17" t="s">
        <v>793</v>
      </c>
      <c r="F572" s="17" t="s">
        <v>98</v>
      </c>
      <c r="G572" s="15" t="n">
        <v>414.63</v>
      </c>
      <c r="H572" s="17" t="s">
        <v>86</v>
      </c>
      <c r="I572" s="12" t="n">
        <f aca="false">COUNTIFS('Supplier bills'!$E$2:$E$1921,A572)</f>
        <v>1</v>
      </c>
      <c r="J572" s="15" t="n">
        <f aca="false">IF(I572=0,"",SUMIFS('Supplier bills'!$F$2:$F$1921,'Supplier bills'!$E$2:$E$1921,A572))</f>
        <v>417.49</v>
      </c>
      <c r="K572" s="15" t="n">
        <f aca="false">IF(H572="Invoiced",ROUND(J572-G572,2),"")</f>
        <v>2.86</v>
      </c>
      <c r="L572" s="17" t="str">
        <f aca="false">IF(H572="Invoiced",IF(ABS(K572)/G572&gt;0.03,"Review","OK"),"")</f>
        <v>OK</v>
      </c>
      <c r="M572" s="19" t="n">
        <f aca="false">DATE(YEAR(B572),MONTH(B572),1)</f>
        <v>46143</v>
      </c>
    </row>
    <row r="573" customFormat="false" ht="15" hidden="false" customHeight="false" outlineLevel="0" collapsed="false">
      <c r="A573" s="17" t="s">
        <v>840</v>
      </c>
      <c r="B573" s="18" t="n">
        <v>46157</v>
      </c>
      <c r="C573" s="17" t="s">
        <v>101</v>
      </c>
      <c r="D573" s="17" t="s">
        <v>841</v>
      </c>
      <c r="E573" s="17" t="s">
        <v>842</v>
      </c>
      <c r="F573" s="17" t="s">
        <v>98</v>
      </c>
      <c r="G573" s="15" t="n">
        <v>224</v>
      </c>
      <c r="H573" s="17" t="s">
        <v>86</v>
      </c>
      <c r="I573" s="12" t="n">
        <f aca="false">COUNTIFS('Supplier bills'!$E$2:$E$1921,A573)</f>
        <v>1</v>
      </c>
      <c r="J573" s="15" t="n">
        <f aca="false">IF(I573=0,"",SUMIFS('Supplier bills'!$F$2:$F$1921,'Supplier bills'!$E$2:$E$1921,A573))</f>
        <v>222.46</v>
      </c>
      <c r="K573" s="15" t="n">
        <f aca="false">IF(H573="Invoiced",ROUND(J573-G573,2),"")</f>
        <v>-1.54</v>
      </c>
      <c r="L573" s="17" t="str">
        <f aca="false">IF(H573="Invoiced",IF(ABS(K573)/G573&gt;0.03,"Review","OK"),"")</f>
        <v>OK</v>
      </c>
      <c r="M573" s="19" t="n">
        <f aca="false">DATE(YEAR(B573),MONTH(B573),1)</f>
        <v>46143</v>
      </c>
    </row>
    <row r="574" customFormat="false" ht="15" hidden="false" customHeight="false" outlineLevel="0" collapsed="false">
      <c r="A574" s="17" t="s">
        <v>843</v>
      </c>
      <c r="B574" s="18" t="n">
        <v>46157</v>
      </c>
      <c r="C574" s="17" t="s">
        <v>101</v>
      </c>
      <c r="D574" s="17" t="s">
        <v>835</v>
      </c>
      <c r="E574" s="17" t="s">
        <v>836</v>
      </c>
      <c r="F574" s="17" t="s">
        <v>98</v>
      </c>
      <c r="G574" s="15" t="n">
        <v>280.51</v>
      </c>
      <c r="H574" s="17" t="s">
        <v>86</v>
      </c>
      <c r="I574" s="12" t="n">
        <f aca="false">COUNTIFS('Supplier bills'!$E$2:$E$1921,A574)</f>
        <v>1</v>
      </c>
      <c r="J574" s="15" t="n">
        <f aca="false">IF(I574=0,"",SUMIFS('Supplier bills'!$F$2:$F$1921,'Supplier bills'!$E$2:$E$1921,A574))</f>
        <v>282.28</v>
      </c>
      <c r="K574" s="15" t="n">
        <f aca="false">IF(H574="Invoiced",ROUND(J574-G574,2),"")</f>
        <v>1.77</v>
      </c>
      <c r="L574" s="17" t="str">
        <f aca="false">IF(H574="Invoiced",IF(ABS(K574)/G574&gt;0.03,"Review","OK"),"")</f>
        <v>OK</v>
      </c>
      <c r="M574" s="19" t="n">
        <f aca="false">DATE(YEAR(B574),MONTH(B574),1)</f>
        <v>46143</v>
      </c>
    </row>
    <row r="575" customFormat="false" ht="15" hidden="false" customHeight="false" outlineLevel="0" collapsed="false">
      <c r="A575" s="17" t="s">
        <v>844</v>
      </c>
      <c r="B575" s="18" t="n">
        <v>46157</v>
      </c>
      <c r="C575" s="17" t="s">
        <v>101</v>
      </c>
      <c r="D575" s="17" t="s">
        <v>697</v>
      </c>
      <c r="E575" s="17" t="s">
        <v>698</v>
      </c>
      <c r="F575" s="17" t="s">
        <v>92</v>
      </c>
      <c r="G575" s="15" t="n">
        <v>171.33</v>
      </c>
      <c r="H575" s="17" t="s">
        <v>93</v>
      </c>
      <c r="I575" s="12" t="n">
        <f aca="false">COUNTIFS('Supplier bills'!$E$2:$E$1921,A575)</f>
        <v>0</v>
      </c>
      <c r="J575" s="15" t="str">
        <f aca="false">IF(I575=0,"",SUMIFS('Supplier bills'!$F$2:$F$1921,'Supplier bills'!$E$2:$E$1921,A575))</f>
        <v/>
      </c>
      <c r="K575" s="15" t="str">
        <f aca="false">IF(H575="Invoiced",ROUND(J575-G575,2),"")</f>
        <v/>
      </c>
      <c r="L575" s="17" t="str">
        <f aca="false">IF(H575="Invoiced",IF(ABS(K575)/G575&gt;0.03,"Review","OK"),"")</f>
        <v/>
      </c>
      <c r="M575" s="19" t="n">
        <f aca="false">DATE(YEAR(B575),MONTH(B575),1)</f>
        <v>46143</v>
      </c>
    </row>
    <row r="576" customFormat="false" ht="15" hidden="false" customHeight="false" outlineLevel="0" collapsed="false">
      <c r="A576" s="17" t="s">
        <v>845</v>
      </c>
      <c r="B576" s="18" t="n">
        <v>46158</v>
      </c>
      <c r="C576" s="17" t="s">
        <v>82</v>
      </c>
      <c r="D576" s="17" t="s">
        <v>835</v>
      </c>
      <c r="E576" s="17" t="s">
        <v>836</v>
      </c>
      <c r="F576" s="17" t="s">
        <v>85</v>
      </c>
      <c r="G576" s="15" t="n">
        <v>37.74</v>
      </c>
      <c r="H576" s="17" t="s">
        <v>86</v>
      </c>
      <c r="I576" s="12" t="n">
        <f aca="false">COUNTIFS('Supplier bills'!$E$2:$E$1921,A576)</f>
        <v>1</v>
      </c>
      <c r="J576" s="15" t="n">
        <f aca="false">IF(I576=0,"",SUMIFS('Supplier bills'!$F$2:$F$1921,'Supplier bills'!$E$2:$E$1921,A576))</f>
        <v>37.9</v>
      </c>
      <c r="K576" s="15" t="n">
        <f aca="false">IF(H576="Invoiced",ROUND(J576-G576,2),"")</f>
        <v>0.16</v>
      </c>
      <c r="L576" s="17" t="str">
        <f aca="false">IF(H576="Invoiced",IF(ABS(K576)/G576&gt;0.03,"Review","OK"),"")</f>
        <v>OK</v>
      </c>
      <c r="M576" s="19" t="n">
        <f aca="false">DATE(YEAR(B576),MONTH(B576),1)</f>
        <v>46143</v>
      </c>
    </row>
    <row r="577" customFormat="false" ht="15" hidden="false" customHeight="false" outlineLevel="0" collapsed="false">
      <c r="A577" s="17" t="s">
        <v>846</v>
      </c>
      <c r="B577" s="18" t="n">
        <v>46158</v>
      </c>
      <c r="C577" s="17" t="s">
        <v>82</v>
      </c>
      <c r="D577" s="17" t="s">
        <v>751</v>
      </c>
      <c r="E577" s="17" t="s">
        <v>752</v>
      </c>
      <c r="F577" s="17" t="s">
        <v>85</v>
      </c>
      <c r="G577" s="15" t="n">
        <v>82.46</v>
      </c>
      <c r="H577" s="17" t="s">
        <v>86</v>
      </c>
      <c r="I577" s="12" t="n">
        <f aca="false">COUNTIFS('Supplier bills'!$E$2:$E$1921,A577)</f>
        <v>1</v>
      </c>
      <c r="J577" s="15" t="n">
        <f aca="false">IF(I577=0,"",SUMIFS('Supplier bills'!$F$2:$F$1921,'Supplier bills'!$E$2:$E$1921,A577))</f>
        <v>82.34</v>
      </c>
      <c r="K577" s="15" t="n">
        <f aca="false">IF(H577="Invoiced",ROUND(J577-G577,2),"")</f>
        <v>-0.12</v>
      </c>
      <c r="L577" s="17" t="str">
        <f aca="false">IF(H577="Invoiced",IF(ABS(K577)/G577&gt;0.03,"Review","OK"),"")</f>
        <v>OK</v>
      </c>
      <c r="M577" s="19" t="n">
        <f aca="false">DATE(YEAR(B577),MONTH(B577),1)</f>
        <v>46143</v>
      </c>
    </row>
    <row r="578" customFormat="false" ht="15" hidden="false" customHeight="false" outlineLevel="0" collapsed="false">
      <c r="A578" s="17" t="s">
        <v>847</v>
      </c>
      <c r="B578" s="18" t="n">
        <v>46158</v>
      </c>
      <c r="C578" s="17" t="s">
        <v>88</v>
      </c>
      <c r="D578" s="17" t="s">
        <v>835</v>
      </c>
      <c r="E578" s="17" t="s">
        <v>836</v>
      </c>
      <c r="F578" s="17" t="s">
        <v>92</v>
      </c>
      <c r="G578" s="15" t="n">
        <v>363.19</v>
      </c>
      <c r="H578" s="17" t="s">
        <v>93</v>
      </c>
      <c r="I578" s="12" t="n">
        <f aca="false">COUNTIFS('Supplier bills'!$E$2:$E$1921,A578)</f>
        <v>0</v>
      </c>
      <c r="J578" s="15" t="str">
        <f aca="false">IF(I578=0,"",SUMIFS('Supplier bills'!$F$2:$F$1921,'Supplier bills'!$E$2:$E$1921,A578))</f>
        <v/>
      </c>
      <c r="K578" s="15" t="str">
        <f aca="false">IF(H578="Invoiced",ROUND(J578-G578,2),"")</f>
        <v/>
      </c>
      <c r="L578" s="17" t="str">
        <f aca="false">IF(H578="Invoiced",IF(ABS(K578)/G578&gt;0.03,"Review","OK"),"")</f>
        <v/>
      </c>
      <c r="M578" s="19" t="n">
        <f aca="false">DATE(YEAR(B578),MONTH(B578),1)</f>
        <v>46143</v>
      </c>
    </row>
    <row r="579" customFormat="false" ht="15" hidden="false" customHeight="false" outlineLevel="0" collapsed="false">
      <c r="A579" s="17" t="s">
        <v>848</v>
      </c>
      <c r="B579" s="18" t="n">
        <v>46158</v>
      </c>
      <c r="C579" s="17" t="s">
        <v>82</v>
      </c>
      <c r="D579" s="17" t="s">
        <v>760</v>
      </c>
      <c r="E579" s="17" t="s">
        <v>761</v>
      </c>
      <c r="F579" s="17" t="s">
        <v>85</v>
      </c>
      <c r="G579" s="15" t="n">
        <v>165.02</v>
      </c>
      <c r="H579" s="17" t="s">
        <v>86</v>
      </c>
      <c r="I579" s="12" t="n">
        <f aca="false">COUNTIFS('Supplier bills'!$E$2:$E$1921,A579)</f>
        <v>1</v>
      </c>
      <c r="J579" s="15" t="n">
        <f aca="false">IF(I579=0,"",SUMIFS('Supplier bills'!$F$2:$F$1921,'Supplier bills'!$E$2:$E$1921,A579))</f>
        <v>178.13</v>
      </c>
      <c r="K579" s="15" t="n">
        <f aca="false">IF(H579="Invoiced",ROUND(J579-G579,2),"")</f>
        <v>13.11</v>
      </c>
      <c r="L579" s="17" t="str">
        <f aca="false">IF(H579="Invoiced",IF(ABS(K579)/G579&gt;0.03,"Review","OK"),"")</f>
        <v>Review</v>
      </c>
      <c r="M579" s="19" t="n">
        <f aca="false">DATE(YEAR(B579),MONTH(B579),1)</f>
        <v>46143</v>
      </c>
    </row>
    <row r="580" customFormat="false" ht="15" hidden="false" customHeight="false" outlineLevel="0" collapsed="false">
      <c r="A580" s="17" t="s">
        <v>849</v>
      </c>
      <c r="B580" s="18" t="n">
        <v>46158</v>
      </c>
      <c r="C580" s="17" t="s">
        <v>82</v>
      </c>
      <c r="D580" s="17" t="s">
        <v>850</v>
      </c>
      <c r="E580" s="17" t="s">
        <v>851</v>
      </c>
      <c r="F580" s="17" t="s">
        <v>98</v>
      </c>
      <c r="G580" s="15" t="n">
        <v>165</v>
      </c>
      <c r="H580" s="17" t="s">
        <v>86</v>
      </c>
      <c r="I580" s="12" t="n">
        <f aca="false">COUNTIFS('Supplier bills'!$E$2:$E$1921,A580)</f>
        <v>1</v>
      </c>
      <c r="J580" s="15" t="n">
        <f aca="false">IF(I580=0,"",SUMIFS('Supplier bills'!$F$2:$F$1921,'Supplier bills'!$E$2:$E$1921,A580))</f>
        <v>166.12</v>
      </c>
      <c r="K580" s="15" t="n">
        <f aca="false">IF(H580="Invoiced",ROUND(J580-G580,2),"")</f>
        <v>1.12</v>
      </c>
      <c r="L580" s="17" t="str">
        <f aca="false">IF(H580="Invoiced",IF(ABS(K580)/G580&gt;0.03,"Review","OK"),"")</f>
        <v>OK</v>
      </c>
      <c r="M580" s="19" t="n">
        <f aca="false">DATE(YEAR(B580),MONTH(B580),1)</f>
        <v>46143</v>
      </c>
    </row>
    <row r="581" customFormat="false" ht="15" hidden="false" customHeight="false" outlineLevel="0" collapsed="false">
      <c r="A581" s="17" t="s">
        <v>852</v>
      </c>
      <c r="B581" s="18" t="n">
        <v>46158</v>
      </c>
      <c r="C581" s="17" t="s">
        <v>88</v>
      </c>
      <c r="D581" s="17" t="s">
        <v>756</v>
      </c>
      <c r="E581" s="17" t="s">
        <v>757</v>
      </c>
      <c r="F581" s="17" t="s">
        <v>98</v>
      </c>
      <c r="G581" s="15" t="n">
        <v>448.76</v>
      </c>
      <c r="H581" s="17" t="s">
        <v>86</v>
      </c>
      <c r="I581" s="12" t="n">
        <f aca="false">COUNTIFS('Supplier bills'!$E$2:$E$1921,A581)</f>
        <v>1</v>
      </c>
      <c r="J581" s="15" t="n">
        <f aca="false">IF(I581=0,"",SUMIFS('Supplier bills'!$F$2:$F$1921,'Supplier bills'!$E$2:$E$1921,A581))</f>
        <v>452.08</v>
      </c>
      <c r="K581" s="15" t="n">
        <f aca="false">IF(H581="Invoiced",ROUND(J581-G581,2),"")</f>
        <v>3.32</v>
      </c>
      <c r="L581" s="17" t="str">
        <f aca="false">IF(H581="Invoiced",IF(ABS(K581)/G581&gt;0.03,"Review","OK"),"")</f>
        <v>OK</v>
      </c>
      <c r="M581" s="19" t="n">
        <f aca="false">DATE(YEAR(B581),MONTH(B581),1)</f>
        <v>46143</v>
      </c>
    </row>
    <row r="582" customFormat="false" ht="15" hidden="false" customHeight="false" outlineLevel="0" collapsed="false">
      <c r="A582" s="17" t="s">
        <v>853</v>
      </c>
      <c r="B582" s="18" t="n">
        <v>46158</v>
      </c>
      <c r="C582" s="17" t="s">
        <v>82</v>
      </c>
      <c r="D582" s="17" t="s">
        <v>841</v>
      </c>
      <c r="E582" s="17" t="s">
        <v>842</v>
      </c>
      <c r="F582" s="17" t="s">
        <v>85</v>
      </c>
      <c r="G582" s="15" t="n">
        <v>139.49</v>
      </c>
      <c r="H582" s="17" t="s">
        <v>86</v>
      </c>
      <c r="I582" s="12" t="n">
        <f aca="false">COUNTIFS('Supplier bills'!$E$2:$E$1921,A582)</f>
        <v>1</v>
      </c>
      <c r="J582" s="15" t="n">
        <f aca="false">IF(I582=0,"",SUMIFS('Supplier bills'!$F$2:$F$1921,'Supplier bills'!$E$2:$E$1921,A582))</f>
        <v>138.21</v>
      </c>
      <c r="K582" s="15" t="n">
        <f aca="false">IF(H582="Invoiced",ROUND(J582-G582,2),"")</f>
        <v>-1.28</v>
      </c>
      <c r="L582" s="17" t="str">
        <f aca="false">IF(H582="Invoiced",IF(ABS(K582)/G582&gt;0.03,"Review","OK"),"")</f>
        <v>OK</v>
      </c>
      <c r="M582" s="19" t="n">
        <f aca="false">DATE(YEAR(B582),MONTH(B582),1)</f>
        <v>46143</v>
      </c>
    </row>
    <row r="583" customFormat="false" ht="15" hidden="false" customHeight="false" outlineLevel="0" collapsed="false">
      <c r="A583" s="17" t="s">
        <v>854</v>
      </c>
      <c r="B583" s="18" t="n">
        <v>46158</v>
      </c>
      <c r="C583" s="17" t="s">
        <v>82</v>
      </c>
      <c r="D583" s="17" t="s">
        <v>828</v>
      </c>
      <c r="E583" s="17" t="s">
        <v>829</v>
      </c>
      <c r="F583" s="17" t="s">
        <v>98</v>
      </c>
      <c r="G583" s="15" t="n">
        <v>540.99</v>
      </c>
      <c r="H583" s="17" t="s">
        <v>86</v>
      </c>
      <c r="I583" s="12" t="n">
        <f aca="false">COUNTIFS('Supplier bills'!$E$2:$E$1921,A583)</f>
        <v>1</v>
      </c>
      <c r="J583" s="15" t="n">
        <f aca="false">IF(I583=0,"",SUMIFS('Supplier bills'!$F$2:$F$1921,'Supplier bills'!$E$2:$E$1921,A583))</f>
        <v>546.23</v>
      </c>
      <c r="K583" s="15" t="n">
        <f aca="false">IF(H583="Invoiced",ROUND(J583-G583,2),"")</f>
        <v>5.24</v>
      </c>
      <c r="L583" s="17" t="str">
        <f aca="false">IF(H583="Invoiced",IF(ABS(K583)/G583&gt;0.03,"Review","OK"),"")</f>
        <v>OK</v>
      </c>
      <c r="M583" s="19" t="n">
        <f aca="false">DATE(YEAR(B583),MONTH(B583),1)</f>
        <v>46143</v>
      </c>
    </row>
    <row r="584" customFormat="false" ht="15" hidden="false" customHeight="false" outlineLevel="0" collapsed="false">
      <c r="A584" s="17" t="s">
        <v>855</v>
      </c>
      <c r="B584" s="18" t="n">
        <v>46158</v>
      </c>
      <c r="C584" s="17" t="s">
        <v>82</v>
      </c>
      <c r="D584" s="17" t="s">
        <v>850</v>
      </c>
      <c r="E584" s="17" t="s">
        <v>851</v>
      </c>
      <c r="F584" s="17" t="s">
        <v>98</v>
      </c>
      <c r="G584" s="15" t="n">
        <v>215.08</v>
      </c>
      <c r="H584" s="17" t="s">
        <v>86</v>
      </c>
      <c r="I584" s="12" t="n">
        <f aca="false">COUNTIFS('Supplier bills'!$E$2:$E$1921,A584)</f>
        <v>1</v>
      </c>
      <c r="J584" s="15" t="n">
        <f aca="false">IF(I584=0,"",SUMIFS('Supplier bills'!$F$2:$F$1921,'Supplier bills'!$E$2:$E$1921,A584))</f>
        <v>226.8</v>
      </c>
      <c r="K584" s="15" t="n">
        <f aca="false">IF(H584="Invoiced",ROUND(J584-G584,2),"")</f>
        <v>11.72</v>
      </c>
      <c r="L584" s="17" t="str">
        <f aca="false">IF(H584="Invoiced",IF(ABS(K584)/G584&gt;0.03,"Review","OK"),"")</f>
        <v>Review</v>
      </c>
      <c r="M584" s="19" t="n">
        <f aca="false">DATE(YEAR(B584),MONTH(B584),1)</f>
        <v>46143</v>
      </c>
    </row>
    <row r="585" customFormat="false" ht="15" hidden="false" customHeight="false" outlineLevel="0" collapsed="false">
      <c r="A585" s="17" t="s">
        <v>856</v>
      </c>
      <c r="B585" s="18" t="n">
        <v>46158</v>
      </c>
      <c r="C585" s="17" t="s">
        <v>82</v>
      </c>
      <c r="D585" s="17" t="s">
        <v>835</v>
      </c>
      <c r="E585" s="17" t="s">
        <v>836</v>
      </c>
      <c r="F585" s="17" t="s">
        <v>98</v>
      </c>
      <c r="G585" s="15" t="n">
        <v>570.71</v>
      </c>
      <c r="H585" s="17" t="s">
        <v>86</v>
      </c>
      <c r="I585" s="12" t="n">
        <f aca="false">COUNTIFS('Supplier bills'!$E$2:$E$1921,A585)</f>
        <v>1</v>
      </c>
      <c r="J585" s="15" t="n">
        <f aca="false">IF(I585=0,"",SUMIFS('Supplier bills'!$F$2:$F$1921,'Supplier bills'!$E$2:$E$1921,A585))</f>
        <v>575.99</v>
      </c>
      <c r="K585" s="15" t="n">
        <f aca="false">IF(H585="Invoiced",ROUND(J585-G585,2),"")</f>
        <v>5.28</v>
      </c>
      <c r="L585" s="17" t="str">
        <f aca="false">IF(H585="Invoiced",IF(ABS(K585)/G585&gt;0.03,"Review","OK"),"")</f>
        <v>OK</v>
      </c>
      <c r="M585" s="19" t="n">
        <f aca="false">DATE(YEAR(B585),MONTH(B585),1)</f>
        <v>46143</v>
      </c>
    </row>
    <row r="586" customFormat="false" ht="15" hidden="false" customHeight="false" outlineLevel="0" collapsed="false">
      <c r="A586" s="17" t="s">
        <v>857</v>
      </c>
      <c r="B586" s="18" t="n">
        <v>46158</v>
      </c>
      <c r="C586" s="17" t="s">
        <v>101</v>
      </c>
      <c r="D586" s="17" t="s">
        <v>751</v>
      </c>
      <c r="E586" s="17" t="s">
        <v>752</v>
      </c>
      <c r="F586" s="17" t="s">
        <v>98</v>
      </c>
      <c r="G586" s="15" t="n">
        <v>176.25</v>
      </c>
      <c r="H586" s="17" t="s">
        <v>86</v>
      </c>
      <c r="I586" s="12" t="n">
        <f aca="false">COUNTIFS('Supplier bills'!$E$2:$E$1921,A586)</f>
        <v>1</v>
      </c>
      <c r="J586" s="15" t="n">
        <f aca="false">IF(I586=0,"",SUMIFS('Supplier bills'!$F$2:$F$1921,'Supplier bills'!$E$2:$E$1921,A586))</f>
        <v>177.29</v>
      </c>
      <c r="K586" s="15" t="n">
        <f aca="false">IF(H586="Invoiced",ROUND(J586-G586,2),"")</f>
        <v>1.04</v>
      </c>
      <c r="L586" s="17" t="str">
        <f aca="false">IF(H586="Invoiced",IF(ABS(K586)/G586&gt;0.03,"Review","OK"),"")</f>
        <v>OK</v>
      </c>
      <c r="M586" s="19" t="n">
        <f aca="false">DATE(YEAR(B586),MONTH(B586),1)</f>
        <v>46143</v>
      </c>
    </row>
    <row r="587" customFormat="false" ht="15" hidden="false" customHeight="false" outlineLevel="0" collapsed="false">
      <c r="A587" s="17" t="s">
        <v>858</v>
      </c>
      <c r="B587" s="18" t="n">
        <v>46158</v>
      </c>
      <c r="C587" s="17" t="s">
        <v>82</v>
      </c>
      <c r="D587" s="17" t="s">
        <v>697</v>
      </c>
      <c r="E587" s="17" t="s">
        <v>698</v>
      </c>
      <c r="F587" s="17" t="s">
        <v>98</v>
      </c>
      <c r="G587" s="15" t="n">
        <v>394.02</v>
      </c>
      <c r="H587" s="17" t="s">
        <v>86</v>
      </c>
      <c r="I587" s="12" t="n">
        <f aca="false">COUNTIFS('Supplier bills'!$E$2:$E$1921,A587)</f>
        <v>1</v>
      </c>
      <c r="J587" s="15" t="n">
        <f aca="false">IF(I587=0,"",SUMIFS('Supplier bills'!$F$2:$F$1921,'Supplier bills'!$E$2:$E$1921,A587))</f>
        <v>390.89</v>
      </c>
      <c r="K587" s="15" t="n">
        <f aca="false">IF(H587="Invoiced",ROUND(J587-G587,2),"")</f>
        <v>-3.13</v>
      </c>
      <c r="L587" s="17" t="str">
        <f aca="false">IF(H587="Invoiced",IF(ABS(K587)/G587&gt;0.03,"Review","OK"),"")</f>
        <v>OK</v>
      </c>
      <c r="M587" s="19" t="n">
        <f aca="false">DATE(YEAR(B587),MONTH(B587),1)</f>
        <v>46143</v>
      </c>
    </row>
    <row r="588" customFormat="false" ht="15" hidden="false" customHeight="false" outlineLevel="0" collapsed="false">
      <c r="A588" s="17" t="s">
        <v>859</v>
      </c>
      <c r="B588" s="18" t="n">
        <v>46159</v>
      </c>
      <c r="C588" s="17" t="s">
        <v>82</v>
      </c>
      <c r="D588" s="17" t="s">
        <v>860</v>
      </c>
      <c r="E588" s="17" t="s">
        <v>861</v>
      </c>
      <c r="F588" s="17" t="s">
        <v>85</v>
      </c>
      <c r="G588" s="15" t="n">
        <v>193.59</v>
      </c>
      <c r="H588" s="17" t="s">
        <v>86</v>
      </c>
      <c r="I588" s="12" t="n">
        <f aca="false">COUNTIFS('Supplier bills'!$E$2:$E$1921,A588)</f>
        <v>1</v>
      </c>
      <c r="J588" s="15" t="n">
        <f aca="false">IF(I588=0,"",SUMIFS('Supplier bills'!$F$2:$F$1921,'Supplier bills'!$E$2:$E$1921,A588))</f>
        <v>192.82</v>
      </c>
      <c r="K588" s="15" t="n">
        <f aca="false">IF(H588="Invoiced",ROUND(J588-G588,2),"")</f>
        <v>-0.77</v>
      </c>
      <c r="L588" s="17" t="str">
        <f aca="false">IF(H588="Invoiced",IF(ABS(K588)/G588&gt;0.03,"Review","OK"),"")</f>
        <v>OK</v>
      </c>
      <c r="M588" s="19" t="n">
        <f aca="false">DATE(YEAR(B588),MONTH(B588),1)</f>
        <v>46143</v>
      </c>
    </row>
    <row r="589" customFormat="false" ht="15" hidden="false" customHeight="false" outlineLevel="0" collapsed="false">
      <c r="A589" s="17" t="s">
        <v>862</v>
      </c>
      <c r="B589" s="18" t="n">
        <v>46159</v>
      </c>
      <c r="C589" s="17" t="s">
        <v>82</v>
      </c>
      <c r="D589" s="17" t="s">
        <v>860</v>
      </c>
      <c r="E589" s="17" t="s">
        <v>861</v>
      </c>
      <c r="F589" s="17" t="s">
        <v>85</v>
      </c>
      <c r="G589" s="15" t="n">
        <v>291.21</v>
      </c>
      <c r="H589" s="17" t="s">
        <v>86</v>
      </c>
      <c r="I589" s="12" t="n">
        <f aca="false">COUNTIFS('Supplier bills'!$E$2:$E$1921,A589)</f>
        <v>1</v>
      </c>
      <c r="J589" s="15" t="n">
        <f aca="false">IF(I589=0,"",SUMIFS('Supplier bills'!$F$2:$F$1921,'Supplier bills'!$E$2:$E$1921,A589))</f>
        <v>292.8</v>
      </c>
      <c r="K589" s="15" t="n">
        <f aca="false">IF(H589="Invoiced",ROUND(J589-G589,2),"")</f>
        <v>1.59</v>
      </c>
      <c r="L589" s="17" t="str">
        <f aca="false">IF(H589="Invoiced",IF(ABS(K589)/G589&gt;0.03,"Review","OK"),"")</f>
        <v>OK</v>
      </c>
      <c r="M589" s="19" t="n">
        <f aca="false">DATE(YEAR(B589),MONTH(B589),1)</f>
        <v>46143</v>
      </c>
    </row>
    <row r="590" customFormat="false" ht="15" hidden="false" customHeight="false" outlineLevel="0" collapsed="false">
      <c r="A590" s="17" t="s">
        <v>863</v>
      </c>
      <c r="B590" s="18" t="n">
        <v>46159</v>
      </c>
      <c r="C590" s="17" t="s">
        <v>88</v>
      </c>
      <c r="D590" s="17" t="s">
        <v>751</v>
      </c>
      <c r="E590" s="17" t="s">
        <v>752</v>
      </c>
      <c r="F590" s="17" t="s">
        <v>85</v>
      </c>
      <c r="G590" s="15" t="n">
        <v>689.62</v>
      </c>
      <c r="H590" s="17" t="s">
        <v>86</v>
      </c>
      <c r="I590" s="12" t="n">
        <f aca="false">COUNTIFS('Supplier bills'!$E$2:$E$1921,A590)</f>
        <v>1</v>
      </c>
      <c r="J590" s="15" t="n">
        <f aca="false">IF(I590=0,"",SUMIFS('Supplier bills'!$F$2:$F$1921,'Supplier bills'!$E$2:$E$1921,A590))</f>
        <v>622.47</v>
      </c>
      <c r="K590" s="15" t="n">
        <f aca="false">IF(H590="Invoiced",ROUND(J590-G590,2),"")</f>
        <v>-67.15</v>
      </c>
      <c r="L590" s="17" t="str">
        <f aca="false">IF(H590="Invoiced",IF(ABS(K590)/G590&gt;0.03,"Review","OK"),"")</f>
        <v>Review</v>
      </c>
      <c r="M590" s="19" t="n">
        <f aca="false">DATE(YEAR(B590),MONTH(B590),1)</f>
        <v>46143</v>
      </c>
    </row>
    <row r="591" customFormat="false" ht="15" hidden="false" customHeight="false" outlineLevel="0" collapsed="false">
      <c r="A591" s="17" t="s">
        <v>864</v>
      </c>
      <c r="B591" s="18" t="n">
        <v>46159</v>
      </c>
      <c r="C591" s="17" t="s">
        <v>82</v>
      </c>
      <c r="D591" s="17" t="s">
        <v>831</v>
      </c>
      <c r="E591" s="17" t="s">
        <v>832</v>
      </c>
      <c r="F591" s="17" t="s">
        <v>98</v>
      </c>
      <c r="G591" s="15" t="n">
        <v>126.35</v>
      </c>
      <c r="H591" s="17" t="s">
        <v>86</v>
      </c>
      <c r="I591" s="12" t="n">
        <f aca="false">COUNTIFS('Supplier bills'!$E$2:$E$1921,A591)</f>
        <v>1</v>
      </c>
      <c r="J591" s="15" t="n">
        <f aca="false">IF(I591=0,"",SUMIFS('Supplier bills'!$F$2:$F$1921,'Supplier bills'!$E$2:$E$1921,A591))</f>
        <v>126.05</v>
      </c>
      <c r="K591" s="15" t="n">
        <f aca="false">IF(H591="Invoiced",ROUND(J591-G591,2),"")</f>
        <v>-0.3</v>
      </c>
      <c r="L591" s="17" t="str">
        <f aca="false">IF(H591="Invoiced",IF(ABS(K591)/G591&gt;0.03,"Review","OK"),"")</f>
        <v>OK</v>
      </c>
      <c r="M591" s="19" t="n">
        <f aca="false">DATE(YEAR(B591),MONTH(B591),1)</f>
        <v>46143</v>
      </c>
    </row>
    <row r="592" customFormat="false" ht="15" hidden="false" customHeight="false" outlineLevel="0" collapsed="false">
      <c r="A592" s="17" t="s">
        <v>865</v>
      </c>
      <c r="B592" s="18" t="n">
        <v>46159</v>
      </c>
      <c r="C592" s="17" t="s">
        <v>88</v>
      </c>
      <c r="D592" s="17" t="s">
        <v>866</v>
      </c>
      <c r="E592" s="17" t="s">
        <v>867</v>
      </c>
      <c r="F592" s="17" t="s">
        <v>98</v>
      </c>
      <c r="G592" s="15" t="n">
        <v>1215.91</v>
      </c>
      <c r="H592" s="17" t="s">
        <v>86</v>
      </c>
      <c r="I592" s="12" t="n">
        <f aca="false">COUNTIFS('Supplier bills'!$E$2:$E$1921,A592)</f>
        <v>1</v>
      </c>
      <c r="J592" s="15" t="n">
        <f aca="false">IF(I592=0,"",SUMIFS('Supplier bills'!$F$2:$F$1921,'Supplier bills'!$E$2:$E$1921,A592))</f>
        <v>1216.43</v>
      </c>
      <c r="K592" s="15" t="n">
        <f aca="false">IF(H592="Invoiced",ROUND(J592-G592,2),"")</f>
        <v>0.52</v>
      </c>
      <c r="L592" s="17" t="str">
        <f aca="false">IF(H592="Invoiced",IF(ABS(K592)/G592&gt;0.03,"Review","OK"),"")</f>
        <v>OK</v>
      </c>
      <c r="M592" s="19" t="n">
        <f aca="false">DATE(YEAR(B592),MONTH(B592),1)</f>
        <v>46143</v>
      </c>
    </row>
    <row r="593" customFormat="false" ht="15" hidden="false" customHeight="false" outlineLevel="0" collapsed="false">
      <c r="A593" s="17" t="s">
        <v>868</v>
      </c>
      <c r="B593" s="18" t="n">
        <v>46159</v>
      </c>
      <c r="C593" s="17" t="s">
        <v>88</v>
      </c>
      <c r="D593" s="17" t="s">
        <v>778</v>
      </c>
      <c r="E593" s="17" t="s">
        <v>779</v>
      </c>
      <c r="F593" s="17" t="s">
        <v>85</v>
      </c>
      <c r="G593" s="15" t="n">
        <v>374.92</v>
      </c>
      <c r="H593" s="17" t="s">
        <v>86</v>
      </c>
      <c r="I593" s="12" t="n">
        <f aca="false">COUNTIFS('Supplier bills'!$E$2:$E$1921,A593)</f>
        <v>1</v>
      </c>
      <c r="J593" s="15" t="n">
        <f aca="false">IF(I593=0,"",SUMIFS('Supplier bills'!$F$2:$F$1921,'Supplier bills'!$E$2:$E$1921,A593))</f>
        <v>373.71</v>
      </c>
      <c r="K593" s="15" t="n">
        <f aca="false">IF(H593="Invoiced",ROUND(J593-G593,2),"")</f>
        <v>-1.21</v>
      </c>
      <c r="L593" s="17" t="str">
        <f aca="false">IF(H593="Invoiced",IF(ABS(K593)/G593&gt;0.03,"Review","OK"),"")</f>
        <v>OK</v>
      </c>
      <c r="M593" s="19" t="n">
        <f aca="false">DATE(YEAR(B593),MONTH(B593),1)</f>
        <v>46143</v>
      </c>
    </row>
    <row r="594" customFormat="false" ht="15" hidden="false" customHeight="false" outlineLevel="0" collapsed="false">
      <c r="A594" s="17" t="s">
        <v>869</v>
      </c>
      <c r="B594" s="18" t="n">
        <v>46159</v>
      </c>
      <c r="C594" s="17" t="s">
        <v>82</v>
      </c>
      <c r="D594" s="17" t="s">
        <v>798</v>
      </c>
      <c r="E594" s="17" t="s">
        <v>799</v>
      </c>
      <c r="F594" s="17" t="s">
        <v>98</v>
      </c>
      <c r="G594" s="15" t="n">
        <v>206.89</v>
      </c>
      <c r="H594" s="17" t="s">
        <v>86</v>
      </c>
      <c r="I594" s="12" t="n">
        <f aca="false">COUNTIFS('Supplier bills'!$E$2:$E$1921,A594)</f>
        <v>1</v>
      </c>
      <c r="J594" s="15" t="n">
        <f aca="false">IF(I594=0,"",SUMIFS('Supplier bills'!$F$2:$F$1921,'Supplier bills'!$E$2:$E$1921,A594))</f>
        <v>208.59</v>
      </c>
      <c r="K594" s="15" t="n">
        <f aca="false">IF(H594="Invoiced",ROUND(J594-G594,2),"")</f>
        <v>1.7</v>
      </c>
      <c r="L594" s="17" t="str">
        <f aca="false">IF(H594="Invoiced",IF(ABS(K594)/G594&gt;0.03,"Review","OK"),"")</f>
        <v>OK</v>
      </c>
      <c r="M594" s="19" t="n">
        <f aca="false">DATE(YEAR(B594),MONTH(B594),1)</f>
        <v>46143</v>
      </c>
    </row>
    <row r="595" customFormat="false" ht="15" hidden="false" customHeight="false" outlineLevel="0" collapsed="false">
      <c r="A595" s="17" t="s">
        <v>870</v>
      </c>
      <c r="B595" s="18" t="n">
        <v>46159</v>
      </c>
      <c r="C595" s="17" t="s">
        <v>82</v>
      </c>
      <c r="D595" s="17" t="s">
        <v>760</v>
      </c>
      <c r="E595" s="17" t="s">
        <v>761</v>
      </c>
      <c r="F595" s="17" t="s">
        <v>85</v>
      </c>
      <c r="G595" s="15" t="n">
        <v>400.15</v>
      </c>
      <c r="H595" s="17" t="s">
        <v>86</v>
      </c>
      <c r="I595" s="12" t="n">
        <f aca="false">COUNTIFS('Supplier bills'!$E$2:$E$1921,A595)</f>
        <v>1</v>
      </c>
      <c r="J595" s="15" t="n">
        <f aca="false">IF(I595=0,"",SUMIFS('Supplier bills'!$F$2:$F$1921,'Supplier bills'!$E$2:$E$1921,A595))</f>
        <v>402.89</v>
      </c>
      <c r="K595" s="15" t="n">
        <f aca="false">IF(H595="Invoiced",ROUND(J595-G595,2),"")</f>
        <v>2.74</v>
      </c>
      <c r="L595" s="17" t="str">
        <f aca="false">IF(H595="Invoiced",IF(ABS(K595)/G595&gt;0.03,"Review","OK"),"")</f>
        <v>OK</v>
      </c>
      <c r="M595" s="19" t="n">
        <f aca="false">DATE(YEAR(B595),MONTH(B595),1)</f>
        <v>46143</v>
      </c>
    </row>
    <row r="596" customFormat="false" ht="15" hidden="false" customHeight="false" outlineLevel="0" collapsed="false">
      <c r="A596" s="17" t="s">
        <v>871</v>
      </c>
      <c r="B596" s="18" t="n">
        <v>46160</v>
      </c>
      <c r="C596" s="17" t="s">
        <v>101</v>
      </c>
      <c r="D596" s="17" t="s">
        <v>760</v>
      </c>
      <c r="E596" s="17" t="s">
        <v>761</v>
      </c>
      <c r="F596" s="17" t="s">
        <v>98</v>
      </c>
      <c r="G596" s="15" t="n">
        <v>653.95</v>
      </c>
      <c r="H596" s="17" t="s">
        <v>86</v>
      </c>
      <c r="I596" s="12" t="n">
        <f aca="false">COUNTIFS('Supplier bills'!$E$2:$E$1921,A596)</f>
        <v>1</v>
      </c>
      <c r="J596" s="15" t="n">
        <f aca="false">IF(I596=0,"",SUMIFS('Supplier bills'!$F$2:$F$1921,'Supplier bills'!$E$2:$E$1921,A596))</f>
        <v>658.71</v>
      </c>
      <c r="K596" s="15" t="n">
        <f aca="false">IF(H596="Invoiced",ROUND(J596-G596,2),"")</f>
        <v>4.76</v>
      </c>
      <c r="L596" s="17" t="str">
        <f aca="false">IF(H596="Invoiced",IF(ABS(K596)/G596&gt;0.03,"Review","OK"),"")</f>
        <v>OK</v>
      </c>
      <c r="M596" s="19" t="n">
        <f aca="false">DATE(YEAR(B596),MONTH(B596),1)</f>
        <v>46143</v>
      </c>
    </row>
    <row r="597" customFormat="false" ht="15" hidden="false" customHeight="false" outlineLevel="0" collapsed="false">
      <c r="A597" s="17" t="s">
        <v>872</v>
      </c>
      <c r="B597" s="18" t="n">
        <v>46160</v>
      </c>
      <c r="C597" s="17" t="s">
        <v>101</v>
      </c>
      <c r="D597" s="17" t="s">
        <v>760</v>
      </c>
      <c r="E597" s="17" t="s">
        <v>761</v>
      </c>
      <c r="F597" s="17" t="s">
        <v>98</v>
      </c>
      <c r="G597" s="15" t="n">
        <v>261.72</v>
      </c>
      <c r="H597" s="17" t="s">
        <v>86</v>
      </c>
      <c r="I597" s="12" t="n">
        <f aca="false">COUNTIFS('Supplier bills'!$E$2:$E$1921,A597)</f>
        <v>1</v>
      </c>
      <c r="J597" s="15" t="n">
        <f aca="false">IF(I597=0,"",SUMIFS('Supplier bills'!$F$2:$F$1921,'Supplier bills'!$E$2:$E$1921,A597))</f>
        <v>261.5</v>
      </c>
      <c r="K597" s="15" t="n">
        <f aca="false">IF(H597="Invoiced",ROUND(J597-G597,2),"")</f>
        <v>-0.22</v>
      </c>
      <c r="L597" s="17" t="str">
        <f aca="false">IF(H597="Invoiced",IF(ABS(K597)/G597&gt;0.03,"Review","OK"),"")</f>
        <v>OK</v>
      </c>
      <c r="M597" s="19" t="n">
        <f aca="false">DATE(YEAR(B597),MONTH(B597),1)</f>
        <v>46143</v>
      </c>
    </row>
    <row r="598" customFormat="false" ht="15" hidden="false" customHeight="false" outlineLevel="0" collapsed="false">
      <c r="A598" s="17" t="s">
        <v>873</v>
      </c>
      <c r="B598" s="18" t="n">
        <v>46160</v>
      </c>
      <c r="C598" s="17" t="s">
        <v>101</v>
      </c>
      <c r="D598" s="17" t="s">
        <v>874</v>
      </c>
      <c r="E598" s="17" t="s">
        <v>875</v>
      </c>
      <c r="F598" s="17" t="s">
        <v>98</v>
      </c>
      <c r="G598" s="15" t="n">
        <v>202.92</v>
      </c>
      <c r="H598" s="17" t="s">
        <v>86</v>
      </c>
      <c r="I598" s="12" t="n">
        <f aca="false">COUNTIFS('Supplier bills'!$E$2:$E$1921,A598)</f>
        <v>1</v>
      </c>
      <c r="J598" s="15" t="n">
        <f aca="false">IF(I598=0,"",SUMIFS('Supplier bills'!$F$2:$F$1921,'Supplier bills'!$E$2:$E$1921,A598))</f>
        <v>201.89</v>
      </c>
      <c r="K598" s="15" t="n">
        <f aca="false">IF(H598="Invoiced",ROUND(J598-G598,2),"")</f>
        <v>-1.03</v>
      </c>
      <c r="L598" s="17" t="str">
        <f aca="false">IF(H598="Invoiced",IF(ABS(K598)/G598&gt;0.03,"Review","OK"),"")</f>
        <v>OK</v>
      </c>
      <c r="M598" s="19" t="n">
        <f aca="false">DATE(YEAR(B598),MONTH(B598),1)</f>
        <v>46143</v>
      </c>
    </row>
    <row r="599" customFormat="false" ht="15" hidden="false" customHeight="false" outlineLevel="0" collapsed="false">
      <c r="A599" s="17" t="s">
        <v>876</v>
      </c>
      <c r="B599" s="18" t="n">
        <v>46160</v>
      </c>
      <c r="C599" s="17" t="s">
        <v>88</v>
      </c>
      <c r="D599" s="17" t="s">
        <v>795</v>
      </c>
      <c r="E599" s="17" t="s">
        <v>796</v>
      </c>
      <c r="F599" s="17" t="s">
        <v>98</v>
      </c>
      <c r="G599" s="15" t="n">
        <v>506.79</v>
      </c>
      <c r="H599" s="17" t="s">
        <v>86</v>
      </c>
      <c r="I599" s="12" t="n">
        <f aca="false">COUNTIFS('Supplier bills'!$E$2:$E$1921,A599)</f>
        <v>1</v>
      </c>
      <c r="J599" s="15" t="n">
        <f aca="false">IF(I599=0,"",SUMIFS('Supplier bills'!$F$2:$F$1921,'Supplier bills'!$E$2:$E$1921,A599))</f>
        <v>503.33</v>
      </c>
      <c r="K599" s="15" t="n">
        <f aca="false">IF(H599="Invoiced",ROUND(J599-G599,2),"")</f>
        <v>-3.46</v>
      </c>
      <c r="L599" s="17" t="str">
        <f aca="false">IF(H599="Invoiced",IF(ABS(K599)/G599&gt;0.03,"Review","OK"),"")</f>
        <v>OK</v>
      </c>
      <c r="M599" s="19" t="n">
        <f aca="false">DATE(YEAR(B599),MONTH(B599),1)</f>
        <v>46143</v>
      </c>
    </row>
    <row r="600" customFormat="false" ht="15" hidden="false" customHeight="false" outlineLevel="0" collapsed="false">
      <c r="A600" s="17" t="s">
        <v>877</v>
      </c>
      <c r="B600" s="18" t="n">
        <v>46160</v>
      </c>
      <c r="C600" s="17" t="s">
        <v>82</v>
      </c>
      <c r="D600" s="17" t="s">
        <v>819</v>
      </c>
      <c r="E600" s="17" t="s">
        <v>820</v>
      </c>
      <c r="F600" s="17" t="s">
        <v>92</v>
      </c>
      <c r="G600" s="15" t="n">
        <v>179.4</v>
      </c>
      <c r="H600" s="17" t="s">
        <v>93</v>
      </c>
      <c r="I600" s="12" t="n">
        <f aca="false">COUNTIFS('Supplier bills'!$E$2:$E$1921,A600)</f>
        <v>0</v>
      </c>
      <c r="J600" s="15" t="str">
        <f aca="false">IF(I600=0,"",SUMIFS('Supplier bills'!$F$2:$F$1921,'Supplier bills'!$E$2:$E$1921,A600))</f>
        <v/>
      </c>
      <c r="K600" s="15" t="str">
        <f aca="false">IF(H600="Invoiced",ROUND(J600-G600,2),"")</f>
        <v/>
      </c>
      <c r="L600" s="17" t="str">
        <f aca="false">IF(H600="Invoiced",IF(ABS(K600)/G600&gt;0.03,"Review","OK"),"")</f>
        <v/>
      </c>
      <c r="M600" s="19" t="n">
        <f aca="false">DATE(YEAR(B600),MONTH(B600),1)</f>
        <v>46143</v>
      </c>
    </row>
    <row r="601" customFormat="false" ht="15" hidden="false" customHeight="false" outlineLevel="0" collapsed="false">
      <c r="A601" s="17" t="s">
        <v>878</v>
      </c>
      <c r="B601" s="18" t="n">
        <v>46160</v>
      </c>
      <c r="C601" s="17" t="s">
        <v>82</v>
      </c>
      <c r="D601" s="17" t="s">
        <v>860</v>
      </c>
      <c r="E601" s="17" t="s">
        <v>861</v>
      </c>
      <c r="F601" s="17" t="s">
        <v>98</v>
      </c>
      <c r="G601" s="15" t="n">
        <v>122.61</v>
      </c>
      <c r="H601" s="17" t="s">
        <v>86</v>
      </c>
      <c r="I601" s="12" t="n">
        <f aca="false">COUNTIFS('Supplier bills'!$E$2:$E$1921,A601)</f>
        <v>1</v>
      </c>
      <c r="J601" s="15" t="n">
        <f aca="false">IF(I601=0,"",SUMIFS('Supplier bills'!$F$2:$F$1921,'Supplier bills'!$E$2:$E$1921,A601))</f>
        <v>123.14</v>
      </c>
      <c r="K601" s="15" t="n">
        <f aca="false">IF(H601="Invoiced",ROUND(J601-G601,2),"")</f>
        <v>0.53</v>
      </c>
      <c r="L601" s="17" t="str">
        <f aca="false">IF(H601="Invoiced",IF(ABS(K601)/G601&gt;0.03,"Review","OK"),"")</f>
        <v>OK</v>
      </c>
      <c r="M601" s="19" t="n">
        <f aca="false">DATE(YEAR(B601),MONTH(B601),1)</f>
        <v>46143</v>
      </c>
    </row>
    <row r="602" customFormat="false" ht="15" hidden="false" customHeight="false" outlineLevel="0" collapsed="false">
      <c r="A602" s="17" t="s">
        <v>879</v>
      </c>
      <c r="B602" s="18" t="n">
        <v>46160</v>
      </c>
      <c r="C602" s="17" t="s">
        <v>88</v>
      </c>
      <c r="D602" s="17" t="s">
        <v>850</v>
      </c>
      <c r="E602" s="17" t="s">
        <v>851</v>
      </c>
      <c r="F602" s="17" t="s">
        <v>85</v>
      </c>
      <c r="G602" s="15" t="n">
        <v>522.73</v>
      </c>
      <c r="H602" s="17" t="s">
        <v>86</v>
      </c>
      <c r="I602" s="12" t="n">
        <f aca="false">COUNTIFS('Supplier bills'!$E$2:$E$1921,A602)</f>
        <v>1</v>
      </c>
      <c r="J602" s="15" t="n">
        <f aca="false">IF(I602=0,"",SUMIFS('Supplier bills'!$F$2:$F$1921,'Supplier bills'!$E$2:$E$1921,A602))</f>
        <v>519.59</v>
      </c>
      <c r="K602" s="15" t="n">
        <f aca="false">IF(H602="Invoiced",ROUND(J602-G602,2),"")</f>
        <v>-3.14</v>
      </c>
      <c r="L602" s="17" t="str">
        <f aca="false">IF(H602="Invoiced",IF(ABS(K602)/G602&gt;0.03,"Review","OK"),"")</f>
        <v>OK</v>
      </c>
      <c r="M602" s="19" t="n">
        <f aca="false">DATE(YEAR(B602),MONTH(B602),1)</f>
        <v>46143</v>
      </c>
    </row>
    <row r="603" customFormat="false" ht="15" hidden="false" customHeight="false" outlineLevel="0" collapsed="false">
      <c r="A603" s="17" t="s">
        <v>880</v>
      </c>
      <c r="B603" s="18" t="n">
        <v>46160</v>
      </c>
      <c r="C603" s="17" t="s">
        <v>101</v>
      </c>
      <c r="D603" s="17" t="s">
        <v>756</v>
      </c>
      <c r="E603" s="17" t="s">
        <v>757</v>
      </c>
      <c r="F603" s="17" t="s">
        <v>85</v>
      </c>
      <c r="G603" s="15" t="n">
        <v>71.8</v>
      </c>
      <c r="H603" s="17" t="s">
        <v>86</v>
      </c>
      <c r="I603" s="12" t="n">
        <f aca="false">COUNTIFS('Supplier bills'!$E$2:$E$1921,A603)</f>
        <v>1</v>
      </c>
      <c r="J603" s="15" t="n">
        <f aca="false">IF(I603=0,"",SUMIFS('Supplier bills'!$F$2:$F$1921,'Supplier bills'!$E$2:$E$1921,A603))</f>
        <v>71.46</v>
      </c>
      <c r="K603" s="15" t="n">
        <f aca="false">IF(H603="Invoiced",ROUND(J603-G603,2),"")</f>
        <v>-0.34</v>
      </c>
      <c r="L603" s="17" t="str">
        <f aca="false">IF(H603="Invoiced",IF(ABS(K603)/G603&gt;0.03,"Review","OK"),"")</f>
        <v>OK</v>
      </c>
      <c r="M603" s="19" t="n">
        <f aca="false">DATE(YEAR(B603),MONTH(B603),1)</f>
        <v>46143</v>
      </c>
    </row>
    <row r="604" customFormat="false" ht="15" hidden="false" customHeight="false" outlineLevel="0" collapsed="false">
      <c r="A604" s="17" t="s">
        <v>881</v>
      </c>
      <c r="B604" s="18" t="n">
        <v>46160</v>
      </c>
      <c r="C604" s="17" t="s">
        <v>88</v>
      </c>
      <c r="D604" s="17" t="s">
        <v>764</v>
      </c>
      <c r="E604" s="17" t="s">
        <v>765</v>
      </c>
      <c r="F604" s="17" t="s">
        <v>85</v>
      </c>
      <c r="G604" s="15" t="n">
        <v>225.05</v>
      </c>
      <c r="H604" s="17" t="s">
        <v>86</v>
      </c>
      <c r="I604" s="12" t="n">
        <f aca="false">COUNTIFS('Supplier bills'!$E$2:$E$1921,A604)</f>
        <v>1</v>
      </c>
      <c r="J604" s="15" t="n">
        <f aca="false">IF(I604=0,"",SUMIFS('Supplier bills'!$F$2:$F$1921,'Supplier bills'!$E$2:$E$1921,A604))</f>
        <v>226.19</v>
      </c>
      <c r="K604" s="15" t="n">
        <f aca="false">IF(H604="Invoiced",ROUND(J604-G604,2),"")</f>
        <v>1.14</v>
      </c>
      <c r="L604" s="17" t="str">
        <f aca="false">IF(H604="Invoiced",IF(ABS(K604)/G604&gt;0.03,"Review","OK"),"")</f>
        <v>OK</v>
      </c>
      <c r="M604" s="19" t="n">
        <f aca="false">DATE(YEAR(B604),MONTH(B604),1)</f>
        <v>46143</v>
      </c>
    </row>
    <row r="605" customFormat="false" ht="15" hidden="false" customHeight="false" outlineLevel="0" collapsed="false">
      <c r="A605" s="17" t="s">
        <v>882</v>
      </c>
      <c r="B605" s="18" t="n">
        <v>46161</v>
      </c>
      <c r="C605" s="17" t="s">
        <v>101</v>
      </c>
      <c r="D605" s="17" t="s">
        <v>841</v>
      </c>
      <c r="E605" s="17" t="s">
        <v>842</v>
      </c>
      <c r="F605" s="17" t="s">
        <v>85</v>
      </c>
      <c r="G605" s="15" t="n">
        <v>388.15</v>
      </c>
      <c r="H605" s="17" t="s">
        <v>86</v>
      </c>
      <c r="I605" s="12" t="n">
        <f aca="false">COUNTIFS('Supplier bills'!$E$2:$E$1921,A605)</f>
        <v>1</v>
      </c>
      <c r="J605" s="15" t="n">
        <f aca="false">IF(I605=0,"",SUMIFS('Supplier bills'!$F$2:$F$1921,'Supplier bills'!$E$2:$E$1921,A605))</f>
        <v>384.75</v>
      </c>
      <c r="K605" s="15" t="n">
        <f aca="false">IF(H605="Invoiced",ROUND(J605-G605,2),"")</f>
        <v>-3.4</v>
      </c>
      <c r="L605" s="17" t="str">
        <f aca="false">IF(H605="Invoiced",IF(ABS(K605)/G605&gt;0.03,"Review","OK"),"")</f>
        <v>OK</v>
      </c>
      <c r="M605" s="19" t="n">
        <f aca="false">DATE(YEAR(B605),MONTH(B605),1)</f>
        <v>46143</v>
      </c>
    </row>
    <row r="606" customFormat="false" ht="15" hidden="false" customHeight="false" outlineLevel="0" collapsed="false">
      <c r="A606" s="17" t="s">
        <v>883</v>
      </c>
      <c r="B606" s="18" t="n">
        <v>46161</v>
      </c>
      <c r="C606" s="17" t="s">
        <v>88</v>
      </c>
      <c r="D606" s="17" t="s">
        <v>831</v>
      </c>
      <c r="E606" s="17" t="s">
        <v>832</v>
      </c>
      <c r="F606" s="17" t="s">
        <v>98</v>
      </c>
      <c r="G606" s="15" t="n">
        <v>563.83</v>
      </c>
      <c r="H606" s="17" t="s">
        <v>86</v>
      </c>
      <c r="I606" s="12" t="n">
        <f aca="false">COUNTIFS('Supplier bills'!$E$2:$E$1921,A606)</f>
        <v>1</v>
      </c>
      <c r="J606" s="15" t="n">
        <f aca="false">IF(I606=0,"",SUMIFS('Supplier bills'!$F$2:$F$1921,'Supplier bills'!$E$2:$E$1921,A606))</f>
        <v>561.64</v>
      </c>
      <c r="K606" s="15" t="n">
        <f aca="false">IF(H606="Invoiced",ROUND(J606-G606,2),"")</f>
        <v>-2.19</v>
      </c>
      <c r="L606" s="17" t="str">
        <f aca="false">IF(H606="Invoiced",IF(ABS(K606)/G606&gt;0.03,"Review","OK"),"")</f>
        <v>OK</v>
      </c>
      <c r="M606" s="19" t="n">
        <f aca="false">DATE(YEAR(B606),MONTH(B606),1)</f>
        <v>46143</v>
      </c>
    </row>
    <row r="607" customFormat="false" ht="15" hidden="false" customHeight="false" outlineLevel="0" collapsed="false">
      <c r="A607" s="17" t="s">
        <v>884</v>
      </c>
      <c r="B607" s="18" t="n">
        <v>46161</v>
      </c>
      <c r="C607" s="17" t="s">
        <v>88</v>
      </c>
      <c r="D607" s="17" t="s">
        <v>798</v>
      </c>
      <c r="E607" s="17" t="s">
        <v>799</v>
      </c>
      <c r="F607" s="17" t="s">
        <v>85</v>
      </c>
      <c r="G607" s="15" t="n">
        <v>237.58</v>
      </c>
      <c r="H607" s="17" t="s">
        <v>86</v>
      </c>
      <c r="I607" s="12" t="n">
        <f aca="false">COUNTIFS('Supplier bills'!$E$2:$E$1921,A607)</f>
        <v>2</v>
      </c>
      <c r="J607" s="15" t="n">
        <f aca="false">IF(I607=0,"",SUMIFS('Supplier bills'!$F$2:$F$1921,'Supplier bills'!$E$2:$E$1921,A607))</f>
        <v>239.61</v>
      </c>
      <c r="K607" s="15" t="n">
        <f aca="false">IF(H607="Invoiced",ROUND(J607-G607,2),"")</f>
        <v>2.03</v>
      </c>
      <c r="L607" s="17" t="str">
        <f aca="false">IF(H607="Invoiced",IF(ABS(K607)/G607&gt;0.03,"Review","OK"),"")</f>
        <v>OK</v>
      </c>
      <c r="M607" s="19" t="n">
        <f aca="false">DATE(YEAR(B607),MONTH(B607),1)</f>
        <v>46143</v>
      </c>
    </row>
    <row r="608" customFormat="false" ht="15" hidden="false" customHeight="false" outlineLevel="0" collapsed="false">
      <c r="A608" s="17" t="s">
        <v>885</v>
      </c>
      <c r="B608" s="18" t="n">
        <v>46161</v>
      </c>
      <c r="C608" s="17" t="s">
        <v>101</v>
      </c>
      <c r="D608" s="17" t="s">
        <v>795</v>
      </c>
      <c r="E608" s="17" t="s">
        <v>796</v>
      </c>
      <c r="F608" s="17" t="s">
        <v>98</v>
      </c>
      <c r="G608" s="15" t="n">
        <v>155.39</v>
      </c>
      <c r="H608" s="17" t="s">
        <v>135</v>
      </c>
      <c r="I608" s="12" t="n">
        <f aca="false">COUNTIFS('Supplier bills'!$E$2:$E$1921,A608)</f>
        <v>0</v>
      </c>
      <c r="J608" s="15" t="str">
        <f aca="false">IF(I608=0,"",SUMIFS('Supplier bills'!$F$2:$F$1921,'Supplier bills'!$E$2:$E$1921,A608))</f>
        <v/>
      </c>
      <c r="K608" s="15" t="str">
        <f aca="false">IF(H608="Invoiced",ROUND(J608-G608,2),"")</f>
        <v/>
      </c>
      <c r="L608" s="17" t="str">
        <f aca="false">IF(H608="Invoiced",IF(ABS(K608)/G608&gt;0.03,"Review","OK"),"")</f>
        <v/>
      </c>
      <c r="M608" s="19" t="n">
        <f aca="false">DATE(YEAR(B608),MONTH(B608),1)</f>
        <v>46143</v>
      </c>
    </row>
    <row r="609" customFormat="false" ht="15" hidden="false" customHeight="false" outlineLevel="0" collapsed="false">
      <c r="A609" s="17" t="s">
        <v>886</v>
      </c>
      <c r="B609" s="18" t="n">
        <v>46161</v>
      </c>
      <c r="C609" s="17" t="s">
        <v>82</v>
      </c>
      <c r="D609" s="17" t="s">
        <v>887</v>
      </c>
      <c r="E609" s="17" t="s">
        <v>888</v>
      </c>
      <c r="F609" s="17" t="s">
        <v>85</v>
      </c>
      <c r="G609" s="15" t="n">
        <v>525.67</v>
      </c>
      <c r="H609" s="17" t="s">
        <v>86</v>
      </c>
      <c r="I609" s="12" t="n">
        <f aca="false">COUNTIFS('Supplier bills'!$E$2:$E$1921,A609)</f>
        <v>1</v>
      </c>
      <c r="J609" s="15" t="n">
        <f aca="false">IF(I609=0,"",SUMIFS('Supplier bills'!$F$2:$F$1921,'Supplier bills'!$E$2:$E$1921,A609))</f>
        <v>523.21</v>
      </c>
      <c r="K609" s="15" t="n">
        <f aca="false">IF(H609="Invoiced",ROUND(J609-G609,2),"")</f>
        <v>-2.46</v>
      </c>
      <c r="L609" s="17" t="str">
        <f aca="false">IF(H609="Invoiced",IF(ABS(K609)/G609&gt;0.03,"Review","OK"),"")</f>
        <v>OK</v>
      </c>
      <c r="M609" s="19" t="n">
        <f aca="false">DATE(YEAR(B609),MONTH(B609),1)</f>
        <v>46143</v>
      </c>
    </row>
    <row r="610" customFormat="false" ht="15" hidden="false" customHeight="false" outlineLevel="0" collapsed="false">
      <c r="A610" s="17" t="s">
        <v>889</v>
      </c>
      <c r="B610" s="18" t="n">
        <v>46161</v>
      </c>
      <c r="C610" s="17" t="s">
        <v>101</v>
      </c>
      <c r="D610" s="17" t="s">
        <v>819</v>
      </c>
      <c r="E610" s="17" t="s">
        <v>820</v>
      </c>
      <c r="F610" s="17" t="s">
        <v>92</v>
      </c>
      <c r="G610" s="15" t="n">
        <v>102.29</v>
      </c>
      <c r="H610" s="17" t="s">
        <v>93</v>
      </c>
      <c r="I610" s="12" t="n">
        <f aca="false">COUNTIFS('Supplier bills'!$E$2:$E$1921,A610)</f>
        <v>0</v>
      </c>
      <c r="J610" s="15" t="str">
        <f aca="false">IF(I610=0,"",SUMIFS('Supplier bills'!$F$2:$F$1921,'Supplier bills'!$E$2:$E$1921,A610))</f>
        <v/>
      </c>
      <c r="K610" s="15" t="str">
        <f aca="false">IF(H610="Invoiced",ROUND(J610-G610,2),"")</f>
        <v/>
      </c>
      <c r="L610" s="17" t="str">
        <f aca="false">IF(H610="Invoiced",IF(ABS(K610)/G610&gt;0.03,"Review","OK"),"")</f>
        <v/>
      </c>
      <c r="M610" s="19" t="n">
        <f aca="false">DATE(YEAR(B610),MONTH(B610),1)</f>
        <v>46143</v>
      </c>
    </row>
    <row r="611" customFormat="false" ht="15" hidden="false" customHeight="false" outlineLevel="0" collapsed="false">
      <c r="A611" s="17" t="s">
        <v>890</v>
      </c>
      <c r="B611" s="18" t="n">
        <v>46161</v>
      </c>
      <c r="C611" s="17" t="s">
        <v>82</v>
      </c>
      <c r="D611" s="17" t="s">
        <v>774</v>
      </c>
      <c r="E611" s="17" t="s">
        <v>775</v>
      </c>
      <c r="F611" s="17" t="s">
        <v>98</v>
      </c>
      <c r="G611" s="15" t="n">
        <v>54.25</v>
      </c>
      <c r="H611" s="17" t="s">
        <v>86</v>
      </c>
      <c r="I611" s="12" t="n">
        <f aca="false">COUNTIFS('Supplier bills'!$E$2:$E$1921,A611)</f>
        <v>2</v>
      </c>
      <c r="J611" s="15" t="n">
        <f aca="false">IF(I611=0,"",SUMIFS('Supplier bills'!$F$2:$F$1921,'Supplier bills'!$E$2:$E$1921,A611))</f>
        <v>59.68</v>
      </c>
      <c r="K611" s="15" t="n">
        <f aca="false">IF(H611="Invoiced",ROUND(J611-G611,2),"")</f>
        <v>5.43</v>
      </c>
      <c r="L611" s="17" t="str">
        <f aca="false">IF(H611="Invoiced",IF(ABS(K611)/G611&gt;0.03,"Review","OK"),"")</f>
        <v>Review</v>
      </c>
      <c r="M611" s="19" t="n">
        <f aca="false">DATE(YEAR(B611),MONTH(B611),1)</f>
        <v>46143</v>
      </c>
    </row>
    <row r="612" customFormat="false" ht="15" hidden="false" customHeight="false" outlineLevel="0" collapsed="false">
      <c r="A612" s="17" t="s">
        <v>891</v>
      </c>
      <c r="B612" s="18" t="n">
        <v>46161</v>
      </c>
      <c r="C612" s="17" t="s">
        <v>82</v>
      </c>
      <c r="D612" s="17" t="s">
        <v>764</v>
      </c>
      <c r="E612" s="17" t="s">
        <v>765</v>
      </c>
      <c r="F612" s="17" t="s">
        <v>85</v>
      </c>
      <c r="G612" s="15" t="n">
        <v>118.3</v>
      </c>
      <c r="H612" s="17" t="s">
        <v>86</v>
      </c>
      <c r="I612" s="12" t="n">
        <f aca="false">COUNTIFS('Supplier bills'!$E$2:$E$1921,A612)</f>
        <v>1</v>
      </c>
      <c r="J612" s="15" t="n">
        <f aca="false">IF(I612=0,"",SUMIFS('Supplier bills'!$F$2:$F$1921,'Supplier bills'!$E$2:$E$1921,A612))</f>
        <v>118.34</v>
      </c>
      <c r="K612" s="15" t="n">
        <f aca="false">IF(H612="Invoiced",ROUND(J612-G612,2),"")</f>
        <v>0.04</v>
      </c>
      <c r="L612" s="17" t="str">
        <f aca="false">IF(H612="Invoiced",IF(ABS(K612)/G612&gt;0.03,"Review","OK"),"")</f>
        <v>OK</v>
      </c>
      <c r="M612" s="19" t="n">
        <f aca="false">DATE(YEAR(B612),MONTH(B612),1)</f>
        <v>46143</v>
      </c>
    </row>
    <row r="613" customFormat="false" ht="15" hidden="false" customHeight="false" outlineLevel="0" collapsed="false">
      <c r="A613" s="17" t="s">
        <v>892</v>
      </c>
      <c r="B613" s="18" t="n">
        <v>46162</v>
      </c>
      <c r="C613" s="17" t="s">
        <v>88</v>
      </c>
      <c r="D613" s="17" t="s">
        <v>893</v>
      </c>
      <c r="E613" s="17" t="s">
        <v>894</v>
      </c>
      <c r="F613" s="17" t="s">
        <v>98</v>
      </c>
      <c r="G613" s="15" t="n">
        <v>600.93</v>
      </c>
      <c r="H613" s="17" t="s">
        <v>86</v>
      </c>
      <c r="I613" s="12" t="n">
        <f aca="false">COUNTIFS('Supplier bills'!$E$2:$E$1921,A613)</f>
        <v>1</v>
      </c>
      <c r="J613" s="15" t="n">
        <f aca="false">IF(I613=0,"",SUMIFS('Supplier bills'!$F$2:$F$1921,'Supplier bills'!$E$2:$E$1921,A613))</f>
        <v>606.42</v>
      </c>
      <c r="K613" s="15" t="n">
        <f aca="false">IF(H613="Invoiced",ROUND(J613-G613,2),"")</f>
        <v>5.49</v>
      </c>
      <c r="L613" s="17" t="str">
        <f aca="false">IF(H613="Invoiced",IF(ABS(K613)/G613&gt;0.03,"Review","OK"),"")</f>
        <v>OK</v>
      </c>
      <c r="M613" s="19" t="n">
        <f aca="false">DATE(YEAR(B613),MONTH(B613),1)</f>
        <v>46143</v>
      </c>
    </row>
    <row r="614" customFormat="false" ht="15" hidden="false" customHeight="false" outlineLevel="0" collapsed="false">
      <c r="A614" s="17" t="s">
        <v>895</v>
      </c>
      <c r="B614" s="18" t="n">
        <v>46162</v>
      </c>
      <c r="C614" s="17" t="s">
        <v>82</v>
      </c>
      <c r="D614" s="17" t="s">
        <v>756</v>
      </c>
      <c r="E614" s="17" t="s">
        <v>757</v>
      </c>
      <c r="F614" s="17" t="s">
        <v>92</v>
      </c>
      <c r="G614" s="15" t="n">
        <v>133.07</v>
      </c>
      <c r="H614" s="17" t="s">
        <v>93</v>
      </c>
      <c r="I614" s="12" t="n">
        <f aca="false">COUNTIFS('Supplier bills'!$E$2:$E$1921,A614)</f>
        <v>0</v>
      </c>
      <c r="J614" s="15" t="str">
        <f aca="false">IF(I614=0,"",SUMIFS('Supplier bills'!$F$2:$F$1921,'Supplier bills'!$E$2:$E$1921,A614))</f>
        <v/>
      </c>
      <c r="K614" s="15" t="str">
        <f aca="false">IF(H614="Invoiced",ROUND(J614-G614,2),"")</f>
        <v/>
      </c>
      <c r="L614" s="17" t="str">
        <f aca="false">IF(H614="Invoiced",IF(ABS(K614)/G614&gt;0.03,"Review","OK"),"")</f>
        <v/>
      </c>
      <c r="M614" s="19" t="n">
        <f aca="false">DATE(YEAR(B614),MONTH(B614),1)</f>
        <v>46143</v>
      </c>
    </row>
    <row r="615" customFormat="false" ht="15" hidden="false" customHeight="false" outlineLevel="0" collapsed="false">
      <c r="A615" s="17" t="s">
        <v>896</v>
      </c>
      <c r="B615" s="18" t="n">
        <v>46162</v>
      </c>
      <c r="C615" s="17" t="s">
        <v>82</v>
      </c>
      <c r="D615" s="17" t="s">
        <v>798</v>
      </c>
      <c r="E615" s="17" t="s">
        <v>799</v>
      </c>
      <c r="F615" s="17" t="s">
        <v>85</v>
      </c>
      <c r="G615" s="15" t="n">
        <v>538.93</v>
      </c>
      <c r="H615" s="17" t="s">
        <v>86</v>
      </c>
      <c r="I615" s="12" t="n">
        <f aca="false">COUNTIFS('Supplier bills'!$E$2:$E$1921,A615)</f>
        <v>1</v>
      </c>
      <c r="J615" s="15" t="n">
        <f aca="false">IF(I615=0,"",SUMIFS('Supplier bills'!$F$2:$F$1921,'Supplier bills'!$E$2:$E$1921,A615))</f>
        <v>543.5</v>
      </c>
      <c r="K615" s="15" t="n">
        <f aca="false">IF(H615="Invoiced",ROUND(J615-G615,2),"")</f>
        <v>4.57</v>
      </c>
      <c r="L615" s="17" t="str">
        <f aca="false">IF(H615="Invoiced",IF(ABS(K615)/G615&gt;0.03,"Review","OK"),"")</f>
        <v>OK</v>
      </c>
      <c r="M615" s="19" t="n">
        <f aca="false">DATE(YEAR(B615),MONTH(B615),1)</f>
        <v>46143</v>
      </c>
    </row>
    <row r="616" customFormat="false" ht="15" hidden="false" customHeight="false" outlineLevel="0" collapsed="false">
      <c r="A616" s="17" t="s">
        <v>897</v>
      </c>
      <c r="B616" s="18" t="n">
        <v>46162</v>
      </c>
      <c r="C616" s="17" t="s">
        <v>101</v>
      </c>
      <c r="D616" s="17" t="s">
        <v>874</v>
      </c>
      <c r="E616" s="17" t="s">
        <v>875</v>
      </c>
      <c r="F616" s="17" t="s">
        <v>98</v>
      </c>
      <c r="G616" s="15" t="n">
        <v>317.46</v>
      </c>
      <c r="H616" s="17" t="s">
        <v>86</v>
      </c>
      <c r="I616" s="12" t="n">
        <f aca="false">COUNTIFS('Supplier bills'!$E$2:$E$1921,A616)</f>
        <v>1</v>
      </c>
      <c r="J616" s="15" t="n">
        <f aca="false">IF(I616=0,"",SUMIFS('Supplier bills'!$F$2:$F$1921,'Supplier bills'!$E$2:$E$1921,A616))</f>
        <v>320.16</v>
      </c>
      <c r="K616" s="15" t="n">
        <f aca="false">IF(H616="Invoiced",ROUND(J616-G616,2),"")</f>
        <v>2.7</v>
      </c>
      <c r="L616" s="17" t="str">
        <f aca="false">IF(H616="Invoiced",IF(ABS(K616)/G616&gt;0.03,"Review","OK"),"")</f>
        <v>OK</v>
      </c>
      <c r="M616" s="19" t="n">
        <f aca="false">DATE(YEAR(B616),MONTH(B616),1)</f>
        <v>46143</v>
      </c>
    </row>
    <row r="617" customFormat="false" ht="15" hidden="false" customHeight="false" outlineLevel="0" collapsed="false">
      <c r="A617" s="17" t="s">
        <v>898</v>
      </c>
      <c r="B617" s="18" t="n">
        <v>46162</v>
      </c>
      <c r="C617" s="17" t="s">
        <v>101</v>
      </c>
      <c r="D617" s="17" t="s">
        <v>899</v>
      </c>
      <c r="E617" s="17" t="s">
        <v>900</v>
      </c>
      <c r="F617" s="17" t="s">
        <v>98</v>
      </c>
      <c r="G617" s="15" t="n">
        <v>659.66</v>
      </c>
      <c r="H617" s="17" t="s">
        <v>86</v>
      </c>
      <c r="I617" s="12" t="n">
        <f aca="false">COUNTIFS('Supplier bills'!$E$2:$E$1921,A617)</f>
        <v>1</v>
      </c>
      <c r="J617" s="15" t="n">
        <f aca="false">IF(I617=0,"",SUMIFS('Supplier bills'!$F$2:$F$1921,'Supplier bills'!$E$2:$E$1921,A617))</f>
        <v>659.61</v>
      </c>
      <c r="K617" s="15" t="n">
        <f aca="false">IF(H617="Invoiced",ROUND(J617-G617,2),"")</f>
        <v>-0.05</v>
      </c>
      <c r="L617" s="17" t="str">
        <f aca="false">IF(H617="Invoiced",IF(ABS(K617)/G617&gt;0.03,"Review","OK"),"")</f>
        <v>OK</v>
      </c>
      <c r="M617" s="19" t="n">
        <f aca="false">DATE(YEAR(B617),MONTH(B617),1)</f>
        <v>46143</v>
      </c>
    </row>
    <row r="618" customFormat="false" ht="15" hidden="false" customHeight="false" outlineLevel="0" collapsed="false">
      <c r="A618" s="17" t="s">
        <v>901</v>
      </c>
      <c r="B618" s="18" t="n">
        <v>46162</v>
      </c>
      <c r="C618" s="17" t="s">
        <v>82</v>
      </c>
      <c r="D618" s="17" t="s">
        <v>874</v>
      </c>
      <c r="E618" s="17" t="s">
        <v>875</v>
      </c>
      <c r="F618" s="17" t="s">
        <v>85</v>
      </c>
      <c r="G618" s="15" t="n">
        <v>175.03</v>
      </c>
      <c r="H618" s="17" t="s">
        <v>86</v>
      </c>
      <c r="I618" s="12" t="n">
        <f aca="false">COUNTIFS('Supplier bills'!$E$2:$E$1921,A618)</f>
        <v>1</v>
      </c>
      <c r="J618" s="15" t="n">
        <f aca="false">IF(I618=0,"",SUMIFS('Supplier bills'!$F$2:$F$1921,'Supplier bills'!$E$2:$E$1921,A618))</f>
        <v>175.98</v>
      </c>
      <c r="K618" s="15" t="n">
        <f aca="false">IF(H618="Invoiced",ROUND(J618-G618,2),"")</f>
        <v>0.95</v>
      </c>
      <c r="L618" s="17" t="str">
        <f aca="false">IF(H618="Invoiced",IF(ABS(K618)/G618&gt;0.03,"Review","OK"),"")</f>
        <v>OK</v>
      </c>
      <c r="M618" s="19" t="n">
        <f aca="false">DATE(YEAR(B618),MONTH(B618),1)</f>
        <v>46143</v>
      </c>
    </row>
    <row r="619" customFormat="false" ht="15" hidden="false" customHeight="false" outlineLevel="0" collapsed="false">
      <c r="A619" s="17" t="s">
        <v>902</v>
      </c>
      <c r="B619" s="18" t="n">
        <v>46162</v>
      </c>
      <c r="C619" s="17" t="s">
        <v>82</v>
      </c>
      <c r="D619" s="17" t="s">
        <v>860</v>
      </c>
      <c r="E619" s="17" t="s">
        <v>861</v>
      </c>
      <c r="F619" s="17" t="s">
        <v>98</v>
      </c>
      <c r="G619" s="15" t="n">
        <v>83.89</v>
      </c>
      <c r="H619" s="17" t="s">
        <v>86</v>
      </c>
      <c r="I619" s="12" t="n">
        <f aca="false">COUNTIFS('Supplier bills'!$E$2:$E$1921,A619)</f>
        <v>1</v>
      </c>
      <c r="J619" s="15" t="n">
        <f aca="false">IF(I619=0,"",SUMIFS('Supplier bills'!$F$2:$F$1921,'Supplier bills'!$E$2:$E$1921,A619))</f>
        <v>83.09</v>
      </c>
      <c r="K619" s="15" t="n">
        <f aca="false">IF(H619="Invoiced",ROUND(J619-G619,2),"")</f>
        <v>-0.8</v>
      </c>
      <c r="L619" s="17" t="str">
        <f aca="false">IF(H619="Invoiced",IF(ABS(K619)/G619&gt;0.03,"Review","OK"),"")</f>
        <v>OK</v>
      </c>
      <c r="M619" s="19" t="n">
        <f aca="false">DATE(YEAR(B619),MONTH(B619),1)</f>
        <v>46143</v>
      </c>
    </row>
    <row r="620" customFormat="false" ht="15" hidden="false" customHeight="false" outlineLevel="0" collapsed="false">
      <c r="A620" s="17" t="s">
        <v>903</v>
      </c>
      <c r="B620" s="18" t="n">
        <v>46163</v>
      </c>
      <c r="C620" s="17" t="s">
        <v>88</v>
      </c>
      <c r="D620" s="17" t="s">
        <v>831</v>
      </c>
      <c r="E620" s="17" t="s">
        <v>832</v>
      </c>
      <c r="F620" s="17" t="s">
        <v>85</v>
      </c>
      <c r="G620" s="15" t="n">
        <v>242.8</v>
      </c>
      <c r="H620" s="17" t="s">
        <v>86</v>
      </c>
      <c r="I620" s="12" t="n">
        <f aca="false">COUNTIFS('Supplier bills'!$E$2:$E$1921,A620)</f>
        <v>1</v>
      </c>
      <c r="J620" s="15" t="n">
        <f aca="false">IF(I620=0,"",SUMIFS('Supplier bills'!$F$2:$F$1921,'Supplier bills'!$E$2:$E$1921,A620))</f>
        <v>263.22</v>
      </c>
      <c r="K620" s="15" t="n">
        <f aca="false">IF(H620="Invoiced",ROUND(J620-G620,2),"")</f>
        <v>20.42</v>
      </c>
      <c r="L620" s="17" t="str">
        <f aca="false">IF(H620="Invoiced",IF(ABS(K620)/G620&gt;0.03,"Review","OK"),"")</f>
        <v>Review</v>
      </c>
      <c r="M620" s="19" t="n">
        <f aca="false">DATE(YEAR(B620),MONTH(B620),1)</f>
        <v>46143</v>
      </c>
    </row>
    <row r="621" customFormat="false" ht="15" hidden="false" customHeight="false" outlineLevel="0" collapsed="false">
      <c r="A621" s="17" t="s">
        <v>904</v>
      </c>
      <c r="B621" s="18" t="n">
        <v>46163</v>
      </c>
      <c r="C621" s="17" t="s">
        <v>88</v>
      </c>
      <c r="D621" s="17" t="s">
        <v>756</v>
      </c>
      <c r="E621" s="17" t="s">
        <v>757</v>
      </c>
      <c r="F621" s="17" t="s">
        <v>98</v>
      </c>
      <c r="G621" s="15" t="n">
        <v>316.23</v>
      </c>
      <c r="H621" s="17" t="s">
        <v>86</v>
      </c>
      <c r="I621" s="12" t="n">
        <f aca="false">COUNTIFS('Supplier bills'!$E$2:$E$1921,A621)</f>
        <v>1</v>
      </c>
      <c r="J621" s="15" t="n">
        <f aca="false">IF(I621=0,"",SUMIFS('Supplier bills'!$F$2:$F$1921,'Supplier bills'!$E$2:$E$1921,A621))</f>
        <v>317.81</v>
      </c>
      <c r="K621" s="15" t="n">
        <f aca="false">IF(H621="Invoiced",ROUND(J621-G621,2),"")</f>
        <v>1.58</v>
      </c>
      <c r="L621" s="17" t="str">
        <f aca="false">IF(H621="Invoiced",IF(ABS(K621)/G621&gt;0.03,"Review","OK"),"")</f>
        <v>OK</v>
      </c>
      <c r="M621" s="19" t="n">
        <f aca="false">DATE(YEAR(B621),MONTH(B621),1)</f>
        <v>46143</v>
      </c>
    </row>
    <row r="622" customFormat="false" ht="15" hidden="false" customHeight="false" outlineLevel="0" collapsed="false">
      <c r="A622" s="17" t="s">
        <v>905</v>
      </c>
      <c r="B622" s="18" t="n">
        <v>46163</v>
      </c>
      <c r="C622" s="17" t="s">
        <v>88</v>
      </c>
      <c r="D622" s="17" t="s">
        <v>760</v>
      </c>
      <c r="E622" s="17" t="s">
        <v>761</v>
      </c>
      <c r="F622" s="17" t="s">
        <v>98</v>
      </c>
      <c r="G622" s="15" t="n">
        <v>454.8</v>
      </c>
      <c r="H622" s="17" t="s">
        <v>86</v>
      </c>
      <c r="I622" s="12" t="n">
        <f aca="false">COUNTIFS('Supplier bills'!$E$2:$E$1921,A622)</f>
        <v>1</v>
      </c>
      <c r="J622" s="15" t="n">
        <f aca="false">IF(I622=0,"",SUMIFS('Supplier bills'!$F$2:$F$1921,'Supplier bills'!$E$2:$E$1921,A622))</f>
        <v>412.32</v>
      </c>
      <c r="K622" s="15" t="n">
        <f aca="false">IF(H622="Invoiced",ROUND(J622-G622,2),"")</f>
        <v>-42.48</v>
      </c>
      <c r="L622" s="17" t="str">
        <f aca="false">IF(H622="Invoiced",IF(ABS(K622)/G622&gt;0.03,"Review","OK"),"")</f>
        <v>Review</v>
      </c>
      <c r="M622" s="19" t="n">
        <f aca="false">DATE(YEAR(B622),MONTH(B622),1)</f>
        <v>46143</v>
      </c>
    </row>
    <row r="623" customFormat="false" ht="15" hidden="false" customHeight="false" outlineLevel="0" collapsed="false">
      <c r="A623" s="17" t="s">
        <v>906</v>
      </c>
      <c r="B623" s="18" t="n">
        <v>46163</v>
      </c>
      <c r="C623" s="17" t="s">
        <v>82</v>
      </c>
      <c r="D623" s="17" t="s">
        <v>907</v>
      </c>
      <c r="E623" s="17" t="s">
        <v>908</v>
      </c>
      <c r="F623" s="17" t="s">
        <v>98</v>
      </c>
      <c r="G623" s="15" t="n">
        <v>164.78</v>
      </c>
      <c r="H623" s="17" t="s">
        <v>86</v>
      </c>
      <c r="I623" s="12" t="n">
        <f aca="false">COUNTIFS('Supplier bills'!$E$2:$E$1921,A623)</f>
        <v>1</v>
      </c>
      <c r="J623" s="15" t="n">
        <f aca="false">IF(I623=0,"",SUMIFS('Supplier bills'!$F$2:$F$1921,'Supplier bills'!$E$2:$E$1921,A623))</f>
        <v>163.39</v>
      </c>
      <c r="K623" s="15" t="n">
        <f aca="false">IF(H623="Invoiced",ROUND(J623-G623,2),"")</f>
        <v>-1.39</v>
      </c>
      <c r="L623" s="17" t="str">
        <f aca="false">IF(H623="Invoiced",IF(ABS(K623)/G623&gt;0.03,"Review","OK"),"")</f>
        <v>OK</v>
      </c>
      <c r="M623" s="19" t="n">
        <f aca="false">DATE(YEAR(B623),MONTH(B623),1)</f>
        <v>46143</v>
      </c>
    </row>
    <row r="624" customFormat="false" ht="15" hidden="false" customHeight="false" outlineLevel="0" collapsed="false">
      <c r="A624" s="17" t="s">
        <v>909</v>
      </c>
      <c r="B624" s="18" t="n">
        <v>46163</v>
      </c>
      <c r="C624" s="17" t="s">
        <v>101</v>
      </c>
      <c r="D624" s="17" t="s">
        <v>760</v>
      </c>
      <c r="E624" s="17" t="s">
        <v>761</v>
      </c>
      <c r="F624" s="17" t="s">
        <v>98</v>
      </c>
      <c r="G624" s="15" t="n">
        <v>270.6</v>
      </c>
      <c r="H624" s="17" t="s">
        <v>86</v>
      </c>
      <c r="I624" s="12" t="n">
        <f aca="false">COUNTIFS('Supplier bills'!$E$2:$E$1921,A624)</f>
        <v>1</v>
      </c>
      <c r="J624" s="15" t="n">
        <f aca="false">IF(I624=0,"",SUMIFS('Supplier bills'!$F$2:$F$1921,'Supplier bills'!$E$2:$E$1921,A624))</f>
        <v>272.97</v>
      </c>
      <c r="K624" s="15" t="n">
        <f aca="false">IF(H624="Invoiced",ROUND(J624-G624,2),"")</f>
        <v>2.37</v>
      </c>
      <c r="L624" s="17" t="str">
        <f aca="false">IF(H624="Invoiced",IF(ABS(K624)/G624&gt;0.03,"Review","OK"),"")</f>
        <v>OK</v>
      </c>
      <c r="M624" s="19" t="n">
        <f aca="false">DATE(YEAR(B624),MONTH(B624),1)</f>
        <v>46143</v>
      </c>
    </row>
    <row r="625" customFormat="false" ht="15" hidden="false" customHeight="false" outlineLevel="0" collapsed="false">
      <c r="A625" s="17" t="s">
        <v>910</v>
      </c>
      <c r="B625" s="18" t="n">
        <v>46163</v>
      </c>
      <c r="C625" s="17" t="s">
        <v>82</v>
      </c>
      <c r="D625" s="17" t="s">
        <v>911</v>
      </c>
      <c r="E625" s="17" t="s">
        <v>912</v>
      </c>
      <c r="F625" s="17" t="s">
        <v>98</v>
      </c>
      <c r="G625" s="15" t="n">
        <v>172.08</v>
      </c>
      <c r="H625" s="17" t="s">
        <v>86</v>
      </c>
      <c r="I625" s="12" t="n">
        <f aca="false">COUNTIFS('Supplier bills'!$E$2:$E$1921,A625)</f>
        <v>2</v>
      </c>
      <c r="J625" s="15" t="n">
        <f aca="false">IF(I625=0,"",SUMIFS('Supplier bills'!$F$2:$F$1921,'Supplier bills'!$E$2:$E$1921,A625))</f>
        <v>170.63</v>
      </c>
      <c r="K625" s="15" t="n">
        <f aca="false">IF(H625="Invoiced",ROUND(J625-G625,2),"")</f>
        <v>-1.45</v>
      </c>
      <c r="L625" s="17" t="str">
        <f aca="false">IF(H625="Invoiced",IF(ABS(K625)/G625&gt;0.03,"Review","OK"),"")</f>
        <v>OK</v>
      </c>
      <c r="M625" s="19" t="n">
        <f aca="false">DATE(YEAR(B625),MONTH(B625),1)</f>
        <v>46143</v>
      </c>
    </row>
    <row r="626" customFormat="false" ht="15" hidden="false" customHeight="false" outlineLevel="0" collapsed="false">
      <c r="A626" s="17" t="s">
        <v>913</v>
      </c>
      <c r="B626" s="18" t="n">
        <v>46163</v>
      </c>
      <c r="C626" s="17" t="s">
        <v>88</v>
      </c>
      <c r="D626" s="17" t="s">
        <v>831</v>
      </c>
      <c r="E626" s="17" t="s">
        <v>832</v>
      </c>
      <c r="F626" s="17" t="s">
        <v>98</v>
      </c>
      <c r="G626" s="15" t="n">
        <v>1118.67</v>
      </c>
      <c r="H626" s="17" t="s">
        <v>86</v>
      </c>
      <c r="I626" s="12" t="n">
        <f aca="false">COUNTIFS('Supplier bills'!$E$2:$E$1921,A626)</f>
        <v>1</v>
      </c>
      <c r="J626" s="15" t="n">
        <f aca="false">IF(I626=0,"",SUMIFS('Supplier bills'!$F$2:$F$1921,'Supplier bills'!$E$2:$E$1921,A626))</f>
        <v>1125.89</v>
      </c>
      <c r="K626" s="15" t="n">
        <f aca="false">IF(H626="Invoiced",ROUND(J626-G626,2),"")</f>
        <v>7.22</v>
      </c>
      <c r="L626" s="17" t="str">
        <f aca="false">IF(H626="Invoiced",IF(ABS(K626)/G626&gt;0.03,"Review","OK"),"")</f>
        <v>OK</v>
      </c>
      <c r="M626" s="19" t="n">
        <f aca="false">DATE(YEAR(B626),MONTH(B626),1)</f>
        <v>46143</v>
      </c>
    </row>
    <row r="627" customFormat="false" ht="15" hidden="false" customHeight="false" outlineLevel="0" collapsed="false">
      <c r="A627" s="17" t="s">
        <v>914</v>
      </c>
      <c r="B627" s="18" t="n">
        <v>46163</v>
      </c>
      <c r="C627" s="17" t="s">
        <v>82</v>
      </c>
      <c r="D627" s="17" t="s">
        <v>915</v>
      </c>
      <c r="E627" s="17" t="s">
        <v>916</v>
      </c>
      <c r="F627" s="17" t="s">
        <v>85</v>
      </c>
      <c r="G627" s="15" t="n">
        <v>340.09</v>
      </c>
      <c r="H627" s="17" t="s">
        <v>135</v>
      </c>
      <c r="I627" s="12" t="n">
        <f aca="false">COUNTIFS('Supplier bills'!$E$2:$E$1921,A627)</f>
        <v>0</v>
      </c>
      <c r="J627" s="15" t="str">
        <f aca="false">IF(I627=0,"",SUMIFS('Supplier bills'!$F$2:$F$1921,'Supplier bills'!$E$2:$E$1921,A627))</f>
        <v/>
      </c>
      <c r="K627" s="15" t="str">
        <f aca="false">IF(H627="Invoiced",ROUND(J627-G627,2),"")</f>
        <v/>
      </c>
      <c r="L627" s="17" t="str">
        <f aca="false">IF(H627="Invoiced",IF(ABS(K627)/G627&gt;0.03,"Review","OK"),"")</f>
        <v/>
      </c>
      <c r="M627" s="19" t="n">
        <f aca="false">DATE(YEAR(B627),MONTH(B627),1)</f>
        <v>46143</v>
      </c>
    </row>
    <row r="628" customFormat="false" ht="15" hidden="false" customHeight="false" outlineLevel="0" collapsed="false">
      <c r="A628" s="17" t="s">
        <v>917</v>
      </c>
      <c r="B628" s="18" t="n">
        <v>46163</v>
      </c>
      <c r="C628" s="17" t="s">
        <v>82</v>
      </c>
      <c r="D628" s="17" t="s">
        <v>831</v>
      </c>
      <c r="E628" s="17" t="s">
        <v>832</v>
      </c>
      <c r="F628" s="17" t="s">
        <v>85</v>
      </c>
      <c r="G628" s="15" t="n">
        <v>90.71</v>
      </c>
      <c r="H628" s="17" t="s">
        <v>86</v>
      </c>
      <c r="I628" s="12" t="n">
        <f aca="false">COUNTIFS('Supplier bills'!$E$2:$E$1921,A628)</f>
        <v>1</v>
      </c>
      <c r="J628" s="15" t="n">
        <f aca="false">IF(I628=0,"",SUMIFS('Supplier bills'!$F$2:$F$1921,'Supplier bills'!$E$2:$E$1921,A628))</f>
        <v>89.96</v>
      </c>
      <c r="K628" s="15" t="n">
        <f aca="false">IF(H628="Invoiced",ROUND(J628-G628,2),"")</f>
        <v>-0.75</v>
      </c>
      <c r="L628" s="17" t="str">
        <f aca="false">IF(H628="Invoiced",IF(ABS(K628)/G628&gt;0.03,"Review","OK"),"")</f>
        <v>OK</v>
      </c>
      <c r="M628" s="19" t="n">
        <f aca="false">DATE(YEAR(B628),MONTH(B628),1)</f>
        <v>46143</v>
      </c>
    </row>
    <row r="629" customFormat="false" ht="15" hidden="false" customHeight="false" outlineLevel="0" collapsed="false">
      <c r="A629" s="17" t="s">
        <v>918</v>
      </c>
      <c r="B629" s="18" t="n">
        <v>46164</v>
      </c>
      <c r="C629" s="17" t="s">
        <v>88</v>
      </c>
      <c r="D629" s="17" t="s">
        <v>798</v>
      </c>
      <c r="E629" s="17" t="s">
        <v>799</v>
      </c>
      <c r="F629" s="17" t="s">
        <v>85</v>
      </c>
      <c r="G629" s="15" t="n">
        <v>340.13</v>
      </c>
      <c r="H629" s="17" t="s">
        <v>86</v>
      </c>
      <c r="I629" s="12" t="n">
        <f aca="false">COUNTIFS('Supplier bills'!$E$2:$E$1921,A629)</f>
        <v>1</v>
      </c>
      <c r="J629" s="15" t="n">
        <f aca="false">IF(I629=0,"",SUMIFS('Supplier bills'!$F$2:$F$1921,'Supplier bills'!$E$2:$E$1921,A629))</f>
        <v>373.81</v>
      </c>
      <c r="K629" s="15" t="n">
        <f aca="false">IF(H629="Invoiced",ROUND(J629-G629,2),"")</f>
        <v>33.68</v>
      </c>
      <c r="L629" s="17" t="str">
        <f aca="false">IF(H629="Invoiced",IF(ABS(K629)/G629&gt;0.03,"Review","OK"),"")</f>
        <v>Review</v>
      </c>
      <c r="M629" s="19" t="n">
        <f aca="false">DATE(YEAR(B629),MONTH(B629),1)</f>
        <v>46143</v>
      </c>
    </row>
    <row r="630" customFormat="false" ht="15" hidden="false" customHeight="false" outlineLevel="0" collapsed="false">
      <c r="A630" s="17" t="s">
        <v>919</v>
      </c>
      <c r="B630" s="18" t="n">
        <v>46164</v>
      </c>
      <c r="C630" s="17" t="s">
        <v>88</v>
      </c>
      <c r="D630" s="17" t="s">
        <v>850</v>
      </c>
      <c r="E630" s="17" t="s">
        <v>851</v>
      </c>
      <c r="F630" s="17" t="s">
        <v>92</v>
      </c>
      <c r="G630" s="15" t="n">
        <v>538.5</v>
      </c>
      <c r="H630" s="17" t="s">
        <v>93</v>
      </c>
      <c r="I630" s="12" t="n">
        <f aca="false">COUNTIFS('Supplier bills'!$E$2:$E$1921,A630)</f>
        <v>0</v>
      </c>
      <c r="J630" s="15" t="str">
        <f aca="false">IF(I630=0,"",SUMIFS('Supplier bills'!$F$2:$F$1921,'Supplier bills'!$E$2:$E$1921,A630))</f>
        <v/>
      </c>
      <c r="K630" s="15" t="str">
        <f aca="false">IF(H630="Invoiced",ROUND(J630-G630,2),"")</f>
        <v/>
      </c>
      <c r="L630" s="17" t="str">
        <f aca="false">IF(H630="Invoiced",IF(ABS(K630)/G630&gt;0.03,"Review","OK"),"")</f>
        <v/>
      </c>
      <c r="M630" s="19" t="n">
        <f aca="false">DATE(YEAR(B630),MONTH(B630),1)</f>
        <v>46143</v>
      </c>
    </row>
    <row r="631" customFormat="false" ht="15" hidden="false" customHeight="false" outlineLevel="0" collapsed="false">
      <c r="A631" s="17" t="s">
        <v>920</v>
      </c>
      <c r="B631" s="18" t="n">
        <v>46164</v>
      </c>
      <c r="C631" s="17" t="s">
        <v>88</v>
      </c>
      <c r="D631" s="17" t="s">
        <v>921</v>
      </c>
      <c r="E631" s="17" t="s">
        <v>922</v>
      </c>
      <c r="F631" s="17" t="s">
        <v>98</v>
      </c>
      <c r="G631" s="15" t="n">
        <v>181.79</v>
      </c>
      <c r="H631" s="17" t="s">
        <v>86</v>
      </c>
      <c r="I631" s="12" t="n">
        <f aca="false">COUNTIFS('Supplier bills'!$E$2:$E$1921,A631)</f>
        <v>1</v>
      </c>
      <c r="J631" s="15" t="n">
        <f aca="false">IF(I631=0,"",SUMIFS('Supplier bills'!$F$2:$F$1921,'Supplier bills'!$E$2:$E$1921,A631))</f>
        <v>183.51</v>
      </c>
      <c r="K631" s="15" t="n">
        <f aca="false">IF(H631="Invoiced",ROUND(J631-G631,2),"")</f>
        <v>1.72</v>
      </c>
      <c r="L631" s="17" t="str">
        <f aca="false">IF(H631="Invoiced",IF(ABS(K631)/G631&gt;0.03,"Review","OK"),"")</f>
        <v>OK</v>
      </c>
      <c r="M631" s="19" t="n">
        <f aca="false">DATE(YEAR(B631),MONTH(B631),1)</f>
        <v>46143</v>
      </c>
    </row>
    <row r="632" customFormat="false" ht="15" hidden="false" customHeight="false" outlineLevel="0" collapsed="false">
      <c r="A632" s="17" t="s">
        <v>923</v>
      </c>
      <c r="B632" s="18" t="n">
        <v>46164</v>
      </c>
      <c r="C632" s="17" t="s">
        <v>82</v>
      </c>
      <c r="D632" s="17" t="s">
        <v>924</v>
      </c>
      <c r="E632" s="17" t="s">
        <v>925</v>
      </c>
      <c r="F632" s="17" t="s">
        <v>98</v>
      </c>
      <c r="G632" s="15" t="n">
        <v>42.98</v>
      </c>
      <c r="H632" s="17" t="s">
        <v>86</v>
      </c>
      <c r="I632" s="12" t="n">
        <f aca="false">COUNTIFS('Supplier bills'!$E$2:$E$1921,A632)</f>
        <v>1</v>
      </c>
      <c r="J632" s="15" t="n">
        <f aca="false">IF(I632=0,"",SUMIFS('Supplier bills'!$F$2:$F$1921,'Supplier bills'!$E$2:$E$1921,A632))</f>
        <v>43.07</v>
      </c>
      <c r="K632" s="15" t="n">
        <f aca="false">IF(H632="Invoiced",ROUND(J632-G632,2),"")</f>
        <v>0.09</v>
      </c>
      <c r="L632" s="17" t="str">
        <f aca="false">IF(H632="Invoiced",IF(ABS(K632)/G632&gt;0.03,"Review","OK"),"")</f>
        <v>OK</v>
      </c>
      <c r="M632" s="19" t="n">
        <f aca="false">DATE(YEAR(B632),MONTH(B632),1)</f>
        <v>46143</v>
      </c>
    </row>
    <row r="633" customFormat="false" ht="15" hidden="false" customHeight="false" outlineLevel="0" collapsed="false">
      <c r="A633" s="17" t="s">
        <v>926</v>
      </c>
      <c r="B633" s="18" t="n">
        <v>46164</v>
      </c>
      <c r="C633" s="17" t="s">
        <v>82</v>
      </c>
      <c r="D633" s="17" t="s">
        <v>835</v>
      </c>
      <c r="E633" s="17" t="s">
        <v>836</v>
      </c>
      <c r="F633" s="17" t="s">
        <v>85</v>
      </c>
      <c r="G633" s="15" t="n">
        <v>108.77</v>
      </c>
      <c r="H633" s="17" t="s">
        <v>86</v>
      </c>
      <c r="I633" s="12" t="n">
        <f aca="false">COUNTIFS('Supplier bills'!$E$2:$E$1921,A633)</f>
        <v>1</v>
      </c>
      <c r="J633" s="15" t="n">
        <f aca="false">IF(I633=0,"",SUMIFS('Supplier bills'!$F$2:$F$1921,'Supplier bills'!$E$2:$E$1921,A633))</f>
        <v>108.39</v>
      </c>
      <c r="K633" s="15" t="n">
        <f aca="false">IF(H633="Invoiced",ROUND(J633-G633,2),"")</f>
        <v>-0.38</v>
      </c>
      <c r="L633" s="17" t="str">
        <f aca="false">IF(H633="Invoiced",IF(ABS(K633)/G633&gt;0.03,"Review","OK"),"")</f>
        <v>OK</v>
      </c>
      <c r="M633" s="19" t="n">
        <f aca="false">DATE(YEAR(B633),MONTH(B633),1)</f>
        <v>46143</v>
      </c>
    </row>
    <row r="634" customFormat="false" ht="15" hidden="false" customHeight="false" outlineLevel="0" collapsed="false">
      <c r="A634" s="17" t="s">
        <v>927</v>
      </c>
      <c r="B634" s="18" t="n">
        <v>46164</v>
      </c>
      <c r="C634" s="17" t="s">
        <v>82</v>
      </c>
      <c r="D634" s="17" t="s">
        <v>828</v>
      </c>
      <c r="E634" s="17" t="s">
        <v>829</v>
      </c>
      <c r="F634" s="17" t="s">
        <v>92</v>
      </c>
      <c r="G634" s="15" t="n">
        <v>866</v>
      </c>
      <c r="H634" s="17" t="s">
        <v>93</v>
      </c>
      <c r="I634" s="12" t="n">
        <f aca="false">COUNTIFS('Supplier bills'!$E$2:$E$1921,A634)</f>
        <v>0</v>
      </c>
      <c r="J634" s="15" t="str">
        <f aca="false">IF(I634=0,"",SUMIFS('Supplier bills'!$F$2:$F$1921,'Supplier bills'!$E$2:$E$1921,A634))</f>
        <v/>
      </c>
      <c r="K634" s="15" t="str">
        <f aca="false">IF(H634="Invoiced",ROUND(J634-G634,2),"")</f>
        <v/>
      </c>
      <c r="L634" s="17" t="str">
        <f aca="false">IF(H634="Invoiced",IF(ABS(K634)/G634&gt;0.03,"Review","OK"),"")</f>
        <v/>
      </c>
      <c r="M634" s="19" t="n">
        <f aca="false">DATE(YEAR(B634),MONTH(B634),1)</f>
        <v>46143</v>
      </c>
    </row>
    <row r="635" customFormat="false" ht="15" hidden="false" customHeight="false" outlineLevel="0" collapsed="false">
      <c r="A635" s="17" t="s">
        <v>928</v>
      </c>
      <c r="B635" s="18" t="n">
        <v>46164</v>
      </c>
      <c r="C635" s="17" t="s">
        <v>88</v>
      </c>
      <c r="D635" s="17" t="s">
        <v>764</v>
      </c>
      <c r="E635" s="17" t="s">
        <v>765</v>
      </c>
      <c r="F635" s="17" t="s">
        <v>85</v>
      </c>
      <c r="G635" s="15" t="n">
        <v>285.02</v>
      </c>
      <c r="H635" s="17" t="s">
        <v>86</v>
      </c>
      <c r="I635" s="12" t="n">
        <f aca="false">COUNTIFS('Supplier bills'!$E$2:$E$1921,A635)</f>
        <v>1</v>
      </c>
      <c r="J635" s="15" t="n">
        <f aca="false">IF(I635=0,"",SUMIFS('Supplier bills'!$F$2:$F$1921,'Supplier bills'!$E$2:$E$1921,A635))</f>
        <v>282.82</v>
      </c>
      <c r="K635" s="15" t="n">
        <f aca="false">IF(H635="Invoiced",ROUND(J635-G635,2),"")</f>
        <v>-2.2</v>
      </c>
      <c r="L635" s="17" t="str">
        <f aca="false">IF(H635="Invoiced",IF(ABS(K635)/G635&gt;0.03,"Review","OK"),"")</f>
        <v>OK</v>
      </c>
      <c r="M635" s="19" t="n">
        <f aca="false">DATE(YEAR(B635),MONTH(B635),1)</f>
        <v>46143</v>
      </c>
    </row>
    <row r="636" customFormat="false" ht="15" hidden="false" customHeight="false" outlineLevel="0" collapsed="false">
      <c r="A636" s="17" t="s">
        <v>929</v>
      </c>
      <c r="B636" s="18" t="n">
        <v>46164</v>
      </c>
      <c r="C636" s="17" t="s">
        <v>101</v>
      </c>
      <c r="D636" s="17" t="s">
        <v>921</v>
      </c>
      <c r="E636" s="17" t="s">
        <v>922</v>
      </c>
      <c r="F636" s="17" t="s">
        <v>85</v>
      </c>
      <c r="G636" s="15" t="n">
        <v>341.73</v>
      </c>
      <c r="H636" s="17" t="s">
        <v>86</v>
      </c>
      <c r="I636" s="12" t="n">
        <f aca="false">COUNTIFS('Supplier bills'!$E$2:$E$1921,A636)</f>
        <v>1</v>
      </c>
      <c r="J636" s="15" t="n">
        <f aca="false">IF(I636=0,"",SUMIFS('Supplier bills'!$F$2:$F$1921,'Supplier bills'!$E$2:$E$1921,A636))</f>
        <v>339.96</v>
      </c>
      <c r="K636" s="15" t="n">
        <f aca="false">IF(H636="Invoiced",ROUND(J636-G636,2),"")</f>
        <v>-1.77</v>
      </c>
      <c r="L636" s="17" t="str">
        <f aca="false">IF(H636="Invoiced",IF(ABS(K636)/G636&gt;0.03,"Review","OK"),"")</f>
        <v>OK</v>
      </c>
      <c r="M636" s="19" t="n">
        <f aca="false">DATE(YEAR(B636),MONTH(B636),1)</f>
        <v>46143</v>
      </c>
    </row>
    <row r="637" customFormat="false" ht="15" hidden="false" customHeight="false" outlineLevel="0" collapsed="false">
      <c r="A637" s="17" t="s">
        <v>930</v>
      </c>
      <c r="B637" s="18" t="n">
        <v>46164</v>
      </c>
      <c r="C637" s="17" t="s">
        <v>82</v>
      </c>
      <c r="D637" s="17" t="s">
        <v>893</v>
      </c>
      <c r="E637" s="17" t="s">
        <v>894</v>
      </c>
      <c r="F637" s="17" t="s">
        <v>85</v>
      </c>
      <c r="G637" s="15" t="n">
        <v>270.78</v>
      </c>
      <c r="H637" s="17" t="s">
        <v>86</v>
      </c>
      <c r="I637" s="12" t="n">
        <f aca="false">COUNTIFS('Supplier bills'!$E$2:$E$1921,A637)</f>
        <v>1</v>
      </c>
      <c r="J637" s="15" t="n">
        <f aca="false">IF(I637=0,"",SUMIFS('Supplier bills'!$F$2:$F$1921,'Supplier bills'!$E$2:$E$1921,A637))</f>
        <v>272.17</v>
      </c>
      <c r="K637" s="15" t="n">
        <f aca="false">IF(H637="Invoiced",ROUND(J637-G637,2),"")</f>
        <v>1.39</v>
      </c>
      <c r="L637" s="17" t="str">
        <f aca="false">IF(H637="Invoiced",IF(ABS(K637)/G637&gt;0.03,"Review","OK"),"")</f>
        <v>OK</v>
      </c>
      <c r="M637" s="19" t="n">
        <f aca="false">DATE(YEAR(B637),MONTH(B637),1)</f>
        <v>46143</v>
      </c>
    </row>
    <row r="638" customFormat="false" ht="15" hidden="false" customHeight="false" outlineLevel="0" collapsed="false">
      <c r="A638" s="17" t="s">
        <v>931</v>
      </c>
      <c r="B638" s="18" t="n">
        <v>46164</v>
      </c>
      <c r="C638" s="17" t="s">
        <v>82</v>
      </c>
      <c r="D638" s="17" t="s">
        <v>899</v>
      </c>
      <c r="E638" s="17" t="s">
        <v>900</v>
      </c>
      <c r="F638" s="17" t="s">
        <v>85</v>
      </c>
      <c r="G638" s="15" t="n">
        <v>114.85</v>
      </c>
      <c r="H638" s="17" t="s">
        <v>86</v>
      </c>
      <c r="I638" s="12" t="n">
        <f aca="false">COUNTIFS('Supplier bills'!$E$2:$E$1921,A638)</f>
        <v>1</v>
      </c>
      <c r="J638" s="15" t="n">
        <f aca="false">IF(I638=0,"",SUMIFS('Supplier bills'!$F$2:$F$1921,'Supplier bills'!$E$2:$E$1921,A638))</f>
        <v>115.18</v>
      </c>
      <c r="K638" s="15" t="n">
        <f aca="false">IF(H638="Invoiced",ROUND(J638-G638,2),"")</f>
        <v>0.33</v>
      </c>
      <c r="L638" s="17" t="str">
        <f aca="false">IF(H638="Invoiced",IF(ABS(K638)/G638&gt;0.03,"Review","OK"),"")</f>
        <v>OK</v>
      </c>
      <c r="M638" s="19" t="n">
        <f aca="false">DATE(YEAR(B638),MONTH(B638),1)</f>
        <v>46143</v>
      </c>
    </row>
    <row r="639" customFormat="false" ht="15" hidden="false" customHeight="false" outlineLevel="0" collapsed="false">
      <c r="A639" s="17" t="s">
        <v>932</v>
      </c>
      <c r="B639" s="18" t="n">
        <v>46164</v>
      </c>
      <c r="C639" s="17" t="s">
        <v>82</v>
      </c>
      <c r="D639" s="17" t="s">
        <v>860</v>
      </c>
      <c r="E639" s="17" t="s">
        <v>861</v>
      </c>
      <c r="F639" s="17" t="s">
        <v>98</v>
      </c>
      <c r="G639" s="15" t="n">
        <v>339.28</v>
      </c>
      <c r="H639" s="17" t="s">
        <v>86</v>
      </c>
      <c r="I639" s="12" t="n">
        <f aca="false">COUNTIFS('Supplier bills'!$E$2:$E$1921,A639)</f>
        <v>1</v>
      </c>
      <c r="J639" s="15" t="n">
        <f aca="false">IF(I639=0,"",SUMIFS('Supplier bills'!$F$2:$F$1921,'Supplier bills'!$E$2:$E$1921,A639))</f>
        <v>339.62</v>
      </c>
      <c r="K639" s="15" t="n">
        <f aca="false">IF(H639="Invoiced",ROUND(J639-G639,2),"")</f>
        <v>0.34</v>
      </c>
      <c r="L639" s="17" t="str">
        <f aca="false">IF(H639="Invoiced",IF(ABS(K639)/G639&gt;0.03,"Review","OK"),"")</f>
        <v>OK</v>
      </c>
      <c r="M639" s="19" t="n">
        <f aca="false">DATE(YEAR(B639),MONTH(B639),1)</f>
        <v>46143</v>
      </c>
    </row>
    <row r="640" customFormat="false" ht="15" hidden="false" customHeight="false" outlineLevel="0" collapsed="false">
      <c r="A640" s="17" t="s">
        <v>933</v>
      </c>
      <c r="B640" s="18" t="n">
        <v>46165</v>
      </c>
      <c r="C640" s="17" t="s">
        <v>82</v>
      </c>
      <c r="D640" s="17" t="s">
        <v>860</v>
      </c>
      <c r="E640" s="17" t="s">
        <v>861</v>
      </c>
      <c r="F640" s="17" t="s">
        <v>98</v>
      </c>
      <c r="G640" s="15" t="n">
        <v>598.76</v>
      </c>
      <c r="H640" s="17" t="s">
        <v>86</v>
      </c>
      <c r="I640" s="12" t="n">
        <f aca="false">COUNTIFS('Supplier bills'!$E$2:$E$1921,A640)</f>
        <v>1</v>
      </c>
      <c r="J640" s="15" t="n">
        <f aca="false">IF(I640=0,"",SUMIFS('Supplier bills'!$F$2:$F$1921,'Supplier bills'!$E$2:$E$1921,A640))</f>
        <v>599.96</v>
      </c>
      <c r="K640" s="15" t="n">
        <f aca="false">IF(H640="Invoiced",ROUND(J640-G640,2),"")</f>
        <v>1.2</v>
      </c>
      <c r="L640" s="17" t="str">
        <f aca="false">IF(H640="Invoiced",IF(ABS(K640)/G640&gt;0.03,"Review","OK"),"")</f>
        <v>OK</v>
      </c>
      <c r="M640" s="19" t="n">
        <f aca="false">DATE(YEAR(B640),MONTH(B640),1)</f>
        <v>46143</v>
      </c>
    </row>
    <row r="641" customFormat="false" ht="15" hidden="false" customHeight="false" outlineLevel="0" collapsed="false">
      <c r="A641" s="17" t="s">
        <v>934</v>
      </c>
      <c r="B641" s="18" t="n">
        <v>46165</v>
      </c>
      <c r="C641" s="17" t="s">
        <v>88</v>
      </c>
      <c r="D641" s="17" t="s">
        <v>841</v>
      </c>
      <c r="E641" s="17" t="s">
        <v>842</v>
      </c>
      <c r="F641" s="17" t="s">
        <v>98</v>
      </c>
      <c r="G641" s="15" t="n">
        <v>185.55</v>
      </c>
      <c r="H641" s="17" t="s">
        <v>86</v>
      </c>
      <c r="I641" s="12" t="n">
        <f aca="false">COUNTIFS('Supplier bills'!$E$2:$E$1921,A641)</f>
        <v>1</v>
      </c>
      <c r="J641" s="15" t="n">
        <f aca="false">IF(I641=0,"",SUMIFS('Supplier bills'!$F$2:$F$1921,'Supplier bills'!$E$2:$E$1921,A641))</f>
        <v>171.52</v>
      </c>
      <c r="K641" s="15" t="n">
        <f aca="false">IF(H641="Invoiced",ROUND(J641-G641,2),"")</f>
        <v>-14.03</v>
      </c>
      <c r="L641" s="17" t="str">
        <f aca="false">IF(H641="Invoiced",IF(ABS(K641)/G641&gt;0.03,"Review","OK"),"")</f>
        <v>Review</v>
      </c>
      <c r="M641" s="19" t="n">
        <f aca="false">DATE(YEAR(B641),MONTH(B641),1)</f>
        <v>46143</v>
      </c>
    </row>
    <row r="642" customFormat="false" ht="15" hidden="false" customHeight="false" outlineLevel="0" collapsed="false">
      <c r="A642" s="17" t="s">
        <v>935</v>
      </c>
      <c r="B642" s="18" t="n">
        <v>46165</v>
      </c>
      <c r="C642" s="17" t="s">
        <v>82</v>
      </c>
      <c r="D642" s="17" t="s">
        <v>850</v>
      </c>
      <c r="E642" s="17" t="s">
        <v>851</v>
      </c>
      <c r="F642" s="17" t="s">
        <v>98</v>
      </c>
      <c r="G642" s="15" t="n">
        <v>434.88</v>
      </c>
      <c r="H642" s="17" t="s">
        <v>86</v>
      </c>
      <c r="I642" s="12" t="n">
        <f aca="false">COUNTIFS('Supplier bills'!$E$2:$E$1921,A642)</f>
        <v>1</v>
      </c>
      <c r="J642" s="15" t="n">
        <f aca="false">IF(I642=0,"",SUMIFS('Supplier bills'!$F$2:$F$1921,'Supplier bills'!$E$2:$E$1921,A642))</f>
        <v>437.16</v>
      </c>
      <c r="K642" s="15" t="n">
        <f aca="false">IF(H642="Invoiced",ROUND(J642-G642,2),"")</f>
        <v>2.28</v>
      </c>
      <c r="L642" s="17" t="str">
        <f aca="false">IF(H642="Invoiced",IF(ABS(K642)/G642&gt;0.03,"Review","OK"),"")</f>
        <v>OK</v>
      </c>
      <c r="M642" s="19" t="n">
        <f aca="false">DATE(YEAR(B642),MONTH(B642),1)</f>
        <v>46143</v>
      </c>
    </row>
    <row r="643" customFormat="false" ht="15" hidden="false" customHeight="false" outlineLevel="0" collapsed="false">
      <c r="A643" s="17" t="s">
        <v>936</v>
      </c>
      <c r="B643" s="18" t="n">
        <v>46165</v>
      </c>
      <c r="C643" s="17" t="s">
        <v>101</v>
      </c>
      <c r="D643" s="17" t="s">
        <v>887</v>
      </c>
      <c r="E643" s="17" t="s">
        <v>888</v>
      </c>
      <c r="F643" s="17" t="s">
        <v>85</v>
      </c>
      <c r="G643" s="15" t="n">
        <v>287.62</v>
      </c>
      <c r="H643" s="17" t="s">
        <v>86</v>
      </c>
      <c r="I643" s="12" t="n">
        <f aca="false">COUNTIFS('Supplier bills'!$E$2:$E$1921,A643)</f>
        <v>1</v>
      </c>
      <c r="J643" s="15" t="n">
        <f aca="false">IF(I643=0,"",SUMIFS('Supplier bills'!$F$2:$F$1921,'Supplier bills'!$E$2:$E$1921,A643))</f>
        <v>288.03</v>
      </c>
      <c r="K643" s="15" t="n">
        <f aca="false">IF(H643="Invoiced",ROUND(J643-G643,2),"")</f>
        <v>0.41</v>
      </c>
      <c r="L643" s="17" t="str">
        <f aca="false">IF(H643="Invoiced",IF(ABS(K643)/G643&gt;0.03,"Review","OK"),"")</f>
        <v>OK</v>
      </c>
      <c r="M643" s="19" t="n">
        <f aca="false">DATE(YEAR(B643),MONTH(B643),1)</f>
        <v>46143</v>
      </c>
    </row>
    <row r="644" customFormat="false" ht="15" hidden="false" customHeight="false" outlineLevel="0" collapsed="false">
      <c r="A644" s="17" t="s">
        <v>937</v>
      </c>
      <c r="B644" s="18" t="n">
        <v>46165</v>
      </c>
      <c r="C644" s="17" t="s">
        <v>82</v>
      </c>
      <c r="D644" s="17" t="s">
        <v>924</v>
      </c>
      <c r="E644" s="17" t="s">
        <v>925</v>
      </c>
      <c r="F644" s="17" t="s">
        <v>85</v>
      </c>
      <c r="G644" s="15" t="n">
        <v>380.39</v>
      </c>
      <c r="H644" s="17" t="s">
        <v>86</v>
      </c>
      <c r="I644" s="12" t="n">
        <f aca="false">COUNTIFS('Supplier bills'!$E$2:$E$1921,A644)</f>
        <v>1</v>
      </c>
      <c r="J644" s="15" t="n">
        <f aca="false">IF(I644=0,"",SUMIFS('Supplier bills'!$F$2:$F$1921,'Supplier bills'!$E$2:$E$1921,A644))</f>
        <v>383.97</v>
      </c>
      <c r="K644" s="15" t="n">
        <f aca="false">IF(H644="Invoiced",ROUND(J644-G644,2),"")</f>
        <v>3.58</v>
      </c>
      <c r="L644" s="17" t="str">
        <f aca="false">IF(H644="Invoiced",IF(ABS(K644)/G644&gt;0.03,"Review","OK"),"")</f>
        <v>OK</v>
      </c>
      <c r="M644" s="19" t="n">
        <f aca="false">DATE(YEAR(B644),MONTH(B644),1)</f>
        <v>46143</v>
      </c>
    </row>
    <row r="645" customFormat="false" ht="15" hidden="false" customHeight="false" outlineLevel="0" collapsed="false">
      <c r="A645" s="17" t="s">
        <v>938</v>
      </c>
      <c r="B645" s="18" t="n">
        <v>46165</v>
      </c>
      <c r="C645" s="17" t="s">
        <v>82</v>
      </c>
      <c r="D645" s="17" t="s">
        <v>899</v>
      </c>
      <c r="E645" s="17" t="s">
        <v>900</v>
      </c>
      <c r="F645" s="17" t="s">
        <v>85</v>
      </c>
      <c r="G645" s="15" t="n">
        <v>437.13</v>
      </c>
      <c r="H645" s="17" t="s">
        <v>86</v>
      </c>
      <c r="I645" s="12" t="n">
        <f aca="false">COUNTIFS('Supplier bills'!$E$2:$E$1921,A645)</f>
        <v>1</v>
      </c>
      <c r="J645" s="15" t="n">
        <f aca="false">IF(I645=0,"",SUMIFS('Supplier bills'!$F$2:$F$1921,'Supplier bills'!$E$2:$E$1921,A645))</f>
        <v>441.31</v>
      </c>
      <c r="K645" s="15" t="n">
        <f aca="false">IF(H645="Invoiced",ROUND(J645-G645,2),"")</f>
        <v>4.18</v>
      </c>
      <c r="L645" s="17" t="str">
        <f aca="false">IF(H645="Invoiced",IF(ABS(K645)/G645&gt;0.03,"Review","OK"),"")</f>
        <v>OK</v>
      </c>
      <c r="M645" s="19" t="n">
        <f aca="false">DATE(YEAR(B645),MONTH(B645),1)</f>
        <v>46143</v>
      </c>
    </row>
    <row r="646" customFormat="false" ht="15" hidden="false" customHeight="false" outlineLevel="0" collapsed="false">
      <c r="A646" s="17" t="s">
        <v>939</v>
      </c>
      <c r="B646" s="18" t="n">
        <v>46165</v>
      </c>
      <c r="C646" s="17" t="s">
        <v>88</v>
      </c>
      <c r="D646" s="17" t="s">
        <v>921</v>
      </c>
      <c r="E646" s="17" t="s">
        <v>922</v>
      </c>
      <c r="F646" s="17" t="s">
        <v>98</v>
      </c>
      <c r="G646" s="15" t="n">
        <v>410.47</v>
      </c>
      <c r="H646" s="17" t="s">
        <v>86</v>
      </c>
      <c r="I646" s="12" t="n">
        <f aca="false">COUNTIFS('Supplier bills'!$E$2:$E$1921,A646)</f>
        <v>2</v>
      </c>
      <c r="J646" s="15" t="n">
        <f aca="false">IF(I646=0,"",SUMIFS('Supplier bills'!$F$2:$F$1921,'Supplier bills'!$E$2:$E$1921,A646))</f>
        <v>409.48</v>
      </c>
      <c r="K646" s="15" t="n">
        <f aca="false">IF(H646="Invoiced",ROUND(J646-G646,2),"")</f>
        <v>-0.99</v>
      </c>
      <c r="L646" s="17" t="str">
        <f aca="false">IF(H646="Invoiced",IF(ABS(K646)/G646&gt;0.03,"Review","OK"),"")</f>
        <v>OK</v>
      </c>
      <c r="M646" s="19" t="n">
        <f aca="false">DATE(YEAR(B646),MONTH(B646),1)</f>
        <v>46143</v>
      </c>
    </row>
    <row r="647" customFormat="false" ht="15" hidden="false" customHeight="false" outlineLevel="0" collapsed="false">
      <c r="A647" s="17" t="s">
        <v>940</v>
      </c>
      <c r="B647" s="18" t="n">
        <v>46165</v>
      </c>
      <c r="C647" s="17" t="s">
        <v>88</v>
      </c>
      <c r="D647" s="17" t="s">
        <v>798</v>
      </c>
      <c r="E647" s="17" t="s">
        <v>799</v>
      </c>
      <c r="F647" s="17" t="s">
        <v>85</v>
      </c>
      <c r="G647" s="15" t="n">
        <v>93.68</v>
      </c>
      <c r="H647" s="17" t="s">
        <v>86</v>
      </c>
      <c r="I647" s="12" t="n">
        <f aca="false">COUNTIFS('Supplier bills'!$E$2:$E$1921,A647)</f>
        <v>1</v>
      </c>
      <c r="J647" s="15" t="n">
        <f aca="false">IF(I647=0,"",SUMIFS('Supplier bills'!$F$2:$F$1921,'Supplier bills'!$E$2:$E$1921,A647))</f>
        <v>93.98</v>
      </c>
      <c r="K647" s="15" t="n">
        <f aca="false">IF(H647="Invoiced",ROUND(J647-G647,2),"")</f>
        <v>0.3</v>
      </c>
      <c r="L647" s="17" t="str">
        <f aca="false">IF(H647="Invoiced",IF(ABS(K647)/G647&gt;0.03,"Review","OK"),"")</f>
        <v>OK</v>
      </c>
      <c r="M647" s="19" t="n">
        <f aca="false">DATE(YEAR(B647),MONTH(B647),1)</f>
        <v>46143</v>
      </c>
    </row>
    <row r="648" customFormat="false" ht="15" hidden="false" customHeight="false" outlineLevel="0" collapsed="false">
      <c r="A648" s="17" t="s">
        <v>941</v>
      </c>
      <c r="B648" s="18" t="n">
        <v>46165</v>
      </c>
      <c r="C648" s="17" t="s">
        <v>88</v>
      </c>
      <c r="D648" s="17" t="s">
        <v>924</v>
      </c>
      <c r="E648" s="17" t="s">
        <v>925</v>
      </c>
      <c r="F648" s="17" t="s">
        <v>92</v>
      </c>
      <c r="G648" s="15" t="n">
        <v>174.85</v>
      </c>
      <c r="H648" s="17" t="s">
        <v>93</v>
      </c>
      <c r="I648" s="12" t="n">
        <f aca="false">COUNTIFS('Supplier bills'!$E$2:$E$1921,A648)</f>
        <v>0</v>
      </c>
      <c r="J648" s="15" t="str">
        <f aca="false">IF(I648=0,"",SUMIFS('Supplier bills'!$F$2:$F$1921,'Supplier bills'!$E$2:$E$1921,A648))</f>
        <v/>
      </c>
      <c r="K648" s="15" t="str">
        <f aca="false">IF(H648="Invoiced",ROUND(J648-G648,2),"")</f>
        <v/>
      </c>
      <c r="L648" s="17" t="str">
        <f aca="false">IF(H648="Invoiced",IF(ABS(K648)/G648&gt;0.03,"Review","OK"),"")</f>
        <v/>
      </c>
      <c r="M648" s="19" t="n">
        <f aca="false">DATE(YEAR(B648),MONTH(B648),1)</f>
        <v>46143</v>
      </c>
    </row>
    <row r="649" customFormat="false" ht="15" hidden="false" customHeight="false" outlineLevel="0" collapsed="false">
      <c r="A649" s="17" t="s">
        <v>942</v>
      </c>
      <c r="B649" s="18" t="n">
        <v>46165</v>
      </c>
      <c r="C649" s="17" t="s">
        <v>101</v>
      </c>
      <c r="D649" s="17" t="s">
        <v>943</v>
      </c>
      <c r="E649" s="17" t="s">
        <v>944</v>
      </c>
      <c r="F649" s="17" t="s">
        <v>98</v>
      </c>
      <c r="G649" s="15" t="n">
        <v>847.73</v>
      </c>
      <c r="H649" s="17" t="s">
        <v>86</v>
      </c>
      <c r="I649" s="12" t="n">
        <f aca="false">COUNTIFS('Supplier bills'!$E$2:$E$1921,A649)</f>
        <v>2</v>
      </c>
      <c r="J649" s="15" t="n">
        <f aca="false">IF(I649=0,"",SUMIFS('Supplier bills'!$F$2:$F$1921,'Supplier bills'!$E$2:$E$1921,A649))</f>
        <v>842.78</v>
      </c>
      <c r="K649" s="15" t="n">
        <f aca="false">IF(H649="Invoiced",ROUND(J649-G649,2),"")</f>
        <v>-4.95</v>
      </c>
      <c r="L649" s="17" t="str">
        <f aca="false">IF(H649="Invoiced",IF(ABS(K649)/G649&gt;0.03,"Review","OK"),"")</f>
        <v>OK</v>
      </c>
      <c r="M649" s="19" t="n">
        <f aca="false">DATE(YEAR(B649),MONTH(B649),1)</f>
        <v>46143</v>
      </c>
    </row>
    <row r="650" customFormat="false" ht="15" hidden="false" customHeight="false" outlineLevel="0" collapsed="false">
      <c r="A650" s="17" t="s">
        <v>945</v>
      </c>
      <c r="B650" s="18" t="n">
        <v>46165</v>
      </c>
      <c r="C650" s="17" t="s">
        <v>82</v>
      </c>
      <c r="D650" s="17" t="s">
        <v>798</v>
      </c>
      <c r="E650" s="17" t="s">
        <v>799</v>
      </c>
      <c r="F650" s="17" t="s">
        <v>98</v>
      </c>
      <c r="G650" s="15" t="n">
        <v>265.13</v>
      </c>
      <c r="H650" s="17" t="s">
        <v>86</v>
      </c>
      <c r="I650" s="12" t="n">
        <f aca="false">COUNTIFS('Supplier bills'!$E$2:$E$1921,A650)</f>
        <v>1</v>
      </c>
      <c r="J650" s="15" t="n">
        <f aca="false">IF(I650=0,"",SUMIFS('Supplier bills'!$F$2:$F$1921,'Supplier bills'!$E$2:$E$1921,A650))</f>
        <v>262.93</v>
      </c>
      <c r="K650" s="15" t="n">
        <f aca="false">IF(H650="Invoiced",ROUND(J650-G650,2),"")</f>
        <v>-2.2</v>
      </c>
      <c r="L650" s="17" t="str">
        <f aca="false">IF(H650="Invoiced",IF(ABS(K650)/G650&gt;0.03,"Review","OK"),"")</f>
        <v>OK</v>
      </c>
      <c r="M650" s="19" t="n">
        <f aca="false">DATE(YEAR(B650),MONTH(B650),1)</f>
        <v>46143</v>
      </c>
    </row>
    <row r="651" customFormat="false" ht="15" hidden="false" customHeight="false" outlineLevel="0" collapsed="false">
      <c r="A651" s="17" t="s">
        <v>946</v>
      </c>
      <c r="B651" s="18" t="n">
        <v>46165</v>
      </c>
      <c r="C651" s="17" t="s">
        <v>101</v>
      </c>
      <c r="D651" s="17" t="s">
        <v>866</v>
      </c>
      <c r="E651" s="17" t="s">
        <v>867</v>
      </c>
      <c r="F651" s="17" t="s">
        <v>98</v>
      </c>
      <c r="G651" s="15" t="n">
        <v>1133.43</v>
      </c>
      <c r="H651" s="17" t="s">
        <v>86</v>
      </c>
      <c r="I651" s="12" t="n">
        <f aca="false">COUNTIFS('Supplier bills'!$E$2:$E$1921,A651)</f>
        <v>1</v>
      </c>
      <c r="J651" s="15" t="n">
        <f aca="false">IF(I651=0,"",SUMIFS('Supplier bills'!$F$2:$F$1921,'Supplier bills'!$E$2:$E$1921,A651))</f>
        <v>1141.32</v>
      </c>
      <c r="K651" s="15" t="n">
        <f aca="false">IF(H651="Invoiced",ROUND(J651-G651,2),"")</f>
        <v>7.89</v>
      </c>
      <c r="L651" s="17" t="str">
        <f aca="false">IF(H651="Invoiced",IF(ABS(K651)/G651&gt;0.03,"Review","OK"),"")</f>
        <v>OK</v>
      </c>
      <c r="M651" s="19" t="n">
        <f aca="false">DATE(YEAR(B651),MONTH(B651),1)</f>
        <v>46143</v>
      </c>
    </row>
    <row r="652" customFormat="false" ht="15" hidden="false" customHeight="false" outlineLevel="0" collapsed="false">
      <c r="A652" s="17" t="s">
        <v>947</v>
      </c>
      <c r="B652" s="18" t="n">
        <v>46165</v>
      </c>
      <c r="C652" s="17" t="s">
        <v>82</v>
      </c>
      <c r="D652" s="17" t="s">
        <v>798</v>
      </c>
      <c r="E652" s="17" t="s">
        <v>799</v>
      </c>
      <c r="F652" s="17" t="s">
        <v>98</v>
      </c>
      <c r="G652" s="15" t="n">
        <v>268.66</v>
      </c>
      <c r="H652" s="17" t="s">
        <v>86</v>
      </c>
      <c r="I652" s="12" t="n">
        <f aca="false">COUNTIFS('Supplier bills'!$E$2:$E$1921,A652)</f>
        <v>1</v>
      </c>
      <c r="J652" s="15" t="n">
        <f aca="false">IF(I652=0,"",SUMIFS('Supplier bills'!$F$2:$F$1921,'Supplier bills'!$E$2:$E$1921,A652))</f>
        <v>267.4</v>
      </c>
      <c r="K652" s="15" t="n">
        <f aca="false">IF(H652="Invoiced",ROUND(J652-G652,2),"")</f>
        <v>-1.26</v>
      </c>
      <c r="L652" s="17" t="str">
        <f aca="false">IF(H652="Invoiced",IF(ABS(K652)/G652&gt;0.03,"Review","OK"),"")</f>
        <v>OK</v>
      </c>
      <c r="M652" s="19" t="n">
        <f aca="false">DATE(YEAR(B652),MONTH(B652),1)</f>
        <v>46143</v>
      </c>
    </row>
    <row r="653" customFormat="false" ht="15" hidden="false" customHeight="false" outlineLevel="0" collapsed="false">
      <c r="A653" s="17" t="s">
        <v>948</v>
      </c>
      <c r="B653" s="18" t="n">
        <v>46165</v>
      </c>
      <c r="C653" s="17" t="s">
        <v>101</v>
      </c>
      <c r="D653" s="17" t="s">
        <v>835</v>
      </c>
      <c r="E653" s="17" t="s">
        <v>836</v>
      </c>
      <c r="F653" s="17" t="s">
        <v>98</v>
      </c>
      <c r="G653" s="15" t="n">
        <v>111.14</v>
      </c>
      <c r="H653" s="17" t="s">
        <v>86</v>
      </c>
      <c r="I653" s="12" t="n">
        <f aca="false">COUNTIFS('Supplier bills'!$E$2:$E$1921,A653)</f>
        <v>1</v>
      </c>
      <c r="J653" s="15" t="n">
        <f aca="false">IF(I653=0,"",SUMIFS('Supplier bills'!$F$2:$F$1921,'Supplier bills'!$E$2:$E$1921,A653))</f>
        <v>110.25</v>
      </c>
      <c r="K653" s="15" t="n">
        <f aca="false">IF(H653="Invoiced",ROUND(J653-G653,2),"")</f>
        <v>-0.89</v>
      </c>
      <c r="L653" s="17" t="str">
        <f aca="false">IF(H653="Invoiced",IF(ABS(K653)/G653&gt;0.03,"Review","OK"),"")</f>
        <v>OK</v>
      </c>
      <c r="M653" s="19" t="n">
        <f aca="false">DATE(YEAR(B653),MONTH(B653),1)</f>
        <v>46143</v>
      </c>
    </row>
    <row r="654" customFormat="false" ht="15" hidden="false" customHeight="false" outlineLevel="0" collapsed="false">
      <c r="A654" s="17" t="s">
        <v>949</v>
      </c>
      <c r="B654" s="18" t="n">
        <v>46165</v>
      </c>
      <c r="C654" s="17" t="s">
        <v>101</v>
      </c>
      <c r="D654" s="17" t="s">
        <v>819</v>
      </c>
      <c r="E654" s="17" t="s">
        <v>820</v>
      </c>
      <c r="F654" s="17" t="s">
        <v>98</v>
      </c>
      <c r="G654" s="15" t="n">
        <v>336.44</v>
      </c>
      <c r="H654" s="17" t="s">
        <v>135</v>
      </c>
      <c r="I654" s="12" t="n">
        <f aca="false">COUNTIFS('Supplier bills'!$E$2:$E$1921,A654)</f>
        <v>0</v>
      </c>
      <c r="J654" s="15" t="str">
        <f aca="false">IF(I654=0,"",SUMIFS('Supplier bills'!$F$2:$F$1921,'Supplier bills'!$E$2:$E$1921,A654))</f>
        <v/>
      </c>
      <c r="K654" s="15" t="str">
        <f aca="false">IF(H654="Invoiced",ROUND(J654-G654,2),"")</f>
        <v/>
      </c>
      <c r="L654" s="17" t="str">
        <f aca="false">IF(H654="Invoiced",IF(ABS(K654)/G654&gt;0.03,"Review","OK"),"")</f>
        <v/>
      </c>
      <c r="M654" s="19" t="n">
        <f aca="false">DATE(YEAR(B654),MONTH(B654),1)</f>
        <v>46143</v>
      </c>
    </row>
    <row r="655" customFormat="false" ht="15" hidden="false" customHeight="false" outlineLevel="0" collapsed="false">
      <c r="A655" s="17" t="s">
        <v>950</v>
      </c>
      <c r="B655" s="18" t="n">
        <v>46165</v>
      </c>
      <c r="C655" s="17" t="s">
        <v>82</v>
      </c>
      <c r="D655" s="17" t="s">
        <v>874</v>
      </c>
      <c r="E655" s="17" t="s">
        <v>875</v>
      </c>
      <c r="F655" s="17" t="s">
        <v>98</v>
      </c>
      <c r="G655" s="15" t="n">
        <v>384.61</v>
      </c>
      <c r="H655" s="17" t="s">
        <v>86</v>
      </c>
      <c r="I655" s="12" t="n">
        <f aca="false">COUNTIFS('Supplier bills'!$E$2:$E$1921,A655)</f>
        <v>1</v>
      </c>
      <c r="J655" s="15" t="n">
        <f aca="false">IF(I655=0,"",SUMIFS('Supplier bills'!$F$2:$F$1921,'Supplier bills'!$E$2:$E$1921,A655))</f>
        <v>385</v>
      </c>
      <c r="K655" s="15" t="n">
        <f aca="false">IF(H655="Invoiced",ROUND(J655-G655,2),"")</f>
        <v>0.39</v>
      </c>
      <c r="L655" s="17" t="str">
        <f aca="false">IF(H655="Invoiced",IF(ABS(K655)/G655&gt;0.03,"Review","OK"),"")</f>
        <v>OK</v>
      </c>
      <c r="M655" s="19" t="n">
        <f aca="false">DATE(YEAR(B655),MONTH(B655),1)</f>
        <v>46143</v>
      </c>
    </row>
    <row r="656" customFormat="false" ht="15" hidden="false" customHeight="false" outlineLevel="0" collapsed="false">
      <c r="A656" s="17" t="s">
        <v>951</v>
      </c>
      <c r="B656" s="18" t="n">
        <v>46165</v>
      </c>
      <c r="C656" s="17" t="s">
        <v>82</v>
      </c>
      <c r="D656" s="17" t="s">
        <v>850</v>
      </c>
      <c r="E656" s="17" t="s">
        <v>851</v>
      </c>
      <c r="F656" s="17" t="s">
        <v>85</v>
      </c>
      <c r="G656" s="15" t="n">
        <v>237.53</v>
      </c>
      <c r="H656" s="17" t="s">
        <v>86</v>
      </c>
      <c r="I656" s="12" t="n">
        <f aca="false">COUNTIFS('Supplier bills'!$E$2:$E$1921,A656)</f>
        <v>2</v>
      </c>
      <c r="J656" s="15" t="n">
        <f aca="false">IF(I656=0,"",SUMIFS('Supplier bills'!$F$2:$F$1921,'Supplier bills'!$E$2:$E$1921,A656))</f>
        <v>254.06</v>
      </c>
      <c r="K656" s="15" t="n">
        <f aca="false">IF(H656="Invoiced",ROUND(J656-G656,2),"")</f>
        <v>16.53</v>
      </c>
      <c r="L656" s="17" t="str">
        <f aca="false">IF(H656="Invoiced",IF(ABS(K656)/G656&gt;0.03,"Review","OK"),"")</f>
        <v>Review</v>
      </c>
      <c r="M656" s="19" t="n">
        <f aca="false">DATE(YEAR(B656),MONTH(B656),1)</f>
        <v>46143</v>
      </c>
    </row>
    <row r="657" customFormat="false" ht="15" hidden="false" customHeight="false" outlineLevel="0" collapsed="false">
      <c r="A657" s="17" t="s">
        <v>952</v>
      </c>
      <c r="B657" s="18" t="n">
        <v>46165</v>
      </c>
      <c r="C657" s="17" t="s">
        <v>82</v>
      </c>
      <c r="D657" s="17" t="s">
        <v>795</v>
      </c>
      <c r="E657" s="17" t="s">
        <v>796</v>
      </c>
      <c r="F657" s="17" t="s">
        <v>98</v>
      </c>
      <c r="G657" s="15" t="n">
        <v>971.85</v>
      </c>
      <c r="H657" s="17" t="s">
        <v>86</v>
      </c>
      <c r="I657" s="12" t="n">
        <f aca="false">COUNTIFS('Supplier bills'!$E$2:$E$1921,A657)</f>
        <v>1</v>
      </c>
      <c r="J657" s="15" t="n">
        <f aca="false">IF(I657=0,"",SUMIFS('Supplier bills'!$F$2:$F$1921,'Supplier bills'!$E$2:$E$1921,A657))</f>
        <v>976.75</v>
      </c>
      <c r="K657" s="15" t="n">
        <f aca="false">IF(H657="Invoiced",ROUND(J657-G657,2),"")</f>
        <v>4.9</v>
      </c>
      <c r="L657" s="17" t="str">
        <f aca="false">IF(H657="Invoiced",IF(ABS(K657)/G657&gt;0.03,"Review","OK"),"")</f>
        <v>OK</v>
      </c>
      <c r="M657" s="19" t="n">
        <f aca="false">DATE(YEAR(B657),MONTH(B657),1)</f>
        <v>46143</v>
      </c>
    </row>
    <row r="658" customFormat="false" ht="15" hidden="false" customHeight="false" outlineLevel="0" collapsed="false">
      <c r="A658" s="17" t="s">
        <v>953</v>
      </c>
      <c r="B658" s="18" t="n">
        <v>46165</v>
      </c>
      <c r="C658" s="17" t="s">
        <v>82</v>
      </c>
      <c r="D658" s="17" t="s">
        <v>798</v>
      </c>
      <c r="E658" s="17" t="s">
        <v>799</v>
      </c>
      <c r="F658" s="17" t="s">
        <v>98</v>
      </c>
      <c r="G658" s="15" t="n">
        <v>487.14</v>
      </c>
      <c r="H658" s="17" t="s">
        <v>86</v>
      </c>
      <c r="I658" s="12" t="n">
        <f aca="false">COUNTIFS('Supplier bills'!$E$2:$E$1921,A658)</f>
        <v>1</v>
      </c>
      <c r="J658" s="15" t="n">
        <f aca="false">IF(I658=0,"",SUMIFS('Supplier bills'!$F$2:$F$1921,'Supplier bills'!$E$2:$E$1921,A658))</f>
        <v>484.66</v>
      </c>
      <c r="K658" s="15" t="n">
        <f aca="false">IF(H658="Invoiced",ROUND(J658-G658,2),"")</f>
        <v>-2.48</v>
      </c>
      <c r="L658" s="17" t="str">
        <f aca="false">IF(H658="Invoiced",IF(ABS(K658)/G658&gt;0.03,"Review","OK"),"")</f>
        <v>OK</v>
      </c>
      <c r="M658" s="19" t="n">
        <f aca="false">DATE(YEAR(B658),MONTH(B658),1)</f>
        <v>46143</v>
      </c>
    </row>
    <row r="659" customFormat="false" ht="15" hidden="false" customHeight="false" outlineLevel="0" collapsed="false">
      <c r="A659" s="17" t="s">
        <v>954</v>
      </c>
      <c r="B659" s="18" t="n">
        <v>46166</v>
      </c>
      <c r="C659" s="17" t="s">
        <v>101</v>
      </c>
      <c r="D659" s="17" t="s">
        <v>955</v>
      </c>
      <c r="E659" s="17" t="s">
        <v>956</v>
      </c>
      <c r="F659" s="17" t="s">
        <v>85</v>
      </c>
      <c r="G659" s="15" t="n">
        <v>165.39</v>
      </c>
      <c r="H659" s="17" t="s">
        <v>86</v>
      </c>
      <c r="I659" s="12" t="n">
        <f aca="false">COUNTIFS('Supplier bills'!$E$2:$E$1921,A659)</f>
        <v>1</v>
      </c>
      <c r="J659" s="15" t="n">
        <f aca="false">IF(I659=0,"",SUMIFS('Supplier bills'!$F$2:$F$1921,'Supplier bills'!$E$2:$E$1921,A659))</f>
        <v>165.95</v>
      </c>
      <c r="K659" s="15" t="n">
        <f aca="false">IF(H659="Invoiced",ROUND(J659-G659,2),"")</f>
        <v>0.56</v>
      </c>
      <c r="L659" s="17" t="str">
        <f aca="false">IF(H659="Invoiced",IF(ABS(K659)/G659&gt;0.03,"Review","OK"),"")</f>
        <v>OK</v>
      </c>
      <c r="M659" s="19" t="n">
        <f aca="false">DATE(YEAR(B659),MONTH(B659),1)</f>
        <v>46143</v>
      </c>
    </row>
    <row r="660" customFormat="false" ht="15" hidden="false" customHeight="false" outlineLevel="0" collapsed="false">
      <c r="A660" s="17" t="s">
        <v>957</v>
      </c>
      <c r="B660" s="18" t="n">
        <v>46166</v>
      </c>
      <c r="C660" s="17" t="s">
        <v>82</v>
      </c>
      <c r="D660" s="17" t="s">
        <v>819</v>
      </c>
      <c r="E660" s="17" t="s">
        <v>820</v>
      </c>
      <c r="F660" s="17" t="s">
        <v>98</v>
      </c>
      <c r="G660" s="15" t="n">
        <v>86.75</v>
      </c>
      <c r="H660" s="17" t="s">
        <v>86</v>
      </c>
      <c r="I660" s="12" t="n">
        <f aca="false">COUNTIFS('Supplier bills'!$E$2:$E$1921,A660)</f>
        <v>1</v>
      </c>
      <c r="J660" s="15" t="n">
        <f aca="false">IF(I660=0,"",SUMIFS('Supplier bills'!$F$2:$F$1921,'Supplier bills'!$E$2:$E$1921,A660))</f>
        <v>87</v>
      </c>
      <c r="K660" s="15" t="n">
        <f aca="false">IF(H660="Invoiced",ROUND(J660-G660,2),"")</f>
        <v>0.25</v>
      </c>
      <c r="L660" s="17" t="str">
        <f aca="false">IF(H660="Invoiced",IF(ABS(K660)/G660&gt;0.03,"Review","OK"),"")</f>
        <v>OK</v>
      </c>
      <c r="M660" s="19" t="n">
        <f aca="false">DATE(YEAR(B660),MONTH(B660),1)</f>
        <v>46143</v>
      </c>
    </row>
    <row r="661" customFormat="false" ht="15" hidden="false" customHeight="false" outlineLevel="0" collapsed="false">
      <c r="A661" s="17" t="s">
        <v>958</v>
      </c>
      <c r="B661" s="18" t="n">
        <v>46166</v>
      </c>
      <c r="C661" s="17" t="s">
        <v>101</v>
      </c>
      <c r="D661" s="17" t="s">
        <v>774</v>
      </c>
      <c r="E661" s="17" t="s">
        <v>775</v>
      </c>
      <c r="F661" s="17" t="s">
        <v>98</v>
      </c>
      <c r="G661" s="15" t="n">
        <v>297.09</v>
      </c>
      <c r="H661" s="17" t="s">
        <v>86</v>
      </c>
      <c r="I661" s="12" t="n">
        <f aca="false">COUNTIFS('Supplier bills'!$E$2:$E$1921,A661)</f>
        <v>1</v>
      </c>
      <c r="J661" s="15" t="n">
        <f aca="false">IF(I661=0,"",SUMIFS('Supplier bills'!$F$2:$F$1921,'Supplier bills'!$E$2:$E$1921,A661))</f>
        <v>298.04</v>
      </c>
      <c r="K661" s="15" t="n">
        <f aca="false">IF(H661="Invoiced",ROUND(J661-G661,2),"")</f>
        <v>0.95</v>
      </c>
      <c r="L661" s="17" t="str">
        <f aca="false">IF(H661="Invoiced",IF(ABS(K661)/G661&gt;0.03,"Review","OK"),"")</f>
        <v>OK</v>
      </c>
      <c r="M661" s="19" t="n">
        <f aca="false">DATE(YEAR(B661),MONTH(B661),1)</f>
        <v>46143</v>
      </c>
    </row>
    <row r="662" customFormat="false" ht="15" hidden="false" customHeight="false" outlineLevel="0" collapsed="false">
      <c r="A662" s="17" t="s">
        <v>959</v>
      </c>
      <c r="B662" s="18" t="n">
        <v>46166</v>
      </c>
      <c r="C662" s="17" t="s">
        <v>88</v>
      </c>
      <c r="D662" s="17" t="s">
        <v>960</v>
      </c>
      <c r="E662" s="17" t="s">
        <v>961</v>
      </c>
      <c r="F662" s="17" t="s">
        <v>85</v>
      </c>
      <c r="G662" s="15" t="n">
        <v>497.62</v>
      </c>
      <c r="H662" s="17" t="s">
        <v>86</v>
      </c>
      <c r="I662" s="12" t="n">
        <f aca="false">COUNTIFS('Supplier bills'!$E$2:$E$1921,A662)</f>
        <v>1</v>
      </c>
      <c r="J662" s="15" t="n">
        <f aca="false">IF(I662=0,"",SUMIFS('Supplier bills'!$F$2:$F$1921,'Supplier bills'!$E$2:$E$1921,A662))</f>
        <v>498.89</v>
      </c>
      <c r="K662" s="15" t="n">
        <f aca="false">IF(H662="Invoiced",ROUND(J662-G662,2),"")</f>
        <v>1.27</v>
      </c>
      <c r="L662" s="17" t="str">
        <f aca="false">IF(H662="Invoiced",IF(ABS(K662)/G662&gt;0.03,"Review","OK"),"")</f>
        <v>OK</v>
      </c>
      <c r="M662" s="19" t="n">
        <f aca="false">DATE(YEAR(B662),MONTH(B662),1)</f>
        <v>46143</v>
      </c>
    </row>
    <row r="663" customFormat="false" ht="15" hidden="false" customHeight="false" outlineLevel="0" collapsed="false">
      <c r="A663" s="17" t="s">
        <v>962</v>
      </c>
      <c r="B663" s="18" t="n">
        <v>46166</v>
      </c>
      <c r="C663" s="17" t="s">
        <v>88</v>
      </c>
      <c r="D663" s="17" t="s">
        <v>841</v>
      </c>
      <c r="E663" s="17" t="s">
        <v>842</v>
      </c>
      <c r="F663" s="17" t="s">
        <v>85</v>
      </c>
      <c r="G663" s="15" t="n">
        <v>391.3</v>
      </c>
      <c r="H663" s="17" t="s">
        <v>86</v>
      </c>
      <c r="I663" s="12" t="n">
        <f aca="false">COUNTIFS('Supplier bills'!$E$2:$E$1921,A663)</f>
        <v>2</v>
      </c>
      <c r="J663" s="15" t="n">
        <f aca="false">IF(I663=0,"",SUMIFS('Supplier bills'!$F$2:$F$1921,'Supplier bills'!$E$2:$E$1921,A663))</f>
        <v>390.83</v>
      </c>
      <c r="K663" s="15" t="n">
        <f aca="false">IF(H663="Invoiced",ROUND(J663-G663,2),"")</f>
        <v>-0.47</v>
      </c>
      <c r="L663" s="17" t="str">
        <f aca="false">IF(H663="Invoiced",IF(ABS(K663)/G663&gt;0.03,"Review","OK"),"")</f>
        <v>OK</v>
      </c>
      <c r="M663" s="19" t="n">
        <f aca="false">DATE(YEAR(B663),MONTH(B663),1)</f>
        <v>46143</v>
      </c>
    </row>
    <row r="664" customFormat="false" ht="15" hidden="false" customHeight="false" outlineLevel="0" collapsed="false">
      <c r="A664" s="17" t="s">
        <v>963</v>
      </c>
      <c r="B664" s="18" t="n">
        <v>46166</v>
      </c>
      <c r="C664" s="17" t="s">
        <v>88</v>
      </c>
      <c r="D664" s="17" t="s">
        <v>907</v>
      </c>
      <c r="E664" s="17" t="s">
        <v>908</v>
      </c>
      <c r="F664" s="17" t="s">
        <v>85</v>
      </c>
      <c r="G664" s="15" t="n">
        <v>646.03</v>
      </c>
      <c r="H664" s="17" t="s">
        <v>86</v>
      </c>
      <c r="I664" s="12" t="n">
        <f aca="false">COUNTIFS('Supplier bills'!$E$2:$E$1921,A664)</f>
        <v>2</v>
      </c>
      <c r="J664" s="15" t="n">
        <f aca="false">IF(I664=0,"",SUMIFS('Supplier bills'!$F$2:$F$1921,'Supplier bills'!$E$2:$E$1921,A664))</f>
        <v>640.56</v>
      </c>
      <c r="K664" s="15" t="n">
        <f aca="false">IF(H664="Invoiced",ROUND(J664-G664,2),"")</f>
        <v>-5.47</v>
      </c>
      <c r="L664" s="17" t="str">
        <f aca="false">IF(H664="Invoiced",IF(ABS(K664)/G664&gt;0.03,"Review","OK"),"")</f>
        <v>OK</v>
      </c>
      <c r="M664" s="19" t="n">
        <f aca="false">DATE(YEAR(B664),MONTH(B664),1)</f>
        <v>46143</v>
      </c>
    </row>
    <row r="665" customFormat="false" ht="15" hidden="false" customHeight="false" outlineLevel="0" collapsed="false">
      <c r="A665" s="17" t="s">
        <v>964</v>
      </c>
      <c r="B665" s="18" t="n">
        <v>46166</v>
      </c>
      <c r="C665" s="17" t="s">
        <v>82</v>
      </c>
      <c r="D665" s="17" t="s">
        <v>866</v>
      </c>
      <c r="E665" s="17" t="s">
        <v>867</v>
      </c>
      <c r="F665" s="17" t="s">
        <v>98</v>
      </c>
      <c r="G665" s="15" t="n">
        <v>414.87</v>
      </c>
      <c r="H665" s="17" t="s">
        <v>135</v>
      </c>
      <c r="I665" s="12" t="n">
        <f aca="false">COUNTIFS('Supplier bills'!$E$2:$E$1921,A665)</f>
        <v>0</v>
      </c>
      <c r="J665" s="15" t="str">
        <f aca="false">IF(I665=0,"",SUMIFS('Supplier bills'!$F$2:$F$1921,'Supplier bills'!$E$2:$E$1921,A665))</f>
        <v/>
      </c>
      <c r="K665" s="15" t="str">
        <f aca="false">IF(H665="Invoiced",ROUND(J665-G665,2),"")</f>
        <v/>
      </c>
      <c r="L665" s="17" t="str">
        <f aca="false">IF(H665="Invoiced",IF(ABS(K665)/G665&gt;0.03,"Review","OK"),"")</f>
        <v/>
      </c>
      <c r="M665" s="19" t="n">
        <f aca="false">DATE(YEAR(B665),MONTH(B665),1)</f>
        <v>46143</v>
      </c>
    </row>
    <row r="666" customFormat="false" ht="15" hidden="false" customHeight="false" outlineLevel="0" collapsed="false">
      <c r="A666" s="17" t="s">
        <v>965</v>
      </c>
      <c r="B666" s="18" t="n">
        <v>46166</v>
      </c>
      <c r="C666" s="17" t="s">
        <v>82</v>
      </c>
      <c r="D666" s="17" t="s">
        <v>915</v>
      </c>
      <c r="E666" s="17" t="s">
        <v>916</v>
      </c>
      <c r="F666" s="17" t="s">
        <v>98</v>
      </c>
      <c r="G666" s="15" t="n">
        <v>135.37</v>
      </c>
      <c r="H666" s="17" t="s">
        <v>86</v>
      </c>
      <c r="I666" s="12" t="n">
        <f aca="false">COUNTIFS('Supplier bills'!$E$2:$E$1921,A666)</f>
        <v>1</v>
      </c>
      <c r="J666" s="15" t="n">
        <f aca="false">IF(I666=0,"",SUMIFS('Supplier bills'!$F$2:$F$1921,'Supplier bills'!$E$2:$E$1921,A666))</f>
        <v>134.02</v>
      </c>
      <c r="K666" s="15" t="n">
        <f aca="false">IF(H666="Invoiced",ROUND(J666-G666,2),"")</f>
        <v>-1.35</v>
      </c>
      <c r="L666" s="17" t="str">
        <f aca="false">IF(H666="Invoiced",IF(ABS(K666)/G666&gt;0.03,"Review","OK"),"")</f>
        <v>OK</v>
      </c>
      <c r="M666" s="19" t="n">
        <f aca="false">DATE(YEAR(B666),MONTH(B666),1)</f>
        <v>46143</v>
      </c>
    </row>
    <row r="667" customFormat="false" ht="15" hidden="false" customHeight="false" outlineLevel="0" collapsed="false">
      <c r="A667" s="17" t="s">
        <v>966</v>
      </c>
      <c r="B667" s="18" t="n">
        <v>46166</v>
      </c>
      <c r="C667" s="17" t="s">
        <v>88</v>
      </c>
      <c r="D667" s="17" t="s">
        <v>943</v>
      </c>
      <c r="E667" s="17" t="s">
        <v>944</v>
      </c>
      <c r="F667" s="17" t="s">
        <v>98</v>
      </c>
      <c r="G667" s="15" t="n">
        <v>135.03</v>
      </c>
      <c r="H667" s="17" t="s">
        <v>86</v>
      </c>
      <c r="I667" s="12" t="n">
        <f aca="false">COUNTIFS('Supplier bills'!$E$2:$E$1921,A667)</f>
        <v>2</v>
      </c>
      <c r="J667" s="15" t="n">
        <f aca="false">IF(I667=0,"",SUMIFS('Supplier bills'!$F$2:$F$1921,'Supplier bills'!$E$2:$E$1921,A667))</f>
        <v>135.6</v>
      </c>
      <c r="K667" s="15" t="n">
        <f aca="false">IF(H667="Invoiced",ROUND(J667-G667,2),"")</f>
        <v>0.57</v>
      </c>
      <c r="L667" s="17" t="str">
        <f aca="false">IF(H667="Invoiced",IF(ABS(K667)/G667&gt;0.03,"Review","OK"),"")</f>
        <v>OK</v>
      </c>
      <c r="M667" s="19" t="n">
        <f aca="false">DATE(YEAR(B667),MONTH(B667),1)</f>
        <v>46143</v>
      </c>
    </row>
    <row r="668" customFormat="false" ht="15" hidden="false" customHeight="false" outlineLevel="0" collapsed="false">
      <c r="A668" s="17" t="s">
        <v>967</v>
      </c>
      <c r="B668" s="18" t="n">
        <v>46166</v>
      </c>
      <c r="C668" s="17" t="s">
        <v>88</v>
      </c>
      <c r="D668" s="17" t="s">
        <v>911</v>
      </c>
      <c r="E668" s="17" t="s">
        <v>912</v>
      </c>
      <c r="F668" s="17" t="s">
        <v>85</v>
      </c>
      <c r="G668" s="15" t="n">
        <v>113.36</v>
      </c>
      <c r="H668" s="17" t="s">
        <v>86</v>
      </c>
      <c r="I668" s="12" t="n">
        <f aca="false">COUNTIFS('Supplier bills'!$E$2:$E$1921,A668)</f>
        <v>1</v>
      </c>
      <c r="J668" s="15" t="n">
        <f aca="false">IF(I668=0,"",SUMIFS('Supplier bills'!$F$2:$F$1921,'Supplier bills'!$E$2:$E$1921,A668))</f>
        <v>114.21</v>
      </c>
      <c r="K668" s="15" t="n">
        <f aca="false">IF(H668="Invoiced",ROUND(J668-G668,2),"")</f>
        <v>0.85</v>
      </c>
      <c r="L668" s="17" t="str">
        <f aca="false">IF(H668="Invoiced",IF(ABS(K668)/G668&gt;0.03,"Review","OK"),"")</f>
        <v>OK</v>
      </c>
      <c r="M668" s="19" t="n">
        <f aca="false">DATE(YEAR(B668),MONTH(B668),1)</f>
        <v>46143</v>
      </c>
    </row>
    <row r="669" customFormat="false" ht="15" hidden="false" customHeight="false" outlineLevel="0" collapsed="false">
      <c r="A669" s="17" t="s">
        <v>968</v>
      </c>
      <c r="B669" s="18" t="n">
        <v>46166</v>
      </c>
      <c r="C669" s="17" t="s">
        <v>82</v>
      </c>
      <c r="D669" s="17" t="s">
        <v>911</v>
      </c>
      <c r="E669" s="17" t="s">
        <v>912</v>
      </c>
      <c r="F669" s="17" t="s">
        <v>98</v>
      </c>
      <c r="G669" s="15" t="n">
        <v>145.4</v>
      </c>
      <c r="H669" s="17" t="s">
        <v>86</v>
      </c>
      <c r="I669" s="12" t="n">
        <f aca="false">COUNTIFS('Supplier bills'!$E$2:$E$1921,A669)</f>
        <v>1</v>
      </c>
      <c r="J669" s="15" t="n">
        <f aca="false">IF(I669=0,"",SUMIFS('Supplier bills'!$F$2:$F$1921,'Supplier bills'!$E$2:$E$1921,A669))</f>
        <v>145</v>
      </c>
      <c r="K669" s="15" t="n">
        <f aca="false">IF(H669="Invoiced",ROUND(J669-G669,2),"")</f>
        <v>-0.4</v>
      </c>
      <c r="L669" s="17" t="str">
        <f aca="false">IF(H669="Invoiced",IF(ABS(K669)/G669&gt;0.03,"Review","OK"),"")</f>
        <v>OK</v>
      </c>
      <c r="M669" s="19" t="n">
        <f aca="false">DATE(YEAR(B669),MONTH(B669),1)</f>
        <v>46143</v>
      </c>
    </row>
    <row r="670" customFormat="false" ht="15" hidden="false" customHeight="false" outlineLevel="0" collapsed="false">
      <c r="A670" s="17" t="s">
        <v>969</v>
      </c>
      <c r="B670" s="18" t="n">
        <v>46166</v>
      </c>
      <c r="C670" s="17" t="s">
        <v>101</v>
      </c>
      <c r="D670" s="17" t="s">
        <v>887</v>
      </c>
      <c r="E670" s="17" t="s">
        <v>888</v>
      </c>
      <c r="F670" s="17" t="s">
        <v>98</v>
      </c>
      <c r="G670" s="15" t="n">
        <v>250.91</v>
      </c>
      <c r="H670" s="17" t="s">
        <v>135</v>
      </c>
      <c r="I670" s="12" t="n">
        <f aca="false">COUNTIFS('Supplier bills'!$E$2:$E$1921,A670)</f>
        <v>0</v>
      </c>
      <c r="J670" s="15" t="str">
        <f aca="false">IF(I670=0,"",SUMIFS('Supplier bills'!$F$2:$F$1921,'Supplier bills'!$E$2:$E$1921,A670))</f>
        <v/>
      </c>
      <c r="K670" s="15" t="str">
        <f aca="false">IF(H670="Invoiced",ROUND(J670-G670,2),"")</f>
        <v/>
      </c>
      <c r="L670" s="17" t="str">
        <f aca="false">IF(H670="Invoiced",IF(ABS(K670)/G670&gt;0.03,"Review","OK"),"")</f>
        <v/>
      </c>
      <c r="M670" s="19" t="n">
        <f aca="false">DATE(YEAR(B670),MONTH(B670),1)</f>
        <v>46143</v>
      </c>
    </row>
    <row r="671" customFormat="false" ht="15" hidden="false" customHeight="false" outlineLevel="0" collapsed="false">
      <c r="A671" s="17" t="s">
        <v>970</v>
      </c>
      <c r="B671" s="18" t="n">
        <v>46166</v>
      </c>
      <c r="C671" s="17" t="s">
        <v>82</v>
      </c>
      <c r="D671" s="17" t="s">
        <v>887</v>
      </c>
      <c r="E671" s="17" t="s">
        <v>888</v>
      </c>
      <c r="F671" s="17" t="s">
        <v>98</v>
      </c>
      <c r="G671" s="15" t="n">
        <v>221.28</v>
      </c>
      <c r="H671" s="17" t="s">
        <v>86</v>
      </c>
      <c r="I671" s="12" t="n">
        <f aca="false">COUNTIFS('Supplier bills'!$E$2:$E$1921,A671)</f>
        <v>2</v>
      </c>
      <c r="J671" s="15" t="n">
        <f aca="false">IF(I671=0,"",SUMIFS('Supplier bills'!$F$2:$F$1921,'Supplier bills'!$E$2:$E$1921,A671))</f>
        <v>222.34</v>
      </c>
      <c r="K671" s="15" t="n">
        <f aca="false">IF(H671="Invoiced",ROUND(J671-G671,2),"")</f>
        <v>1.06</v>
      </c>
      <c r="L671" s="17" t="str">
        <f aca="false">IF(H671="Invoiced",IF(ABS(K671)/G671&gt;0.03,"Review","OK"),"")</f>
        <v>OK</v>
      </c>
      <c r="M671" s="19" t="n">
        <f aca="false">DATE(YEAR(B671),MONTH(B671),1)</f>
        <v>46143</v>
      </c>
    </row>
    <row r="672" customFormat="false" ht="15" hidden="false" customHeight="false" outlineLevel="0" collapsed="false">
      <c r="A672" s="17" t="s">
        <v>971</v>
      </c>
      <c r="B672" s="18" t="n">
        <v>46166</v>
      </c>
      <c r="C672" s="17" t="s">
        <v>88</v>
      </c>
      <c r="D672" s="17" t="s">
        <v>860</v>
      </c>
      <c r="E672" s="17" t="s">
        <v>861</v>
      </c>
      <c r="F672" s="17" t="s">
        <v>98</v>
      </c>
      <c r="G672" s="15" t="n">
        <v>330.82</v>
      </c>
      <c r="H672" s="17" t="s">
        <v>86</v>
      </c>
      <c r="I672" s="12" t="n">
        <f aca="false">COUNTIFS('Supplier bills'!$E$2:$E$1921,A672)</f>
        <v>1</v>
      </c>
      <c r="J672" s="15" t="n">
        <f aca="false">IF(I672=0,"",SUMIFS('Supplier bills'!$F$2:$F$1921,'Supplier bills'!$E$2:$E$1921,A672))</f>
        <v>330.29</v>
      </c>
      <c r="K672" s="15" t="n">
        <f aca="false">IF(H672="Invoiced",ROUND(J672-G672,2),"")</f>
        <v>-0.53</v>
      </c>
      <c r="L672" s="17" t="str">
        <f aca="false">IF(H672="Invoiced",IF(ABS(K672)/G672&gt;0.03,"Review","OK"),"")</f>
        <v>OK</v>
      </c>
      <c r="M672" s="19" t="n">
        <f aca="false">DATE(YEAR(B672),MONTH(B672),1)</f>
        <v>46143</v>
      </c>
    </row>
    <row r="673" customFormat="false" ht="15" hidden="false" customHeight="false" outlineLevel="0" collapsed="false">
      <c r="A673" s="17" t="s">
        <v>972</v>
      </c>
      <c r="B673" s="18" t="n">
        <v>46166</v>
      </c>
      <c r="C673" s="17" t="s">
        <v>88</v>
      </c>
      <c r="D673" s="17" t="s">
        <v>899</v>
      </c>
      <c r="E673" s="17" t="s">
        <v>900</v>
      </c>
      <c r="F673" s="17" t="s">
        <v>85</v>
      </c>
      <c r="G673" s="15" t="n">
        <v>892.08</v>
      </c>
      <c r="H673" s="17" t="s">
        <v>135</v>
      </c>
      <c r="I673" s="12" t="n">
        <f aca="false">COUNTIFS('Supplier bills'!$E$2:$E$1921,A673)</f>
        <v>0</v>
      </c>
      <c r="J673" s="15" t="str">
        <f aca="false">IF(I673=0,"",SUMIFS('Supplier bills'!$F$2:$F$1921,'Supplier bills'!$E$2:$E$1921,A673))</f>
        <v/>
      </c>
      <c r="K673" s="15" t="str">
        <f aca="false">IF(H673="Invoiced",ROUND(J673-G673,2),"")</f>
        <v/>
      </c>
      <c r="L673" s="17" t="str">
        <f aca="false">IF(H673="Invoiced",IF(ABS(K673)/G673&gt;0.03,"Review","OK"),"")</f>
        <v/>
      </c>
      <c r="M673" s="19" t="n">
        <f aca="false">DATE(YEAR(B673),MONTH(B673),1)</f>
        <v>46143</v>
      </c>
    </row>
    <row r="674" customFormat="false" ht="15" hidden="false" customHeight="false" outlineLevel="0" collapsed="false">
      <c r="A674" s="17" t="s">
        <v>973</v>
      </c>
      <c r="B674" s="18" t="n">
        <v>46167</v>
      </c>
      <c r="C674" s="17" t="s">
        <v>88</v>
      </c>
      <c r="D674" s="17" t="s">
        <v>899</v>
      </c>
      <c r="E674" s="17" t="s">
        <v>900</v>
      </c>
      <c r="F674" s="17" t="s">
        <v>85</v>
      </c>
      <c r="G674" s="15" t="n">
        <v>276.81</v>
      </c>
      <c r="H674" s="17" t="s">
        <v>86</v>
      </c>
      <c r="I674" s="12" t="n">
        <f aca="false">COUNTIFS('Supplier bills'!$E$2:$E$1921,A674)</f>
        <v>1</v>
      </c>
      <c r="J674" s="15" t="n">
        <f aca="false">IF(I674=0,"",SUMIFS('Supplier bills'!$F$2:$F$1921,'Supplier bills'!$E$2:$E$1921,A674))</f>
        <v>277.79</v>
      </c>
      <c r="K674" s="15" t="n">
        <f aca="false">IF(H674="Invoiced",ROUND(J674-G674,2),"")</f>
        <v>0.98</v>
      </c>
      <c r="L674" s="17" t="str">
        <f aca="false">IF(H674="Invoiced",IF(ABS(K674)/G674&gt;0.03,"Review","OK"),"")</f>
        <v>OK</v>
      </c>
      <c r="M674" s="19" t="n">
        <f aca="false">DATE(YEAR(B674),MONTH(B674),1)</f>
        <v>46143</v>
      </c>
    </row>
    <row r="675" customFormat="false" ht="15" hidden="false" customHeight="false" outlineLevel="0" collapsed="false">
      <c r="A675" s="17" t="s">
        <v>974</v>
      </c>
      <c r="B675" s="18" t="n">
        <v>46167</v>
      </c>
      <c r="C675" s="17" t="s">
        <v>82</v>
      </c>
      <c r="D675" s="17" t="s">
        <v>866</v>
      </c>
      <c r="E675" s="17" t="s">
        <v>867</v>
      </c>
      <c r="F675" s="17" t="s">
        <v>85</v>
      </c>
      <c r="G675" s="15" t="n">
        <v>342.38</v>
      </c>
      <c r="H675" s="17" t="s">
        <v>86</v>
      </c>
      <c r="I675" s="12" t="n">
        <f aca="false">COUNTIFS('Supplier bills'!$E$2:$E$1921,A675)</f>
        <v>1</v>
      </c>
      <c r="J675" s="15" t="n">
        <f aca="false">IF(I675=0,"",SUMIFS('Supplier bills'!$F$2:$F$1921,'Supplier bills'!$E$2:$E$1921,A675))</f>
        <v>342.13</v>
      </c>
      <c r="K675" s="15" t="n">
        <f aca="false">IF(H675="Invoiced",ROUND(J675-G675,2),"")</f>
        <v>-0.25</v>
      </c>
      <c r="L675" s="17" t="str">
        <f aca="false">IF(H675="Invoiced",IF(ABS(K675)/G675&gt;0.03,"Review","OK"),"")</f>
        <v>OK</v>
      </c>
      <c r="M675" s="19" t="n">
        <f aca="false">DATE(YEAR(B675),MONTH(B675),1)</f>
        <v>46143</v>
      </c>
    </row>
    <row r="676" customFormat="false" ht="15" hidden="false" customHeight="false" outlineLevel="0" collapsed="false">
      <c r="A676" s="17" t="s">
        <v>975</v>
      </c>
      <c r="B676" s="18" t="n">
        <v>46167</v>
      </c>
      <c r="C676" s="17" t="s">
        <v>82</v>
      </c>
      <c r="D676" s="17" t="s">
        <v>921</v>
      </c>
      <c r="E676" s="17" t="s">
        <v>922</v>
      </c>
      <c r="F676" s="17" t="s">
        <v>98</v>
      </c>
      <c r="G676" s="15" t="n">
        <v>372.92</v>
      </c>
      <c r="H676" s="17" t="s">
        <v>135</v>
      </c>
      <c r="I676" s="12" t="n">
        <f aca="false">COUNTIFS('Supplier bills'!$E$2:$E$1921,A676)</f>
        <v>0</v>
      </c>
      <c r="J676" s="15" t="str">
        <f aca="false">IF(I676=0,"",SUMIFS('Supplier bills'!$F$2:$F$1921,'Supplier bills'!$E$2:$E$1921,A676))</f>
        <v/>
      </c>
      <c r="K676" s="15" t="str">
        <f aca="false">IF(H676="Invoiced",ROUND(J676-G676,2),"")</f>
        <v/>
      </c>
      <c r="L676" s="17" t="str">
        <f aca="false">IF(H676="Invoiced",IF(ABS(K676)/G676&gt;0.03,"Review","OK"),"")</f>
        <v/>
      </c>
      <c r="M676" s="19" t="n">
        <f aca="false">DATE(YEAR(B676),MONTH(B676),1)</f>
        <v>46143</v>
      </c>
    </row>
    <row r="677" customFormat="false" ht="15" hidden="false" customHeight="false" outlineLevel="0" collapsed="false">
      <c r="A677" s="17" t="s">
        <v>976</v>
      </c>
      <c r="B677" s="18" t="n">
        <v>46167</v>
      </c>
      <c r="C677" s="17" t="s">
        <v>88</v>
      </c>
      <c r="D677" s="17" t="s">
        <v>899</v>
      </c>
      <c r="E677" s="17" t="s">
        <v>900</v>
      </c>
      <c r="F677" s="17" t="s">
        <v>85</v>
      </c>
      <c r="G677" s="15" t="n">
        <v>370.18</v>
      </c>
      <c r="H677" s="17" t="s">
        <v>86</v>
      </c>
      <c r="I677" s="12" t="n">
        <f aca="false">COUNTIFS('Supplier bills'!$E$2:$E$1921,A677)</f>
        <v>1</v>
      </c>
      <c r="J677" s="15" t="n">
        <f aca="false">IF(I677=0,"",SUMIFS('Supplier bills'!$F$2:$F$1921,'Supplier bills'!$E$2:$E$1921,A677))</f>
        <v>366.8</v>
      </c>
      <c r="K677" s="15" t="n">
        <f aca="false">IF(H677="Invoiced",ROUND(J677-G677,2),"")</f>
        <v>-3.38</v>
      </c>
      <c r="L677" s="17" t="str">
        <f aca="false">IF(H677="Invoiced",IF(ABS(K677)/G677&gt;0.03,"Review","OK"),"")</f>
        <v>OK</v>
      </c>
      <c r="M677" s="19" t="n">
        <f aca="false">DATE(YEAR(B677),MONTH(B677),1)</f>
        <v>46143</v>
      </c>
    </row>
    <row r="678" customFormat="false" ht="15" hidden="false" customHeight="false" outlineLevel="0" collapsed="false">
      <c r="A678" s="17" t="s">
        <v>977</v>
      </c>
      <c r="B678" s="18" t="n">
        <v>46167</v>
      </c>
      <c r="C678" s="17" t="s">
        <v>82</v>
      </c>
      <c r="D678" s="17" t="s">
        <v>955</v>
      </c>
      <c r="E678" s="17" t="s">
        <v>956</v>
      </c>
      <c r="F678" s="17" t="s">
        <v>98</v>
      </c>
      <c r="G678" s="15" t="n">
        <v>171.6</v>
      </c>
      <c r="H678" s="17" t="s">
        <v>86</v>
      </c>
      <c r="I678" s="12" t="n">
        <f aca="false">COUNTIFS('Supplier bills'!$E$2:$E$1921,A678)</f>
        <v>1</v>
      </c>
      <c r="J678" s="15" t="n">
        <f aca="false">IF(I678=0,"",SUMIFS('Supplier bills'!$F$2:$F$1921,'Supplier bills'!$E$2:$E$1921,A678))</f>
        <v>170.49</v>
      </c>
      <c r="K678" s="15" t="n">
        <f aca="false">IF(H678="Invoiced",ROUND(J678-G678,2),"")</f>
        <v>-1.11</v>
      </c>
      <c r="L678" s="17" t="str">
        <f aca="false">IF(H678="Invoiced",IF(ABS(K678)/G678&gt;0.03,"Review","OK"),"")</f>
        <v>OK</v>
      </c>
      <c r="M678" s="19" t="n">
        <f aca="false">DATE(YEAR(B678),MONTH(B678),1)</f>
        <v>46143</v>
      </c>
    </row>
    <row r="679" customFormat="false" ht="15" hidden="false" customHeight="false" outlineLevel="0" collapsed="false">
      <c r="A679" s="17" t="s">
        <v>978</v>
      </c>
      <c r="B679" s="18" t="n">
        <v>46167</v>
      </c>
      <c r="C679" s="17" t="s">
        <v>82</v>
      </c>
      <c r="D679" s="17" t="s">
        <v>907</v>
      </c>
      <c r="E679" s="17" t="s">
        <v>908</v>
      </c>
      <c r="F679" s="17" t="s">
        <v>98</v>
      </c>
      <c r="G679" s="15" t="n">
        <v>496.56</v>
      </c>
      <c r="H679" s="17" t="s">
        <v>86</v>
      </c>
      <c r="I679" s="12" t="n">
        <f aca="false">COUNTIFS('Supplier bills'!$E$2:$E$1921,A679)</f>
        <v>1</v>
      </c>
      <c r="J679" s="15" t="n">
        <f aca="false">IF(I679=0,"",SUMIFS('Supplier bills'!$F$2:$F$1921,'Supplier bills'!$E$2:$E$1921,A679))</f>
        <v>519.2</v>
      </c>
      <c r="K679" s="15" t="n">
        <f aca="false">IF(H679="Invoiced",ROUND(J679-G679,2),"")</f>
        <v>22.64</v>
      </c>
      <c r="L679" s="17" t="str">
        <f aca="false">IF(H679="Invoiced",IF(ABS(K679)/G679&gt;0.03,"Review","OK"),"")</f>
        <v>Review</v>
      </c>
      <c r="M679" s="19" t="n">
        <f aca="false">DATE(YEAR(B679),MONTH(B679),1)</f>
        <v>46143</v>
      </c>
    </row>
    <row r="680" customFormat="false" ht="15" hidden="false" customHeight="false" outlineLevel="0" collapsed="false">
      <c r="A680" s="17" t="s">
        <v>979</v>
      </c>
      <c r="B680" s="18" t="n">
        <v>46167</v>
      </c>
      <c r="C680" s="17" t="s">
        <v>82</v>
      </c>
      <c r="D680" s="17" t="s">
        <v>866</v>
      </c>
      <c r="E680" s="17" t="s">
        <v>867</v>
      </c>
      <c r="F680" s="17" t="s">
        <v>85</v>
      </c>
      <c r="G680" s="15" t="n">
        <v>427.11</v>
      </c>
      <c r="H680" s="17" t="s">
        <v>86</v>
      </c>
      <c r="I680" s="12" t="n">
        <f aca="false">COUNTIFS('Supplier bills'!$E$2:$E$1921,A680)</f>
        <v>1</v>
      </c>
      <c r="J680" s="15" t="n">
        <f aca="false">IF(I680=0,"",SUMIFS('Supplier bills'!$F$2:$F$1921,'Supplier bills'!$E$2:$E$1921,A680))</f>
        <v>424.62</v>
      </c>
      <c r="K680" s="15" t="n">
        <f aca="false">IF(H680="Invoiced",ROUND(J680-G680,2),"")</f>
        <v>-2.49</v>
      </c>
      <c r="L680" s="17" t="str">
        <f aca="false">IF(H680="Invoiced",IF(ABS(K680)/G680&gt;0.03,"Review","OK"),"")</f>
        <v>OK</v>
      </c>
      <c r="M680" s="19" t="n">
        <f aca="false">DATE(YEAR(B680),MONTH(B680),1)</f>
        <v>46143</v>
      </c>
    </row>
    <row r="681" customFormat="false" ht="15" hidden="false" customHeight="false" outlineLevel="0" collapsed="false">
      <c r="A681" s="17" t="s">
        <v>980</v>
      </c>
      <c r="B681" s="18" t="n">
        <v>46167</v>
      </c>
      <c r="C681" s="17" t="s">
        <v>101</v>
      </c>
      <c r="D681" s="17" t="s">
        <v>795</v>
      </c>
      <c r="E681" s="17" t="s">
        <v>796</v>
      </c>
      <c r="F681" s="17" t="s">
        <v>85</v>
      </c>
      <c r="G681" s="15" t="n">
        <v>307.03</v>
      </c>
      <c r="H681" s="17" t="s">
        <v>86</v>
      </c>
      <c r="I681" s="12" t="n">
        <f aca="false">COUNTIFS('Supplier bills'!$E$2:$E$1921,A681)</f>
        <v>1</v>
      </c>
      <c r="J681" s="15" t="n">
        <f aca="false">IF(I681=0,"",SUMIFS('Supplier bills'!$F$2:$F$1921,'Supplier bills'!$E$2:$E$1921,A681))</f>
        <v>307.24</v>
      </c>
      <c r="K681" s="15" t="n">
        <f aca="false">IF(H681="Invoiced",ROUND(J681-G681,2),"")</f>
        <v>0.21</v>
      </c>
      <c r="L681" s="17" t="str">
        <f aca="false">IF(H681="Invoiced",IF(ABS(K681)/G681&gt;0.03,"Review","OK"),"")</f>
        <v>OK</v>
      </c>
      <c r="M681" s="19" t="n">
        <f aca="false">DATE(YEAR(B681),MONTH(B681),1)</f>
        <v>46143</v>
      </c>
    </row>
    <row r="682" customFormat="false" ht="15" hidden="false" customHeight="false" outlineLevel="0" collapsed="false">
      <c r="A682" s="17" t="s">
        <v>981</v>
      </c>
      <c r="B682" s="18" t="n">
        <v>46167</v>
      </c>
      <c r="C682" s="17" t="s">
        <v>82</v>
      </c>
      <c r="D682" s="17" t="s">
        <v>795</v>
      </c>
      <c r="E682" s="17" t="s">
        <v>796</v>
      </c>
      <c r="F682" s="17" t="s">
        <v>98</v>
      </c>
      <c r="G682" s="15" t="n">
        <v>67.73</v>
      </c>
      <c r="H682" s="17" t="s">
        <v>86</v>
      </c>
      <c r="I682" s="12" t="n">
        <f aca="false">COUNTIFS('Supplier bills'!$E$2:$E$1921,A682)</f>
        <v>1</v>
      </c>
      <c r="J682" s="15" t="n">
        <f aca="false">IF(I682=0,"",SUMIFS('Supplier bills'!$F$2:$F$1921,'Supplier bills'!$E$2:$E$1921,A682))</f>
        <v>68.33</v>
      </c>
      <c r="K682" s="15" t="n">
        <f aca="false">IF(H682="Invoiced",ROUND(J682-G682,2),"")</f>
        <v>0.6</v>
      </c>
      <c r="L682" s="17" t="str">
        <f aca="false">IF(H682="Invoiced",IF(ABS(K682)/G682&gt;0.03,"Review","OK"),"")</f>
        <v>OK</v>
      </c>
      <c r="M682" s="19" t="n">
        <f aca="false">DATE(YEAR(B682),MONTH(B682),1)</f>
        <v>46143</v>
      </c>
    </row>
    <row r="683" customFormat="false" ht="15" hidden="false" customHeight="false" outlineLevel="0" collapsed="false">
      <c r="A683" s="17" t="s">
        <v>982</v>
      </c>
      <c r="B683" s="18" t="n">
        <v>46167</v>
      </c>
      <c r="C683" s="17" t="s">
        <v>82</v>
      </c>
      <c r="D683" s="17" t="s">
        <v>907</v>
      </c>
      <c r="E683" s="17" t="s">
        <v>908</v>
      </c>
      <c r="F683" s="17" t="s">
        <v>85</v>
      </c>
      <c r="G683" s="15" t="n">
        <v>292.94</v>
      </c>
      <c r="H683" s="17" t="s">
        <v>86</v>
      </c>
      <c r="I683" s="12" t="n">
        <f aca="false">COUNTIFS('Supplier bills'!$E$2:$E$1921,A683)</f>
        <v>1</v>
      </c>
      <c r="J683" s="15" t="n">
        <f aca="false">IF(I683=0,"",SUMIFS('Supplier bills'!$F$2:$F$1921,'Supplier bills'!$E$2:$E$1921,A683))</f>
        <v>290.18</v>
      </c>
      <c r="K683" s="15" t="n">
        <f aca="false">IF(H683="Invoiced",ROUND(J683-G683,2),"")</f>
        <v>-2.76</v>
      </c>
      <c r="L683" s="17" t="str">
        <f aca="false">IF(H683="Invoiced",IF(ABS(K683)/G683&gt;0.03,"Review","OK"),"")</f>
        <v>OK</v>
      </c>
      <c r="M683" s="19" t="n">
        <f aca="false">DATE(YEAR(B683),MONTH(B683),1)</f>
        <v>46143</v>
      </c>
    </row>
    <row r="684" customFormat="false" ht="15" hidden="false" customHeight="false" outlineLevel="0" collapsed="false">
      <c r="A684" s="17" t="s">
        <v>983</v>
      </c>
      <c r="B684" s="18" t="n">
        <v>46167</v>
      </c>
      <c r="C684" s="17" t="s">
        <v>82</v>
      </c>
      <c r="D684" s="17" t="s">
        <v>955</v>
      </c>
      <c r="E684" s="17" t="s">
        <v>956</v>
      </c>
      <c r="F684" s="17" t="s">
        <v>85</v>
      </c>
      <c r="G684" s="15" t="n">
        <v>252.42</v>
      </c>
      <c r="H684" s="17" t="s">
        <v>86</v>
      </c>
      <c r="I684" s="12" t="n">
        <f aca="false">COUNTIFS('Supplier bills'!$E$2:$E$1921,A684)</f>
        <v>2</v>
      </c>
      <c r="J684" s="15" t="n">
        <f aca="false">IF(I684=0,"",SUMIFS('Supplier bills'!$F$2:$F$1921,'Supplier bills'!$E$2:$E$1921,A684))</f>
        <v>252.49</v>
      </c>
      <c r="K684" s="15" t="n">
        <f aca="false">IF(H684="Invoiced",ROUND(J684-G684,2),"")</f>
        <v>0.07</v>
      </c>
      <c r="L684" s="17" t="str">
        <f aca="false">IF(H684="Invoiced",IF(ABS(K684)/G684&gt;0.03,"Review","OK"),"")</f>
        <v>OK</v>
      </c>
      <c r="M684" s="19" t="n">
        <f aca="false">DATE(YEAR(B684),MONTH(B684),1)</f>
        <v>46143</v>
      </c>
    </row>
    <row r="685" customFormat="false" ht="15" hidden="false" customHeight="false" outlineLevel="0" collapsed="false">
      <c r="A685" s="17" t="s">
        <v>984</v>
      </c>
      <c r="B685" s="18" t="n">
        <v>46167</v>
      </c>
      <c r="C685" s="17" t="s">
        <v>88</v>
      </c>
      <c r="D685" s="17" t="s">
        <v>924</v>
      </c>
      <c r="E685" s="17" t="s">
        <v>925</v>
      </c>
      <c r="F685" s="17" t="s">
        <v>85</v>
      </c>
      <c r="G685" s="15" t="n">
        <v>173.15</v>
      </c>
      <c r="H685" s="17" t="s">
        <v>86</v>
      </c>
      <c r="I685" s="12" t="n">
        <f aca="false">COUNTIFS('Supplier bills'!$E$2:$E$1921,A685)</f>
        <v>1</v>
      </c>
      <c r="J685" s="15" t="n">
        <f aca="false">IF(I685=0,"",SUMIFS('Supplier bills'!$F$2:$F$1921,'Supplier bills'!$E$2:$E$1921,A685))</f>
        <v>172.58</v>
      </c>
      <c r="K685" s="15" t="n">
        <f aca="false">IF(H685="Invoiced",ROUND(J685-G685,2),"")</f>
        <v>-0.57</v>
      </c>
      <c r="L685" s="17" t="str">
        <f aca="false">IF(H685="Invoiced",IF(ABS(K685)/G685&gt;0.03,"Review","OK"),"")</f>
        <v>OK</v>
      </c>
      <c r="M685" s="19" t="n">
        <f aca="false">DATE(YEAR(B685),MONTH(B685),1)</f>
        <v>46143</v>
      </c>
    </row>
    <row r="686" customFormat="false" ht="15" hidden="false" customHeight="false" outlineLevel="0" collapsed="false">
      <c r="A686" s="17" t="s">
        <v>985</v>
      </c>
      <c r="B686" s="18" t="n">
        <v>46168</v>
      </c>
      <c r="C686" s="17" t="s">
        <v>82</v>
      </c>
      <c r="D686" s="17" t="s">
        <v>986</v>
      </c>
      <c r="E686" s="17" t="s">
        <v>987</v>
      </c>
      <c r="F686" s="17" t="s">
        <v>98</v>
      </c>
      <c r="G686" s="15" t="n">
        <v>143.15</v>
      </c>
      <c r="H686" s="17" t="s">
        <v>135</v>
      </c>
      <c r="I686" s="12" t="n">
        <f aca="false">COUNTIFS('Supplier bills'!$E$2:$E$1921,A686)</f>
        <v>0</v>
      </c>
      <c r="J686" s="15" t="str">
        <f aca="false">IF(I686=0,"",SUMIFS('Supplier bills'!$F$2:$F$1921,'Supplier bills'!$E$2:$E$1921,A686))</f>
        <v/>
      </c>
      <c r="K686" s="15" t="str">
        <f aca="false">IF(H686="Invoiced",ROUND(J686-G686,2),"")</f>
        <v/>
      </c>
      <c r="L686" s="17" t="str">
        <f aca="false">IF(H686="Invoiced",IF(ABS(K686)/G686&gt;0.03,"Review","OK"),"")</f>
        <v/>
      </c>
      <c r="M686" s="19" t="n">
        <f aca="false">DATE(YEAR(B686),MONTH(B686),1)</f>
        <v>46143</v>
      </c>
    </row>
    <row r="687" customFormat="false" ht="15" hidden="false" customHeight="false" outlineLevel="0" collapsed="false">
      <c r="A687" s="17" t="s">
        <v>988</v>
      </c>
      <c r="B687" s="18" t="n">
        <v>46168</v>
      </c>
      <c r="C687" s="17" t="s">
        <v>82</v>
      </c>
      <c r="D687" s="17" t="s">
        <v>828</v>
      </c>
      <c r="E687" s="17" t="s">
        <v>829</v>
      </c>
      <c r="F687" s="17" t="s">
        <v>98</v>
      </c>
      <c r="G687" s="15" t="n">
        <v>62.29</v>
      </c>
      <c r="H687" s="17" t="s">
        <v>86</v>
      </c>
      <c r="I687" s="12" t="n">
        <f aca="false">COUNTIFS('Supplier bills'!$E$2:$E$1921,A687)</f>
        <v>1</v>
      </c>
      <c r="J687" s="15" t="n">
        <f aca="false">IF(I687=0,"",SUMIFS('Supplier bills'!$F$2:$F$1921,'Supplier bills'!$E$2:$E$1921,A687))</f>
        <v>62.14</v>
      </c>
      <c r="K687" s="15" t="n">
        <f aca="false">IF(H687="Invoiced",ROUND(J687-G687,2),"")</f>
        <v>-0.15</v>
      </c>
      <c r="L687" s="17" t="str">
        <f aca="false">IF(H687="Invoiced",IF(ABS(K687)/G687&gt;0.03,"Review","OK"),"")</f>
        <v>OK</v>
      </c>
      <c r="M687" s="19" t="n">
        <f aca="false">DATE(YEAR(B687),MONTH(B687),1)</f>
        <v>46143</v>
      </c>
    </row>
    <row r="688" customFormat="false" ht="15" hidden="false" customHeight="false" outlineLevel="0" collapsed="false">
      <c r="A688" s="17" t="s">
        <v>989</v>
      </c>
      <c r="B688" s="18" t="n">
        <v>46168</v>
      </c>
      <c r="C688" s="17" t="s">
        <v>88</v>
      </c>
      <c r="D688" s="17" t="s">
        <v>819</v>
      </c>
      <c r="E688" s="17" t="s">
        <v>820</v>
      </c>
      <c r="F688" s="17" t="s">
        <v>85</v>
      </c>
      <c r="G688" s="15" t="n">
        <v>361.3</v>
      </c>
      <c r="H688" s="17" t="s">
        <v>86</v>
      </c>
      <c r="I688" s="12" t="n">
        <f aca="false">COUNTIFS('Supplier bills'!$E$2:$E$1921,A688)</f>
        <v>1</v>
      </c>
      <c r="J688" s="15" t="n">
        <f aca="false">IF(I688=0,"",SUMIFS('Supplier bills'!$F$2:$F$1921,'Supplier bills'!$E$2:$E$1921,A688))</f>
        <v>376.72</v>
      </c>
      <c r="K688" s="15" t="n">
        <f aca="false">IF(H688="Invoiced",ROUND(J688-G688,2),"")</f>
        <v>15.42</v>
      </c>
      <c r="L688" s="17" t="str">
        <f aca="false">IF(H688="Invoiced",IF(ABS(K688)/G688&gt;0.03,"Review","OK"),"")</f>
        <v>Review</v>
      </c>
      <c r="M688" s="19" t="n">
        <f aca="false">DATE(YEAR(B688),MONTH(B688),1)</f>
        <v>46143</v>
      </c>
    </row>
    <row r="689" customFormat="false" ht="15" hidden="false" customHeight="false" outlineLevel="0" collapsed="false">
      <c r="A689" s="17" t="s">
        <v>990</v>
      </c>
      <c r="B689" s="18" t="n">
        <v>46168</v>
      </c>
      <c r="C689" s="17" t="s">
        <v>82</v>
      </c>
      <c r="D689" s="17" t="s">
        <v>850</v>
      </c>
      <c r="E689" s="17" t="s">
        <v>851</v>
      </c>
      <c r="F689" s="17" t="s">
        <v>85</v>
      </c>
      <c r="G689" s="15" t="n">
        <v>293.7</v>
      </c>
      <c r="H689" s="17" t="s">
        <v>86</v>
      </c>
      <c r="I689" s="12" t="n">
        <f aca="false">COUNTIFS('Supplier bills'!$E$2:$E$1921,A689)</f>
        <v>1</v>
      </c>
      <c r="J689" s="15" t="n">
        <f aca="false">IF(I689=0,"",SUMIFS('Supplier bills'!$F$2:$F$1921,'Supplier bills'!$E$2:$E$1921,A689))</f>
        <v>294.84</v>
      </c>
      <c r="K689" s="15" t="n">
        <f aca="false">IF(H689="Invoiced",ROUND(J689-G689,2),"")</f>
        <v>1.14</v>
      </c>
      <c r="L689" s="17" t="str">
        <f aca="false">IF(H689="Invoiced",IF(ABS(K689)/G689&gt;0.03,"Review","OK"),"")</f>
        <v>OK</v>
      </c>
      <c r="M689" s="19" t="n">
        <f aca="false">DATE(YEAR(B689),MONTH(B689),1)</f>
        <v>46143</v>
      </c>
    </row>
    <row r="690" customFormat="false" ht="15" hidden="false" customHeight="false" outlineLevel="0" collapsed="false">
      <c r="A690" s="17" t="s">
        <v>991</v>
      </c>
      <c r="B690" s="18" t="n">
        <v>46168</v>
      </c>
      <c r="C690" s="17" t="s">
        <v>88</v>
      </c>
      <c r="D690" s="17" t="s">
        <v>911</v>
      </c>
      <c r="E690" s="17" t="s">
        <v>912</v>
      </c>
      <c r="F690" s="17" t="s">
        <v>85</v>
      </c>
      <c r="G690" s="15" t="n">
        <v>234.39</v>
      </c>
      <c r="H690" s="17" t="s">
        <v>86</v>
      </c>
      <c r="I690" s="12" t="n">
        <f aca="false">COUNTIFS('Supplier bills'!$E$2:$E$1921,A690)</f>
        <v>1</v>
      </c>
      <c r="J690" s="15" t="n">
        <f aca="false">IF(I690=0,"",SUMIFS('Supplier bills'!$F$2:$F$1921,'Supplier bills'!$E$2:$E$1921,A690))</f>
        <v>234.18</v>
      </c>
      <c r="K690" s="15" t="n">
        <f aca="false">IF(H690="Invoiced",ROUND(J690-G690,2),"")</f>
        <v>-0.21</v>
      </c>
      <c r="L690" s="17" t="str">
        <f aca="false">IF(H690="Invoiced",IF(ABS(K690)/G690&gt;0.03,"Review","OK"),"")</f>
        <v>OK</v>
      </c>
      <c r="M690" s="19" t="n">
        <f aca="false">DATE(YEAR(B690),MONTH(B690),1)</f>
        <v>46143</v>
      </c>
    </row>
    <row r="691" customFormat="false" ht="15" hidden="false" customHeight="false" outlineLevel="0" collapsed="false">
      <c r="A691" s="17" t="s">
        <v>992</v>
      </c>
      <c r="B691" s="18" t="n">
        <v>46168</v>
      </c>
      <c r="C691" s="17" t="s">
        <v>88</v>
      </c>
      <c r="D691" s="17" t="s">
        <v>993</v>
      </c>
      <c r="E691" s="17" t="s">
        <v>994</v>
      </c>
      <c r="F691" s="17" t="s">
        <v>98</v>
      </c>
      <c r="G691" s="15" t="n">
        <v>167.17</v>
      </c>
      <c r="H691" s="17" t="s">
        <v>86</v>
      </c>
      <c r="I691" s="12" t="n">
        <f aca="false">COUNTIFS('Supplier bills'!$E$2:$E$1921,A691)</f>
        <v>1</v>
      </c>
      <c r="J691" s="15" t="n">
        <f aca="false">IF(I691=0,"",SUMIFS('Supplier bills'!$F$2:$F$1921,'Supplier bills'!$E$2:$E$1921,A691))</f>
        <v>167.82</v>
      </c>
      <c r="K691" s="15" t="n">
        <f aca="false">IF(H691="Invoiced",ROUND(J691-G691,2),"")</f>
        <v>0.65</v>
      </c>
      <c r="L691" s="17" t="str">
        <f aca="false">IF(H691="Invoiced",IF(ABS(K691)/G691&gt;0.03,"Review","OK"),"")</f>
        <v>OK</v>
      </c>
      <c r="M691" s="19" t="n">
        <f aca="false">DATE(YEAR(B691),MONTH(B691),1)</f>
        <v>46143</v>
      </c>
    </row>
    <row r="692" customFormat="false" ht="15" hidden="false" customHeight="false" outlineLevel="0" collapsed="false">
      <c r="A692" s="17" t="s">
        <v>995</v>
      </c>
      <c r="B692" s="18" t="n">
        <v>46168</v>
      </c>
      <c r="C692" s="17" t="s">
        <v>88</v>
      </c>
      <c r="D692" s="17" t="s">
        <v>960</v>
      </c>
      <c r="E692" s="17" t="s">
        <v>961</v>
      </c>
      <c r="F692" s="17" t="s">
        <v>85</v>
      </c>
      <c r="G692" s="15" t="n">
        <v>238.81</v>
      </c>
      <c r="H692" s="17" t="s">
        <v>86</v>
      </c>
      <c r="I692" s="12" t="n">
        <f aca="false">COUNTIFS('Supplier bills'!$E$2:$E$1921,A692)</f>
        <v>1</v>
      </c>
      <c r="J692" s="15" t="n">
        <f aca="false">IF(I692=0,"",SUMIFS('Supplier bills'!$F$2:$F$1921,'Supplier bills'!$E$2:$E$1921,A692))</f>
        <v>239.57</v>
      </c>
      <c r="K692" s="15" t="n">
        <f aca="false">IF(H692="Invoiced",ROUND(J692-G692,2),"")</f>
        <v>0.76</v>
      </c>
      <c r="L692" s="17" t="str">
        <f aca="false">IF(H692="Invoiced",IF(ABS(K692)/G692&gt;0.03,"Review","OK"),"")</f>
        <v>OK</v>
      </c>
      <c r="M692" s="19" t="n">
        <f aca="false">DATE(YEAR(B692),MONTH(B692),1)</f>
        <v>46143</v>
      </c>
    </row>
    <row r="693" customFormat="false" ht="15" hidden="false" customHeight="false" outlineLevel="0" collapsed="false">
      <c r="A693" s="17" t="s">
        <v>996</v>
      </c>
      <c r="B693" s="18" t="n">
        <v>46168</v>
      </c>
      <c r="C693" s="17" t="s">
        <v>82</v>
      </c>
      <c r="D693" s="17" t="s">
        <v>924</v>
      </c>
      <c r="E693" s="17" t="s">
        <v>925</v>
      </c>
      <c r="F693" s="17" t="s">
        <v>98</v>
      </c>
      <c r="G693" s="15" t="n">
        <v>299.48</v>
      </c>
      <c r="H693" s="17" t="s">
        <v>86</v>
      </c>
      <c r="I693" s="12" t="n">
        <f aca="false">COUNTIFS('Supplier bills'!$E$2:$E$1921,A693)</f>
        <v>1</v>
      </c>
      <c r="J693" s="15" t="n">
        <f aca="false">IF(I693=0,"",SUMIFS('Supplier bills'!$F$2:$F$1921,'Supplier bills'!$E$2:$E$1921,A693))</f>
        <v>299.68</v>
      </c>
      <c r="K693" s="15" t="n">
        <f aca="false">IF(H693="Invoiced",ROUND(J693-G693,2),"")</f>
        <v>0.2</v>
      </c>
      <c r="L693" s="17" t="str">
        <f aca="false">IF(H693="Invoiced",IF(ABS(K693)/G693&gt;0.03,"Review","OK"),"")</f>
        <v>OK</v>
      </c>
      <c r="M693" s="19" t="n">
        <f aca="false">DATE(YEAR(B693),MONTH(B693),1)</f>
        <v>46143</v>
      </c>
    </row>
    <row r="694" customFormat="false" ht="15" hidden="false" customHeight="false" outlineLevel="0" collapsed="false">
      <c r="A694" s="17" t="s">
        <v>997</v>
      </c>
      <c r="B694" s="18" t="n">
        <v>46168</v>
      </c>
      <c r="C694" s="17" t="s">
        <v>82</v>
      </c>
      <c r="D694" s="17" t="s">
        <v>860</v>
      </c>
      <c r="E694" s="17" t="s">
        <v>861</v>
      </c>
      <c r="F694" s="17" t="s">
        <v>85</v>
      </c>
      <c r="G694" s="15" t="n">
        <v>359.52</v>
      </c>
      <c r="H694" s="17" t="s">
        <v>86</v>
      </c>
      <c r="I694" s="12" t="n">
        <f aca="false">COUNTIFS('Supplier bills'!$E$2:$E$1921,A694)</f>
        <v>1</v>
      </c>
      <c r="J694" s="15" t="n">
        <f aca="false">IF(I694=0,"",SUMIFS('Supplier bills'!$F$2:$F$1921,'Supplier bills'!$E$2:$E$1921,A694))</f>
        <v>356.56</v>
      </c>
      <c r="K694" s="15" t="n">
        <f aca="false">IF(H694="Invoiced",ROUND(J694-G694,2),"")</f>
        <v>-2.96</v>
      </c>
      <c r="L694" s="17" t="str">
        <f aca="false">IF(H694="Invoiced",IF(ABS(K694)/G694&gt;0.03,"Review","OK"),"")</f>
        <v>OK</v>
      </c>
      <c r="M694" s="19" t="n">
        <f aca="false">DATE(YEAR(B694),MONTH(B694),1)</f>
        <v>46143</v>
      </c>
    </row>
    <row r="695" customFormat="false" ht="15" hidden="false" customHeight="false" outlineLevel="0" collapsed="false">
      <c r="A695" s="17" t="s">
        <v>998</v>
      </c>
      <c r="B695" s="18" t="n">
        <v>46168</v>
      </c>
      <c r="C695" s="17" t="s">
        <v>101</v>
      </c>
      <c r="D695" s="17" t="s">
        <v>819</v>
      </c>
      <c r="E695" s="17" t="s">
        <v>820</v>
      </c>
      <c r="F695" s="17" t="s">
        <v>85</v>
      </c>
      <c r="G695" s="15" t="n">
        <v>583.32</v>
      </c>
      <c r="H695" s="17" t="s">
        <v>86</v>
      </c>
      <c r="I695" s="12" t="n">
        <f aca="false">COUNTIFS('Supplier bills'!$E$2:$E$1921,A695)</f>
        <v>1</v>
      </c>
      <c r="J695" s="15" t="n">
        <f aca="false">IF(I695=0,"",SUMIFS('Supplier bills'!$F$2:$F$1921,'Supplier bills'!$E$2:$E$1921,A695))</f>
        <v>581.87</v>
      </c>
      <c r="K695" s="15" t="n">
        <f aca="false">IF(H695="Invoiced",ROUND(J695-G695,2),"")</f>
        <v>-1.45</v>
      </c>
      <c r="L695" s="17" t="str">
        <f aca="false">IF(H695="Invoiced",IF(ABS(K695)/G695&gt;0.03,"Review","OK"),"")</f>
        <v>OK</v>
      </c>
      <c r="M695" s="19" t="n">
        <f aca="false">DATE(YEAR(B695),MONTH(B695),1)</f>
        <v>46143</v>
      </c>
    </row>
    <row r="696" customFormat="false" ht="15" hidden="false" customHeight="false" outlineLevel="0" collapsed="false">
      <c r="A696" s="17" t="s">
        <v>999</v>
      </c>
      <c r="B696" s="18" t="n">
        <v>46168</v>
      </c>
      <c r="C696" s="17" t="s">
        <v>88</v>
      </c>
      <c r="D696" s="17" t="s">
        <v>819</v>
      </c>
      <c r="E696" s="17" t="s">
        <v>820</v>
      </c>
      <c r="F696" s="17" t="s">
        <v>85</v>
      </c>
      <c r="G696" s="15" t="n">
        <v>627.49</v>
      </c>
      <c r="H696" s="17" t="s">
        <v>86</v>
      </c>
      <c r="I696" s="12" t="n">
        <f aca="false">COUNTIFS('Supplier bills'!$E$2:$E$1921,A696)</f>
        <v>1</v>
      </c>
      <c r="J696" s="15" t="n">
        <f aca="false">IF(I696=0,"",SUMIFS('Supplier bills'!$F$2:$F$1921,'Supplier bills'!$E$2:$E$1921,A696))</f>
        <v>632.34</v>
      </c>
      <c r="K696" s="15" t="n">
        <f aca="false">IF(H696="Invoiced",ROUND(J696-G696,2),"")</f>
        <v>4.85</v>
      </c>
      <c r="L696" s="17" t="str">
        <f aca="false">IF(H696="Invoiced",IF(ABS(K696)/G696&gt;0.03,"Review","OK"),"")</f>
        <v>OK</v>
      </c>
      <c r="M696" s="19" t="n">
        <f aca="false">DATE(YEAR(B696),MONTH(B696),1)</f>
        <v>46143</v>
      </c>
    </row>
    <row r="697" customFormat="false" ht="15" hidden="false" customHeight="false" outlineLevel="0" collapsed="false">
      <c r="A697" s="17" t="s">
        <v>1000</v>
      </c>
      <c r="B697" s="18" t="n">
        <v>46168</v>
      </c>
      <c r="C697" s="17" t="s">
        <v>88</v>
      </c>
      <c r="D697" s="17" t="s">
        <v>986</v>
      </c>
      <c r="E697" s="17" t="s">
        <v>987</v>
      </c>
      <c r="F697" s="17" t="s">
        <v>98</v>
      </c>
      <c r="G697" s="15" t="n">
        <v>664.14</v>
      </c>
      <c r="H697" s="17" t="s">
        <v>86</v>
      </c>
      <c r="I697" s="12" t="n">
        <f aca="false">COUNTIFS('Supplier bills'!$E$2:$E$1921,A697)</f>
        <v>1</v>
      </c>
      <c r="J697" s="15" t="n">
        <f aca="false">IF(I697=0,"",SUMIFS('Supplier bills'!$F$2:$F$1921,'Supplier bills'!$E$2:$E$1921,A697))</f>
        <v>630.67</v>
      </c>
      <c r="K697" s="15" t="n">
        <f aca="false">IF(H697="Invoiced",ROUND(J697-G697,2),"")</f>
        <v>-33.47</v>
      </c>
      <c r="L697" s="17" t="str">
        <f aca="false">IF(H697="Invoiced",IF(ABS(K697)/G697&gt;0.03,"Review","OK"),"")</f>
        <v>Review</v>
      </c>
      <c r="M697" s="19" t="n">
        <f aca="false">DATE(YEAR(B697),MONTH(B697),1)</f>
        <v>46143</v>
      </c>
    </row>
    <row r="698" customFormat="false" ht="15" hidden="false" customHeight="false" outlineLevel="0" collapsed="false">
      <c r="A698" s="17" t="s">
        <v>1001</v>
      </c>
      <c r="B698" s="18" t="n">
        <v>46169</v>
      </c>
      <c r="C698" s="17" t="s">
        <v>101</v>
      </c>
      <c r="D698" s="17" t="s">
        <v>841</v>
      </c>
      <c r="E698" s="17" t="s">
        <v>842</v>
      </c>
      <c r="F698" s="17" t="s">
        <v>85</v>
      </c>
      <c r="G698" s="15" t="n">
        <v>181.03</v>
      </c>
      <c r="H698" s="17" t="s">
        <v>86</v>
      </c>
      <c r="I698" s="12" t="n">
        <f aca="false">COUNTIFS('Supplier bills'!$E$2:$E$1921,A698)</f>
        <v>1</v>
      </c>
      <c r="J698" s="15" t="n">
        <f aca="false">IF(I698=0,"",SUMIFS('Supplier bills'!$F$2:$F$1921,'Supplier bills'!$E$2:$E$1921,A698))</f>
        <v>180.13</v>
      </c>
      <c r="K698" s="15" t="n">
        <f aca="false">IF(H698="Invoiced",ROUND(J698-G698,2),"")</f>
        <v>-0.9</v>
      </c>
      <c r="L698" s="17" t="str">
        <f aca="false">IF(H698="Invoiced",IF(ABS(K698)/G698&gt;0.03,"Review","OK"),"")</f>
        <v>OK</v>
      </c>
      <c r="M698" s="19" t="n">
        <f aca="false">DATE(YEAR(B698),MONTH(B698),1)</f>
        <v>46143</v>
      </c>
    </row>
    <row r="699" customFormat="false" ht="15" hidden="false" customHeight="false" outlineLevel="0" collapsed="false">
      <c r="A699" s="17" t="s">
        <v>1002</v>
      </c>
      <c r="B699" s="18" t="n">
        <v>46169</v>
      </c>
      <c r="C699" s="17" t="s">
        <v>82</v>
      </c>
      <c r="D699" s="17" t="s">
        <v>874</v>
      </c>
      <c r="E699" s="17" t="s">
        <v>875</v>
      </c>
      <c r="F699" s="17" t="s">
        <v>85</v>
      </c>
      <c r="G699" s="15" t="n">
        <v>555.42</v>
      </c>
      <c r="H699" s="17" t="s">
        <v>86</v>
      </c>
      <c r="I699" s="12" t="n">
        <f aca="false">COUNTIFS('Supplier bills'!$E$2:$E$1921,A699)</f>
        <v>1</v>
      </c>
      <c r="J699" s="15" t="n">
        <f aca="false">IF(I699=0,"",SUMIFS('Supplier bills'!$F$2:$F$1921,'Supplier bills'!$E$2:$E$1921,A699))</f>
        <v>518.17</v>
      </c>
      <c r="K699" s="15" t="n">
        <f aca="false">IF(H699="Invoiced",ROUND(J699-G699,2),"")</f>
        <v>-37.25</v>
      </c>
      <c r="L699" s="17" t="str">
        <f aca="false">IF(H699="Invoiced",IF(ABS(K699)/G699&gt;0.03,"Review","OK"),"")</f>
        <v>Review</v>
      </c>
      <c r="M699" s="19" t="n">
        <f aca="false">DATE(YEAR(B699),MONTH(B699),1)</f>
        <v>46143</v>
      </c>
    </row>
    <row r="700" customFormat="false" ht="15" hidden="false" customHeight="false" outlineLevel="0" collapsed="false">
      <c r="A700" s="17" t="s">
        <v>1003</v>
      </c>
      <c r="B700" s="18" t="n">
        <v>46169</v>
      </c>
      <c r="C700" s="17" t="s">
        <v>88</v>
      </c>
      <c r="D700" s="17" t="s">
        <v>841</v>
      </c>
      <c r="E700" s="17" t="s">
        <v>842</v>
      </c>
      <c r="F700" s="17" t="s">
        <v>85</v>
      </c>
      <c r="G700" s="15" t="n">
        <v>100.99</v>
      </c>
      <c r="H700" s="17" t="s">
        <v>86</v>
      </c>
      <c r="I700" s="12" t="n">
        <f aca="false">COUNTIFS('Supplier bills'!$E$2:$E$1921,A700)</f>
        <v>1</v>
      </c>
      <c r="J700" s="15" t="n">
        <f aca="false">IF(I700=0,"",SUMIFS('Supplier bills'!$F$2:$F$1921,'Supplier bills'!$E$2:$E$1921,A700))</f>
        <v>101.03</v>
      </c>
      <c r="K700" s="15" t="n">
        <f aca="false">IF(H700="Invoiced",ROUND(J700-G700,2),"")</f>
        <v>0.04</v>
      </c>
      <c r="L700" s="17" t="str">
        <f aca="false">IF(H700="Invoiced",IF(ABS(K700)/G700&gt;0.03,"Review","OK"),"")</f>
        <v>OK</v>
      </c>
      <c r="M700" s="19" t="n">
        <f aca="false">DATE(YEAR(B700),MONTH(B700),1)</f>
        <v>46143</v>
      </c>
    </row>
    <row r="701" customFormat="false" ht="15" hidden="false" customHeight="false" outlineLevel="0" collapsed="false">
      <c r="A701" s="17" t="s">
        <v>1004</v>
      </c>
      <c r="B701" s="18" t="n">
        <v>46169</v>
      </c>
      <c r="C701" s="17" t="s">
        <v>82</v>
      </c>
      <c r="D701" s="17" t="s">
        <v>1005</v>
      </c>
      <c r="E701" s="17" t="s">
        <v>1006</v>
      </c>
      <c r="F701" s="17" t="s">
        <v>98</v>
      </c>
      <c r="G701" s="15" t="n">
        <v>324.33</v>
      </c>
      <c r="H701" s="17" t="s">
        <v>86</v>
      </c>
      <c r="I701" s="12" t="n">
        <f aca="false">COUNTIFS('Supplier bills'!$E$2:$E$1921,A701)</f>
        <v>1</v>
      </c>
      <c r="J701" s="15" t="n">
        <f aca="false">IF(I701=0,"",SUMIFS('Supplier bills'!$F$2:$F$1921,'Supplier bills'!$E$2:$E$1921,A701))</f>
        <v>327.16</v>
      </c>
      <c r="K701" s="15" t="n">
        <f aca="false">IF(H701="Invoiced",ROUND(J701-G701,2),"")</f>
        <v>2.83</v>
      </c>
      <c r="L701" s="17" t="str">
        <f aca="false">IF(H701="Invoiced",IF(ABS(K701)/G701&gt;0.03,"Review","OK"),"")</f>
        <v>OK</v>
      </c>
      <c r="M701" s="19" t="n">
        <f aca="false">DATE(YEAR(B701),MONTH(B701),1)</f>
        <v>46143</v>
      </c>
    </row>
    <row r="702" customFormat="false" ht="15" hidden="false" customHeight="false" outlineLevel="0" collapsed="false">
      <c r="A702" s="17" t="s">
        <v>1007</v>
      </c>
      <c r="B702" s="18" t="n">
        <v>46169</v>
      </c>
      <c r="C702" s="17" t="s">
        <v>82</v>
      </c>
      <c r="D702" s="17" t="s">
        <v>1008</v>
      </c>
      <c r="E702" s="17" t="s">
        <v>1009</v>
      </c>
      <c r="F702" s="17" t="s">
        <v>98</v>
      </c>
      <c r="G702" s="15" t="n">
        <v>138.46</v>
      </c>
      <c r="H702" s="17" t="s">
        <v>86</v>
      </c>
      <c r="I702" s="12" t="n">
        <f aca="false">COUNTIFS('Supplier bills'!$E$2:$E$1921,A702)</f>
        <v>1</v>
      </c>
      <c r="J702" s="15" t="n">
        <f aca="false">IF(I702=0,"",SUMIFS('Supplier bills'!$F$2:$F$1921,'Supplier bills'!$E$2:$E$1921,A702))</f>
        <v>137.88</v>
      </c>
      <c r="K702" s="15" t="n">
        <f aca="false">IF(H702="Invoiced",ROUND(J702-G702,2),"")</f>
        <v>-0.58</v>
      </c>
      <c r="L702" s="17" t="str">
        <f aca="false">IF(H702="Invoiced",IF(ABS(K702)/G702&gt;0.03,"Review","OK"),"")</f>
        <v>OK</v>
      </c>
      <c r="M702" s="19" t="n">
        <f aca="false">DATE(YEAR(B702),MONTH(B702),1)</f>
        <v>46143</v>
      </c>
    </row>
    <row r="703" customFormat="false" ht="15" hidden="false" customHeight="false" outlineLevel="0" collapsed="false">
      <c r="A703" s="17" t="s">
        <v>1010</v>
      </c>
      <c r="B703" s="18" t="n">
        <v>46169</v>
      </c>
      <c r="C703" s="17" t="s">
        <v>82</v>
      </c>
      <c r="D703" s="17" t="s">
        <v>893</v>
      </c>
      <c r="E703" s="17" t="s">
        <v>894</v>
      </c>
      <c r="F703" s="17" t="s">
        <v>98</v>
      </c>
      <c r="G703" s="15" t="n">
        <v>99.33</v>
      </c>
      <c r="H703" s="17" t="s">
        <v>86</v>
      </c>
      <c r="I703" s="12" t="n">
        <f aca="false">COUNTIFS('Supplier bills'!$E$2:$E$1921,A703)</f>
        <v>1</v>
      </c>
      <c r="J703" s="15" t="n">
        <f aca="false">IF(I703=0,"",SUMIFS('Supplier bills'!$F$2:$F$1921,'Supplier bills'!$E$2:$E$1921,A703))</f>
        <v>99.49</v>
      </c>
      <c r="K703" s="15" t="n">
        <f aca="false">IF(H703="Invoiced",ROUND(J703-G703,2),"")</f>
        <v>0.16</v>
      </c>
      <c r="L703" s="17" t="str">
        <f aca="false">IF(H703="Invoiced",IF(ABS(K703)/G703&gt;0.03,"Review","OK"),"")</f>
        <v>OK</v>
      </c>
      <c r="M703" s="19" t="n">
        <f aca="false">DATE(YEAR(B703),MONTH(B703),1)</f>
        <v>46143</v>
      </c>
    </row>
    <row r="704" customFormat="false" ht="15" hidden="false" customHeight="false" outlineLevel="0" collapsed="false">
      <c r="A704" s="17" t="s">
        <v>1011</v>
      </c>
      <c r="B704" s="18" t="n">
        <v>46169</v>
      </c>
      <c r="C704" s="17" t="s">
        <v>82</v>
      </c>
      <c r="D704" s="17" t="s">
        <v>911</v>
      </c>
      <c r="E704" s="17" t="s">
        <v>912</v>
      </c>
      <c r="F704" s="17" t="s">
        <v>98</v>
      </c>
      <c r="G704" s="15" t="n">
        <v>205.78</v>
      </c>
      <c r="H704" s="17" t="s">
        <v>86</v>
      </c>
      <c r="I704" s="12" t="n">
        <f aca="false">COUNTIFS('Supplier bills'!$E$2:$E$1921,A704)</f>
        <v>1</v>
      </c>
      <c r="J704" s="15" t="n">
        <f aca="false">IF(I704=0,"",SUMIFS('Supplier bills'!$F$2:$F$1921,'Supplier bills'!$E$2:$E$1921,A704))</f>
        <v>206.11</v>
      </c>
      <c r="K704" s="15" t="n">
        <f aca="false">IF(H704="Invoiced",ROUND(J704-G704,2),"")</f>
        <v>0.33</v>
      </c>
      <c r="L704" s="17" t="str">
        <f aca="false">IF(H704="Invoiced",IF(ABS(K704)/G704&gt;0.03,"Review","OK"),"")</f>
        <v>OK</v>
      </c>
      <c r="M704" s="19" t="n">
        <f aca="false">DATE(YEAR(B704),MONTH(B704),1)</f>
        <v>46143</v>
      </c>
    </row>
    <row r="705" customFormat="false" ht="15" hidden="false" customHeight="false" outlineLevel="0" collapsed="false">
      <c r="A705" s="17" t="s">
        <v>1012</v>
      </c>
      <c r="B705" s="18" t="n">
        <v>46169</v>
      </c>
      <c r="C705" s="17" t="s">
        <v>82</v>
      </c>
      <c r="D705" s="17" t="s">
        <v>819</v>
      </c>
      <c r="E705" s="17" t="s">
        <v>820</v>
      </c>
      <c r="F705" s="17" t="s">
        <v>85</v>
      </c>
      <c r="G705" s="15" t="n">
        <v>323.72</v>
      </c>
      <c r="H705" s="17" t="s">
        <v>86</v>
      </c>
      <c r="I705" s="12" t="n">
        <f aca="false">COUNTIFS('Supplier bills'!$E$2:$E$1921,A705)</f>
        <v>1</v>
      </c>
      <c r="J705" s="15" t="n">
        <f aca="false">IF(I705=0,"",SUMIFS('Supplier bills'!$F$2:$F$1921,'Supplier bills'!$E$2:$E$1921,A705))</f>
        <v>325.21</v>
      </c>
      <c r="K705" s="15" t="n">
        <f aca="false">IF(H705="Invoiced",ROUND(J705-G705,2),"")</f>
        <v>1.49</v>
      </c>
      <c r="L705" s="17" t="str">
        <f aca="false">IF(H705="Invoiced",IF(ABS(K705)/G705&gt;0.03,"Review","OK"),"")</f>
        <v>OK</v>
      </c>
      <c r="M705" s="19" t="n">
        <f aca="false">DATE(YEAR(B705),MONTH(B705),1)</f>
        <v>46143</v>
      </c>
    </row>
    <row r="706" customFormat="false" ht="15" hidden="false" customHeight="false" outlineLevel="0" collapsed="false">
      <c r="A706" s="17" t="s">
        <v>1013</v>
      </c>
      <c r="B706" s="18" t="n">
        <v>46169</v>
      </c>
      <c r="C706" s="17" t="s">
        <v>88</v>
      </c>
      <c r="D706" s="17" t="s">
        <v>986</v>
      </c>
      <c r="E706" s="17" t="s">
        <v>987</v>
      </c>
      <c r="F706" s="17" t="s">
        <v>85</v>
      </c>
      <c r="G706" s="15" t="n">
        <v>182.84</v>
      </c>
      <c r="H706" s="17" t="s">
        <v>86</v>
      </c>
      <c r="I706" s="12" t="n">
        <f aca="false">COUNTIFS('Supplier bills'!$E$2:$E$1921,A706)</f>
        <v>1</v>
      </c>
      <c r="J706" s="15" t="n">
        <f aca="false">IF(I706=0,"",SUMIFS('Supplier bills'!$F$2:$F$1921,'Supplier bills'!$E$2:$E$1921,A706))</f>
        <v>184.15</v>
      </c>
      <c r="K706" s="15" t="n">
        <f aca="false">IF(H706="Invoiced",ROUND(J706-G706,2),"")</f>
        <v>1.31</v>
      </c>
      <c r="L706" s="17" t="str">
        <f aca="false">IF(H706="Invoiced",IF(ABS(K706)/G706&gt;0.03,"Review","OK"),"")</f>
        <v>OK</v>
      </c>
      <c r="M706" s="19" t="n">
        <f aca="false">DATE(YEAR(B706),MONTH(B706),1)</f>
        <v>46143</v>
      </c>
    </row>
    <row r="707" customFormat="false" ht="15" hidden="false" customHeight="false" outlineLevel="0" collapsed="false">
      <c r="A707" s="17" t="s">
        <v>1014</v>
      </c>
      <c r="B707" s="18" t="n">
        <v>46169</v>
      </c>
      <c r="C707" s="17" t="s">
        <v>88</v>
      </c>
      <c r="D707" s="17" t="s">
        <v>850</v>
      </c>
      <c r="E707" s="17" t="s">
        <v>851</v>
      </c>
      <c r="F707" s="17" t="s">
        <v>98</v>
      </c>
      <c r="G707" s="15" t="n">
        <v>155.97</v>
      </c>
      <c r="H707" s="17" t="s">
        <v>86</v>
      </c>
      <c r="I707" s="12" t="n">
        <f aca="false">COUNTIFS('Supplier bills'!$E$2:$E$1921,A707)</f>
        <v>1</v>
      </c>
      <c r="J707" s="15" t="n">
        <f aca="false">IF(I707=0,"",SUMIFS('Supplier bills'!$F$2:$F$1921,'Supplier bills'!$E$2:$E$1921,A707))</f>
        <v>167.91</v>
      </c>
      <c r="K707" s="15" t="n">
        <f aca="false">IF(H707="Invoiced",ROUND(J707-G707,2),"")</f>
        <v>11.94</v>
      </c>
      <c r="L707" s="17" t="str">
        <f aca="false">IF(H707="Invoiced",IF(ABS(K707)/G707&gt;0.03,"Review","OK"),"")</f>
        <v>Review</v>
      </c>
      <c r="M707" s="19" t="n">
        <f aca="false">DATE(YEAR(B707),MONTH(B707),1)</f>
        <v>46143</v>
      </c>
    </row>
    <row r="708" customFormat="false" ht="15" hidden="false" customHeight="false" outlineLevel="0" collapsed="false">
      <c r="A708" s="17" t="s">
        <v>1015</v>
      </c>
      <c r="B708" s="18" t="n">
        <v>46170</v>
      </c>
      <c r="C708" s="17" t="s">
        <v>88</v>
      </c>
      <c r="D708" s="17" t="s">
        <v>986</v>
      </c>
      <c r="E708" s="17" t="s">
        <v>987</v>
      </c>
      <c r="F708" s="17" t="s">
        <v>98</v>
      </c>
      <c r="G708" s="15" t="n">
        <v>53.29</v>
      </c>
      <c r="H708" s="17" t="s">
        <v>86</v>
      </c>
      <c r="I708" s="12" t="n">
        <f aca="false">COUNTIFS('Supplier bills'!$E$2:$E$1921,A708)</f>
        <v>1</v>
      </c>
      <c r="J708" s="15" t="n">
        <f aca="false">IF(I708=0,"",SUMIFS('Supplier bills'!$F$2:$F$1921,'Supplier bills'!$E$2:$E$1921,A708))</f>
        <v>53.4</v>
      </c>
      <c r="K708" s="15" t="n">
        <f aca="false">IF(H708="Invoiced",ROUND(J708-G708,2),"")</f>
        <v>0.11</v>
      </c>
      <c r="L708" s="17" t="str">
        <f aca="false">IF(H708="Invoiced",IF(ABS(K708)/G708&gt;0.03,"Review","OK"),"")</f>
        <v>OK</v>
      </c>
      <c r="M708" s="19" t="n">
        <f aca="false">DATE(YEAR(B708),MONTH(B708),1)</f>
        <v>46143</v>
      </c>
    </row>
    <row r="709" customFormat="false" ht="15" hidden="false" customHeight="false" outlineLevel="0" collapsed="false">
      <c r="A709" s="17" t="s">
        <v>1016</v>
      </c>
      <c r="B709" s="18" t="n">
        <v>46170</v>
      </c>
      <c r="C709" s="17" t="s">
        <v>82</v>
      </c>
      <c r="D709" s="17" t="s">
        <v>1005</v>
      </c>
      <c r="E709" s="17" t="s">
        <v>1006</v>
      </c>
      <c r="F709" s="17" t="s">
        <v>98</v>
      </c>
      <c r="G709" s="15" t="n">
        <v>319.81</v>
      </c>
      <c r="H709" s="17" t="s">
        <v>86</v>
      </c>
      <c r="I709" s="12" t="n">
        <f aca="false">COUNTIFS('Supplier bills'!$E$2:$E$1921,A709)</f>
        <v>1</v>
      </c>
      <c r="J709" s="15" t="n">
        <f aca="false">IF(I709=0,"",SUMIFS('Supplier bills'!$F$2:$F$1921,'Supplier bills'!$E$2:$E$1921,A709))</f>
        <v>320.82</v>
      </c>
      <c r="K709" s="15" t="n">
        <f aca="false">IF(H709="Invoiced",ROUND(J709-G709,2),"")</f>
        <v>1.01</v>
      </c>
      <c r="L709" s="17" t="str">
        <f aca="false">IF(H709="Invoiced",IF(ABS(K709)/G709&gt;0.03,"Review","OK"),"")</f>
        <v>OK</v>
      </c>
      <c r="M709" s="19" t="n">
        <f aca="false">DATE(YEAR(B709),MONTH(B709),1)</f>
        <v>46143</v>
      </c>
    </row>
    <row r="710" customFormat="false" ht="15" hidden="false" customHeight="false" outlineLevel="0" collapsed="false">
      <c r="A710" s="17" t="s">
        <v>1017</v>
      </c>
      <c r="B710" s="18" t="n">
        <v>46170</v>
      </c>
      <c r="C710" s="17" t="s">
        <v>88</v>
      </c>
      <c r="D710" s="17" t="s">
        <v>841</v>
      </c>
      <c r="E710" s="17" t="s">
        <v>842</v>
      </c>
      <c r="F710" s="17" t="s">
        <v>98</v>
      </c>
      <c r="G710" s="15" t="n">
        <v>197.95</v>
      </c>
      <c r="H710" s="17" t="s">
        <v>86</v>
      </c>
      <c r="I710" s="12" t="n">
        <f aca="false">COUNTIFS('Supplier bills'!$E$2:$E$1921,A710)</f>
        <v>1</v>
      </c>
      <c r="J710" s="15" t="n">
        <f aca="false">IF(I710=0,"",SUMIFS('Supplier bills'!$F$2:$F$1921,'Supplier bills'!$E$2:$E$1921,A710))</f>
        <v>197.04</v>
      </c>
      <c r="K710" s="15" t="n">
        <f aca="false">IF(H710="Invoiced",ROUND(J710-G710,2),"")</f>
        <v>-0.91</v>
      </c>
      <c r="L710" s="17" t="str">
        <f aca="false">IF(H710="Invoiced",IF(ABS(K710)/G710&gt;0.03,"Review","OK"),"")</f>
        <v>OK</v>
      </c>
      <c r="M710" s="19" t="n">
        <f aca="false">DATE(YEAR(B710),MONTH(B710),1)</f>
        <v>46143</v>
      </c>
    </row>
    <row r="711" customFormat="false" ht="15" hidden="false" customHeight="false" outlineLevel="0" collapsed="false">
      <c r="A711" s="17" t="s">
        <v>1018</v>
      </c>
      <c r="B711" s="18" t="n">
        <v>46170</v>
      </c>
      <c r="C711" s="17" t="s">
        <v>101</v>
      </c>
      <c r="D711" s="17" t="s">
        <v>874</v>
      </c>
      <c r="E711" s="17" t="s">
        <v>875</v>
      </c>
      <c r="F711" s="17" t="s">
        <v>85</v>
      </c>
      <c r="G711" s="15" t="n">
        <v>768.15</v>
      </c>
      <c r="H711" s="17" t="s">
        <v>86</v>
      </c>
      <c r="I711" s="12" t="n">
        <f aca="false">COUNTIFS('Supplier bills'!$E$2:$E$1921,A711)</f>
        <v>1</v>
      </c>
      <c r="J711" s="15" t="n">
        <f aca="false">IF(I711=0,"",SUMIFS('Supplier bills'!$F$2:$F$1921,'Supplier bills'!$E$2:$E$1921,A711))</f>
        <v>765.7</v>
      </c>
      <c r="K711" s="15" t="n">
        <f aca="false">IF(H711="Invoiced",ROUND(J711-G711,2),"")</f>
        <v>-2.45</v>
      </c>
      <c r="L711" s="17" t="str">
        <f aca="false">IF(H711="Invoiced",IF(ABS(K711)/G711&gt;0.03,"Review","OK"),"")</f>
        <v>OK</v>
      </c>
      <c r="M711" s="19" t="n">
        <f aca="false">DATE(YEAR(B711),MONTH(B711),1)</f>
        <v>46143</v>
      </c>
    </row>
    <row r="712" customFormat="false" ht="15" hidden="false" customHeight="false" outlineLevel="0" collapsed="false">
      <c r="A712" s="17" t="s">
        <v>1019</v>
      </c>
      <c r="B712" s="18" t="n">
        <v>46170</v>
      </c>
      <c r="C712" s="17" t="s">
        <v>88</v>
      </c>
      <c r="D712" s="17" t="s">
        <v>860</v>
      </c>
      <c r="E712" s="17" t="s">
        <v>861</v>
      </c>
      <c r="F712" s="17" t="s">
        <v>98</v>
      </c>
      <c r="G712" s="15" t="n">
        <v>313.82</v>
      </c>
      <c r="H712" s="17" t="s">
        <v>86</v>
      </c>
      <c r="I712" s="12" t="n">
        <f aca="false">COUNTIFS('Supplier bills'!$E$2:$E$1921,A712)</f>
        <v>1</v>
      </c>
      <c r="J712" s="15" t="n">
        <f aca="false">IF(I712=0,"",SUMIFS('Supplier bills'!$F$2:$F$1921,'Supplier bills'!$E$2:$E$1921,A712))</f>
        <v>312.96</v>
      </c>
      <c r="K712" s="15" t="n">
        <f aca="false">IF(H712="Invoiced",ROUND(J712-G712,2),"")</f>
        <v>-0.86</v>
      </c>
      <c r="L712" s="17" t="str">
        <f aca="false">IF(H712="Invoiced",IF(ABS(K712)/G712&gt;0.03,"Review","OK"),"")</f>
        <v>OK</v>
      </c>
      <c r="M712" s="19" t="n">
        <f aca="false">DATE(YEAR(B712),MONTH(B712),1)</f>
        <v>46143</v>
      </c>
    </row>
    <row r="713" customFormat="false" ht="15" hidden="false" customHeight="false" outlineLevel="0" collapsed="false">
      <c r="A713" s="17" t="s">
        <v>1020</v>
      </c>
      <c r="B713" s="18" t="n">
        <v>46170</v>
      </c>
      <c r="C713" s="17" t="s">
        <v>82</v>
      </c>
      <c r="D713" s="17" t="s">
        <v>943</v>
      </c>
      <c r="E713" s="17" t="s">
        <v>944</v>
      </c>
      <c r="F713" s="17" t="s">
        <v>98</v>
      </c>
      <c r="G713" s="15" t="n">
        <v>56.68</v>
      </c>
      <c r="H713" s="17" t="s">
        <v>86</v>
      </c>
      <c r="I713" s="12" t="n">
        <f aca="false">COUNTIFS('Supplier bills'!$E$2:$E$1921,A713)</f>
        <v>1</v>
      </c>
      <c r="J713" s="15" t="n">
        <f aca="false">IF(I713=0,"",SUMIFS('Supplier bills'!$F$2:$F$1921,'Supplier bills'!$E$2:$E$1921,A713))</f>
        <v>56.3</v>
      </c>
      <c r="K713" s="15" t="n">
        <f aca="false">IF(H713="Invoiced",ROUND(J713-G713,2),"")</f>
        <v>-0.38</v>
      </c>
      <c r="L713" s="17" t="str">
        <f aca="false">IF(H713="Invoiced",IF(ABS(K713)/G713&gt;0.03,"Review","OK"),"")</f>
        <v>OK</v>
      </c>
      <c r="M713" s="19" t="n">
        <f aca="false">DATE(YEAR(B713),MONTH(B713),1)</f>
        <v>46143</v>
      </c>
    </row>
    <row r="714" customFormat="false" ht="15" hidden="false" customHeight="false" outlineLevel="0" collapsed="false">
      <c r="A714" s="17" t="s">
        <v>1021</v>
      </c>
      <c r="B714" s="18" t="n">
        <v>46170</v>
      </c>
      <c r="C714" s="17" t="s">
        <v>101</v>
      </c>
      <c r="D714" s="17" t="s">
        <v>899</v>
      </c>
      <c r="E714" s="17" t="s">
        <v>900</v>
      </c>
      <c r="F714" s="17" t="s">
        <v>98</v>
      </c>
      <c r="G714" s="15" t="n">
        <v>779.21</v>
      </c>
      <c r="H714" s="17" t="s">
        <v>86</v>
      </c>
      <c r="I714" s="12" t="n">
        <f aca="false">COUNTIFS('Supplier bills'!$E$2:$E$1921,A714)</f>
        <v>1</v>
      </c>
      <c r="J714" s="15" t="n">
        <f aca="false">IF(I714=0,"",SUMIFS('Supplier bills'!$F$2:$F$1921,'Supplier bills'!$E$2:$E$1921,A714))</f>
        <v>783.13</v>
      </c>
      <c r="K714" s="15" t="n">
        <f aca="false">IF(H714="Invoiced",ROUND(J714-G714,2),"")</f>
        <v>3.92</v>
      </c>
      <c r="L714" s="17" t="str">
        <f aca="false">IF(H714="Invoiced",IF(ABS(K714)/G714&gt;0.03,"Review","OK"),"")</f>
        <v>OK</v>
      </c>
      <c r="M714" s="19" t="n">
        <f aca="false">DATE(YEAR(B714),MONTH(B714),1)</f>
        <v>46143</v>
      </c>
    </row>
    <row r="715" customFormat="false" ht="15" hidden="false" customHeight="false" outlineLevel="0" collapsed="false">
      <c r="A715" s="17" t="s">
        <v>1022</v>
      </c>
      <c r="B715" s="18" t="n">
        <v>46170</v>
      </c>
      <c r="C715" s="17" t="s">
        <v>88</v>
      </c>
      <c r="D715" s="17" t="s">
        <v>943</v>
      </c>
      <c r="E715" s="17" t="s">
        <v>944</v>
      </c>
      <c r="F715" s="17" t="s">
        <v>98</v>
      </c>
      <c r="G715" s="15" t="n">
        <v>217.28</v>
      </c>
      <c r="H715" s="17" t="s">
        <v>86</v>
      </c>
      <c r="I715" s="12" t="n">
        <f aca="false">COUNTIFS('Supplier bills'!$E$2:$E$1921,A715)</f>
        <v>1</v>
      </c>
      <c r="J715" s="15" t="n">
        <f aca="false">IF(I715=0,"",SUMIFS('Supplier bills'!$F$2:$F$1921,'Supplier bills'!$E$2:$E$1921,A715))</f>
        <v>215.68</v>
      </c>
      <c r="K715" s="15" t="n">
        <f aca="false">IF(H715="Invoiced",ROUND(J715-G715,2),"")</f>
        <v>-1.6</v>
      </c>
      <c r="L715" s="17" t="str">
        <f aca="false">IF(H715="Invoiced",IF(ABS(K715)/G715&gt;0.03,"Review","OK"),"")</f>
        <v>OK</v>
      </c>
      <c r="M715" s="19" t="n">
        <f aca="false">DATE(YEAR(B715),MONTH(B715),1)</f>
        <v>46143</v>
      </c>
    </row>
    <row r="716" customFormat="false" ht="15" hidden="false" customHeight="false" outlineLevel="0" collapsed="false">
      <c r="A716" s="17" t="s">
        <v>1023</v>
      </c>
      <c r="B716" s="18" t="n">
        <v>46170</v>
      </c>
      <c r="C716" s="17" t="s">
        <v>88</v>
      </c>
      <c r="D716" s="17" t="s">
        <v>866</v>
      </c>
      <c r="E716" s="17" t="s">
        <v>867</v>
      </c>
      <c r="F716" s="17" t="s">
        <v>98</v>
      </c>
      <c r="G716" s="15" t="n">
        <v>80.24</v>
      </c>
      <c r="H716" s="17" t="s">
        <v>86</v>
      </c>
      <c r="I716" s="12" t="n">
        <f aca="false">COUNTIFS('Supplier bills'!$E$2:$E$1921,A716)</f>
        <v>1</v>
      </c>
      <c r="J716" s="15" t="n">
        <f aca="false">IF(I716=0,"",SUMIFS('Supplier bills'!$F$2:$F$1921,'Supplier bills'!$E$2:$E$1921,A716))</f>
        <v>88.97</v>
      </c>
      <c r="K716" s="15" t="n">
        <f aca="false">IF(H716="Invoiced",ROUND(J716-G716,2),"")</f>
        <v>8.73</v>
      </c>
      <c r="L716" s="17" t="str">
        <f aca="false">IF(H716="Invoiced",IF(ABS(K716)/G716&gt;0.03,"Review","OK"),"")</f>
        <v>Review</v>
      </c>
      <c r="M716" s="19" t="n">
        <f aca="false">DATE(YEAR(B716),MONTH(B716),1)</f>
        <v>46143</v>
      </c>
    </row>
    <row r="717" customFormat="false" ht="15" hidden="false" customHeight="false" outlineLevel="0" collapsed="false">
      <c r="A717" s="17" t="s">
        <v>1024</v>
      </c>
      <c r="B717" s="18" t="n">
        <v>46170</v>
      </c>
      <c r="C717" s="17" t="s">
        <v>88</v>
      </c>
      <c r="D717" s="17" t="s">
        <v>1005</v>
      </c>
      <c r="E717" s="17" t="s">
        <v>1006</v>
      </c>
      <c r="F717" s="17" t="s">
        <v>98</v>
      </c>
      <c r="G717" s="15" t="n">
        <v>157.81</v>
      </c>
      <c r="H717" s="17" t="s">
        <v>86</v>
      </c>
      <c r="I717" s="12" t="n">
        <f aca="false">COUNTIFS('Supplier bills'!$E$2:$E$1921,A717)</f>
        <v>2</v>
      </c>
      <c r="J717" s="15" t="n">
        <f aca="false">IF(I717=0,"",SUMIFS('Supplier bills'!$F$2:$F$1921,'Supplier bills'!$E$2:$E$1921,A717))</f>
        <v>157.62</v>
      </c>
      <c r="K717" s="15" t="n">
        <f aca="false">IF(H717="Invoiced",ROUND(J717-G717,2),"")</f>
        <v>-0.19</v>
      </c>
      <c r="L717" s="17" t="str">
        <f aca="false">IF(H717="Invoiced",IF(ABS(K717)/G717&gt;0.03,"Review","OK"),"")</f>
        <v>OK</v>
      </c>
      <c r="M717" s="19" t="n">
        <f aca="false">DATE(YEAR(B717),MONTH(B717),1)</f>
        <v>46143</v>
      </c>
    </row>
    <row r="718" customFormat="false" ht="15" hidden="false" customHeight="false" outlineLevel="0" collapsed="false">
      <c r="A718" s="17" t="s">
        <v>1025</v>
      </c>
      <c r="B718" s="18" t="n">
        <v>46170</v>
      </c>
      <c r="C718" s="17" t="s">
        <v>82</v>
      </c>
      <c r="D718" s="17" t="s">
        <v>1026</v>
      </c>
      <c r="E718" s="17" t="s">
        <v>1027</v>
      </c>
      <c r="F718" s="17" t="s">
        <v>98</v>
      </c>
      <c r="G718" s="15" t="n">
        <v>154.74</v>
      </c>
      <c r="H718" s="17" t="s">
        <v>86</v>
      </c>
      <c r="I718" s="12" t="n">
        <f aca="false">COUNTIFS('Supplier bills'!$E$2:$E$1921,A718)</f>
        <v>1</v>
      </c>
      <c r="J718" s="15" t="n">
        <f aca="false">IF(I718=0,"",SUMIFS('Supplier bills'!$F$2:$F$1921,'Supplier bills'!$E$2:$E$1921,A718))</f>
        <v>154.27</v>
      </c>
      <c r="K718" s="15" t="n">
        <f aca="false">IF(H718="Invoiced",ROUND(J718-G718,2),"")</f>
        <v>-0.47</v>
      </c>
      <c r="L718" s="17" t="str">
        <f aca="false">IF(H718="Invoiced",IF(ABS(K718)/G718&gt;0.03,"Review","OK"),"")</f>
        <v>OK</v>
      </c>
      <c r="M718" s="19" t="n">
        <f aca="false">DATE(YEAR(B718),MONTH(B718),1)</f>
        <v>46143</v>
      </c>
    </row>
    <row r="719" customFormat="false" ht="15" hidden="false" customHeight="false" outlineLevel="0" collapsed="false">
      <c r="A719" s="17" t="s">
        <v>1028</v>
      </c>
      <c r="B719" s="18" t="n">
        <v>46171</v>
      </c>
      <c r="C719" s="17" t="s">
        <v>82</v>
      </c>
      <c r="D719" s="17" t="s">
        <v>893</v>
      </c>
      <c r="E719" s="17" t="s">
        <v>894</v>
      </c>
      <c r="F719" s="17" t="s">
        <v>98</v>
      </c>
      <c r="G719" s="15" t="n">
        <v>243.08</v>
      </c>
      <c r="H719" s="17" t="s">
        <v>86</v>
      </c>
      <c r="I719" s="12" t="n">
        <f aca="false">COUNTIFS('Supplier bills'!$E$2:$E$1921,A719)</f>
        <v>1</v>
      </c>
      <c r="J719" s="15" t="n">
        <f aca="false">IF(I719=0,"",SUMIFS('Supplier bills'!$F$2:$F$1921,'Supplier bills'!$E$2:$E$1921,A719))</f>
        <v>244.48</v>
      </c>
      <c r="K719" s="15" t="n">
        <f aca="false">IF(H719="Invoiced",ROUND(J719-G719,2),"")</f>
        <v>1.4</v>
      </c>
      <c r="L719" s="17" t="str">
        <f aca="false">IF(H719="Invoiced",IF(ABS(K719)/G719&gt;0.03,"Review","OK"),"")</f>
        <v>OK</v>
      </c>
      <c r="M719" s="19" t="n">
        <f aca="false">DATE(YEAR(B719),MONTH(B719),1)</f>
        <v>46143</v>
      </c>
    </row>
    <row r="720" customFormat="false" ht="15" hidden="false" customHeight="false" outlineLevel="0" collapsed="false">
      <c r="A720" s="17" t="s">
        <v>1029</v>
      </c>
      <c r="B720" s="18" t="n">
        <v>46171</v>
      </c>
      <c r="C720" s="17" t="s">
        <v>82</v>
      </c>
      <c r="D720" s="17" t="s">
        <v>1026</v>
      </c>
      <c r="E720" s="17" t="s">
        <v>1027</v>
      </c>
      <c r="F720" s="17" t="s">
        <v>85</v>
      </c>
      <c r="G720" s="15" t="n">
        <v>317.72</v>
      </c>
      <c r="H720" s="17" t="s">
        <v>86</v>
      </c>
      <c r="I720" s="12" t="n">
        <f aca="false">COUNTIFS('Supplier bills'!$E$2:$E$1921,A720)</f>
        <v>1</v>
      </c>
      <c r="J720" s="15" t="n">
        <f aca="false">IF(I720=0,"",SUMIFS('Supplier bills'!$F$2:$F$1921,'Supplier bills'!$E$2:$E$1921,A720))</f>
        <v>317.91</v>
      </c>
      <c r="K720" s="15" t="n">
        <f aca="false">IF(H720="Invoiced",ROUND(J720-G720,2),"")</f>
        <v>0.19</v>
      </c>
      <c r="L720" s="17" t="str">
        <f aca="false">IF(H720="Invoiced",IF(ABS(K720)/G720&gt;0.03,"Review","OK"),"")</f>
        <v>OK</v>
      </c>
      <c r="M720" s="19" t="n">
        <f aca="false">DATE(YEAR(B720),MONTH(B720),1)</f>
        <v>46143</v>
      </c>
    </row>
    <row r="721" customFormat="false" ht="15" hidden="false" customHeight="false" outlineLevel="0" collapsed="false">
      <c r="A721" s="17" t="s">
        <v>1030</v>
      </c>
      <c r="B721" s="18" t="n">
        <v>46171</v>
      </c>
      <c r="C721" s="17" t="s">
        <v>101</v>
      </c>
      <c r="D721" s="17" t="s">
        <v>955</v>
      </c>
      <c r="E721" s="17" t="s">
        <v>956</v>
      </c>
      <c r="F721" s="17" t="s">
        <v>98</v>
      </c>
      <c r="G721" s="15" t="n">
        <v>106.41</v>
      </c>
      <c r="H721" s="17" t="s">
        <v>86</v>
      </c>
      <c r="I721" s="12" t="n">
        <f aca="false">COUNTIFS('Supplier bills'!$E$2:$E$1921,A721)</f>
        <v>1</v>
      </c>
      <c r="J721" s="15" t="n">
        <f aca="false">IF(I721=0,"",SUMIFS('Supplier bills'!$F$2:$F$1921,'Supplier bills'!$E$2:$E$1921,A721))</f>
        <v>107.08</v>
      </c>
      <c r="K721" s="15" t="n">
        <f aca="false">IF(H721="Invoiced",ROUND(J721-G721,2),"")</f>
        <v>0.67</v>
      </c>
      <c r="L721" s="17" t="str">
        <f aca="false">IF(H721="Invoiced",IF(ABS(K721)/G721&gt;0.03,"Review","OK"),"")</f>
        <v>OK</v>
      </c>
      <c r="M721" s="19" t="n">
        <f aca="false">DATE(YEAR(B721),MONTH(B721),1)</f>
        <v>46143</v>
      </c>
    </row>
    <row r="722" customFormat="false" ht="15" hidden="false" customHeight="false" outlineLevel="0" collapsed="false">
      <c r="A722" s="17" t="s">
        <v>1031</v>
      </c>
      <c r="B722" s="18" t="n">
        <v>46171</v>
      </c>
      <c r="C722" s="17" t="s">
        <v>82</v>
      </c>
      <c r="D722" s="17" t="s">
        <v>1005</v>
      </c>
      <c r="E722" s="17" t="s">
        <v>1006</v>
      </c>
      <c r="F722" s="17" t="s">
        <v>98</v>
      </c>
      <c r="G722" s="15" t="n">
        <v>724.46</v>
      </c>
      <c r="H722" s="17" t="s">
        <v>86</v>
      </c>
      <c r="I722" s="12" t="n">
        <f aca="false">COUNTIFS('Supplier bills'!$E$2:$E$1921,A722)</f>
        <v>1</v>
      </c>
      <c r="J722" s="15" t="n">
        <f aca="false">IF(I722=0,"",SUMIFS('Supplier bills'!$F$2:$F$1921,'Supplier bills'!$E$2:$E$1921,A722))</f>
        <v>725.7</v>
      </c>
      <c r="K722" s="15" t="n">
        <f aca="false">IF(H722="Invoiced",ROUND(J722-G722,2),"")</f>
        <v>1.24</v>
      </c>
      <c r="L722" s="17" t="str">
        <f aca="false">IF(H722="Invoiced",IF(ABS(K722)/G722&gt;0.03,"Review","OK"),"")</f>
        <v>OK</v>
      </c>
      <c r="M722" s="19" t="n">
        <f aca="false">DATE(YEAR(B722),MONTH(B722),1)</f>
        <v>46143</v>
      </c>
    </row>
    <row r="723" customFormat="false" ht="15" hidden="false" customHeight="false" outlineLevel="0" collapsed="false">
      <c r="A723" s="17" t="s">
        <v>1032</v>
      </c>
      <c r="B723" s="18" t="n">
        <v>46171</v>
      </c>
      <c r="C723" s="17" t="s">
        <v>82</v>
      </c>
      <c r="D723" s="17" t="s">
        <v>907</v>
      </c>
      <c r="E723" s="17" t="s">
        <v>908</v>
      </c>
      <c r="F723" s="17" t="s">
        <v>98</v>
      </c>
      <c r="G723" s="15" t="n">
        <v>179.3</v>
      </c>
      <c r="H723" s="17" t="s">
        <v>86</v>
      </c>
      <c r="I723" s="12" t="n">
        <f aca="false">COUNTIFS('Supplier bills'!$E$2:$E$1921,A723)</f>
        <v>1</v>
      </c>
      <c r="J723" s="15" t="n">
        <f aca="false">IF(I723=0,"",SUMIFS('Supplier bills'!$F$2:$F$1921,'Supplier bills'!$E$2:$E$1921,A723))</f>
        <v>164.14</v>
      </c>
      <c r="K723" s="15" t="n">
        <f aca="false">IF(H723="Invoiced",ROUND(J723-G723,2),"")</f>
        <v>-15.16</v>
      </c>
      <c r="L723" s="17" t="str">
        <f aca="false">IF(H723="Invoiced",IF(ABS(K723)/G723&gt;0.03,"Review","OK"),"")</f>
        <v>Review</v>
      </c>
      <c r="M723" s="19" t="n">
        <f aca="false">DATE(YEAR(B723),MONTH(B723),1)</f>
        <v>46143</v>
      </c>
    </row>
    <row r="724" customFormat="false" ht="15" hidden="false" customHeight="false" outlineLevel="0" collapsed="false">
      <c r="A724" s="17" t="s">
        <v>1033</v>
      </c>
      <c r="B724" s="18" t="n">
        <v>46171</v>
      </c>
      <c r="C724" s="17" t="s">
        <v>82</v>
      </c>
      <c r="D724" s="17" t="s">
        <v>921</v>
      </c>
      <c r="E724" s="17" t="s">
        <v>922</v>
      </c>
      <c r="F724" s="17" t="s">
        <v>85</v>
      </c>
      <c r="G724" s="15" t="n">
        <v>360.77</v>
      </c>
      <c r="H724" s="17" t="s">
        <v>86</v>
      </c>
      <c r="I724" s="12" t="n">
        <f aca="false">COUNTIFS('Supplier bills'!$E$2:$E$1921,A724)</f>
        <v>1</v>
      </c>
      <c r="J724" s="15" t="n">
        <f aca="false">IF(I724=0,"",SUMIFS('Supplier bills'!$F$2:$F$1921,'Supplier bills'!$E$2:$E$1921,A724))</f>
        <v>361.68</v>
      </c>
      <c r="K724" s="15" t="n">
        <f aca="false">IF(H724="Invoiced",ROUND(J724-G724,2),"")</f>
        <v>0.91</v>
      </c>
      <c r="L724" s="17" t="str">
        <f aca="false">IF(H724="Invoiced",IF(ABS(K724)/G724&gt;0.03,"Review","OK"),"")</f>
        <v>OK</v>
      </c>
      <c r="M724" s="19" t="n">
        <f aca="false">DATE(YEAR(B724),MONTH(B724),1)</f>
        <v>46143</v>
      </c>
    </row>
    <row r="725" customFormat="false" ht="15" hidden="false" customHeight="false" outlineLevel="0" collapsed="false">
      <c r="A725" s="17" t="s">
        <v>1034</v>
      </c>
      <c r="B725" s="18" t="n">
        <v>46171</v>
      </c>
      <c r="C725" s="17" t="s">
        <v>82</v>
      </c>
      <c r="D725" s="17" t="s">
        <v>1005</v>
      </c>
      <c r="E725" s="17" t="s">
        <v>1006</v>
      </c>
      <c r="F725" s="17" t="s">
        <v>98</v>
      </c>
      <c r="G725" s="15" t="n">
        <v>256.88</v>
      </c>
      <c r="H725" s="17" t="s">
        <v>86</v>
      </c>
      <c r="I725" s="12" t="n">
        <f aca="false">COUNTIFS('Supplier bills'!$E$2:$E$1921,A725)</f>
        <v>1</v>
      </c>
      <c r="J725" s="15" t="n">
        <f aca="false">IF(I725=0,"",SUMIFS('Supplier bills'!$F$2:$F$1921,'Supplier bills'!$E$2:$E$1921,A725))</f>
        <v>256.42</v>
      </c>
      <c r="K725" s="15" t="n">
        <f aca="false">IF(H725="Invoiced",ROUND(J725-G725,2),"")</f>
        <v>-0.46</v>
      </c>
      <c r="L725" s="17" t="str">
        <f aca="false">IF(H725="Invoiced",IF(ABS(K725)/G725&gt;0.03,"Review","OK"),"")</f>
        <v>OK</v>
      </c>
      <c r="M725" s="19" t="n">
        <f aca="false">DATE(YEAR(B725),MONTH(B725),1)</f>
        <v>46143</v>
      </c>
    </row>
    <row r="726" customFormat="false" ht="15" hidden="false" customHeight="false" outlineLevel="0" collapsed="false">
      <c r="A726" s="17" t="s">
        <v>1035</v>
      </c>
      <c r="B726" s="18" t="n">
        <v>46171</v>
      </c>
      <c r="C726" s="17" t="s">
        <v>82</v>
      </c>
      <c r="D726" s="17" t="s">
        <v>1026</v>
      </c>
      <c r="E726" s="17" t="s">
        <v>1027</v>
      </c>
      <c r="F726" s="17" t="s">
        <v>98</v>
      </c>
      <c r="G726" s="15" t="n">
        <v>99.18</v>
      </c>
      <c r="H726" s="17" t="s">
        <v>86</v>
      </c>
      <c r="I726" s="12" t="n">
        <f aca="false">COUNTIFS('Supplier bills'!$E$2:$E$1921,A726)</f>
        <v>1</v>
      </c>
      <c r="J726" s="15" t="n">
        <f aca="false">IF(I726=0,"",SUMIFS('Supplier bills'!$F$2:$F$1921,'Supplier bills'!$E$2:$E$1921,A726))</f>
        <v>100.02</v>
      </c>
      <c r="K726" s="15" t="n">
        <f aca="false">IF(H726="Invoiced",ROUND(J726-G726,2),"")</f>
        <v>0.84</v>
      </c>
      <c r="L726" s="17" t="str">
        <f aca="false">IF(H726="Invoiced",IF(ABS(K726)/G726&gt;0.03,"Review","OK"),"")</f>
        <v>OK</v>
      </c>
      <c r="M726" s="19" t="n">
        <f aca="false">DATE(YEAR(B726),MONTH(B726),1)</f>
        <v>46143</v>
      </c>
    </row>
    <row r="727" customFormat="false" ht="15" hidden="false" customHeight="false" outlineLevel="0" collapsed="false">
      <c r="A727" s="17" t="s">
        <v>1036</v>
      </c>
      <c r="B727" s="18" t="n">
        <v>46171</v>
      </c>
      <c r="C727" s="17" t="s">
        <v>88</v>
      </c>
      <c r="D727" s="17" t="s">
        <v>1037</v>
      </c>
      <c r="E727" s="17" t="s">
        <v>1038</v>
      </c>
      <c r="F727" s="17" t="s">
        <v>98</v>
      </c>
      <c r="G727" s="15" t="n">
        <v>127.73</v>
      </c>
      <c r="H727" s="17" t="s">
        <v>86</v>
      </c>
      <c r="I727" s="12" t="n">
        <f aca="false">COUNTIFS('Supplier bills'!$E$2:$E$1921,A727)</f>
        <v>1</v>
      </c>
      <c r="J727" s="15" t="n">
        <f aca="false">IF(I727=0,"",SUMIFS('Supplier bills'!$F$2:$F$1921,'Supplier bills'!$E$2:$E$1921,A727))</f>
        <v>127.87</v>
      </c>
      <c r="K727" s="15" t="n">
        <f aca="false">IF(H727="Invoiced",ROUND(J727-G727,2),"")</f>
        <v>0.14</v>
      </c>
      <c r="L727" s="17" t="str">
        <f aca="false">IF(H727="Invoiced",IF(ABS(K727)/G727&gt;0.03,"Review","OK"),"")</f>
        <v>OK</v>
      </c>
      <c r="M727" s="19" t="n">
        <f aca="false">DATE(YEAR(B727),MONTH(B727),1)</f>
        <v>46143</v>
      </c>
    </row>
    <row r="728" customFormat="false" ht="15" hidden="false" customHeight="false" outlineLevel="0" collapsed="false">
      <c r="A728" s="17" t="s">
        <v>1039</v>
      </c>
      <c r="B728" s="18" t="n">
        <v>46171</v>
      </c>
      <c r="C728" s="17" t="s">
        <v>88</v>
      </c>
      <c r="D728" s="17" t="s">
        <v>993</v>
      </c>
      <c r="E728" s="17" t="s">
        <v>994</v>
      </c>
      <c r="F728" s="17" t="s">
        <v>98</v>
      </c>
      <c r="G728" s="15" t="n">
        <v>836.83</v>
      </c>
      <c r="H728" s="17" t="s">
        <v>86</v>
      </c>
      <c r="I728" s="12" t="n">
        <f aca="false">COUNTIFS('Supplier bills'!$E$2:$E$1921,A728)</f>
        <v>1</v>
      </c>
      <c r="J728" s="15" t="n">
        <f aca="false">IF(I728=0,"",SUMIFS('Supplier bills'!$F$2:$F$1921,'Supplier bills'!$E$2:$E$1921,A728))</f>
        <v>842.54</v>
      </c>
      <c r="K728" s="15" t="n">
        <f aca="false">IF(H728="Invoiced",ROUND(J728-G728,2),"")</f>
        <v>5.71</v>
      </c>
      <c r="L728" s="17" t="str">
        <f aca="false">IF(H728="Invoiced",IF(ABS(K728)/G728&gt;0.03,"Review","OK"),"")</f>
        <v>OK</v>
      </c>
      <c r="M728" s="19" t="n">
        <f aca="false">DATE(YEAR(B728),MONTH(B728),1)</f>
        <v>46143</v>
      </c>
    </row>
    <row r="729" customFormat="false" ht="15" hidden="false" customHeight="false" outlineLevel="0" collapsed="false">
      <c r="A729" s="17" t="s">
        <v>1040</v>
      </c>
      <c r="B729" s="18" t="n">
        <v>46172</v>
      </c>
      <c r="C729" s="17" t="s">
        <v>82</v>
      </c>
      <c r="D729" s="17" t="s">
        <v>911</v>
      </c>
      <c r="E729" s="17" t="s">
        <v>912</v>
      </c>
      <c r="F729" s="17" t="s">
        <v>85</v>
      </c>
      <c r="G729" s="15" t="n">
        <v>114.76</v>
      </c>
      <c r="H729" s="17" t="s">
        <v>86</v>
      </c>
      <c r="I729" s="12" t="n">
        <f aca="false">COUNTIFS('Supplier bills'!$E$2:$E$1921,A729)</f>
        <v>1</v>
      </c>
      <c r="J729" s="15" t="n">
        <f aca="false">IF(I729=0,"",SUMIFS('Supplier bills'!$F$2:$F$1921,'Supplier bills'!$E$2:$E$1921,A729))</f>
        <v>114.28</v>
      </c>
      <c r="K729" s="15" t="n">
        <f aca="false">IF(H729="Invoiced",ROUND(J729-G729,2),"")</f>
        <v>-0.48</v>
      </c>
      <c r="L729" s="17" t="str">
        <f aca="false">IF(H729="Invoiced",IF(ABS(K729)/G729&gt;0.03,"Review","OK"),"")</f>
        <v>OK</v>
      </c>
      <c r="M729" s="19" t="n">
        <f aca="false">DATE(YEAR(B729),MONTH(B729),1)</f>
        <v>46143</v>
      </c>
    </row>
    <row r="730" customFormat="false" ht="15" hidden="false" customHeight="false" outlineLevel="0" collapsed="false">
      <c r="A730" s="17" t="s">
        <v>1041</v>
      </c>
      <c r="B730" s="18" t="n">
        <v>46172</v>
      </c>
      <c r="C730" s="17" t="s">
        <v>82</v>
      </c>
      <c r="D730" s="17" t="s">
        <v>1005</v>
      </c>
      <c r="E730" s="17" t="s">
        <v>1006</v>
      </c>
      <c r="F730" s="17" t="s">
        <v>85</v>
      </c>
      <c r="G730" s="15" t="n">
        <v>132.64</v>
      </c>
      <c r="H730" s="17" t="s">
        <v>86</v>
      </c>
      <c r="I730" s="12" t="n">
        <f aca="false">COUNTIFS('Supplier bills'!$E$2:$E$1921,A730)</f>
        <v>2</v>
      </c>
      <c r="J730" s="15" t="n">
        <f aca="false">IF(I730=0,"",SUMIFS('Supplier bills'!$F$2:$F$1921,'Supplier bills'!$E$2:$E$1921,A730))</f>
        <v>131.33</v>
      </c>
      <c r="K730" s="15" t="n">
        <f aca="false">IF(H730="Invoiced",ROUND(J730-G730,2),"")</f>
        <v>-1.31</v>
      </c>
      <c r="L730" s="17" t="str">
        <f aca="false">IF(H730="Invoiced",IF(ABS(K730)/G730&gt;0.03,"Review","OK"),"")</f>
        <v>OK</v>
      </c>
      <c r="M730" s="19" t="n">
        <f aca="false">DATE(YEAR(B730),MONTH(B730),1)</f>
        <v>46143</v>
      </c>
    </row>
    <row r="731" customFormat="false" ht="15" hidden="false" customHeight="false" outlineLevel="0" collapsed="false">
      <c r="A731" s="17" t="s">
        <v>1042</v>
      </c>
      <c r="B731" s="18" t="n">
        <v>46172</v>
      </c>
      <c r="C731" s="17" t="s">
        <v>82</v>
      </c>
      <c r="D731" s="17" t="s">
        <v>924</v>
      </c>
      <c r="E731" s="17" t="s">
        <v>925</v>
      </c>
      <c r="F731" s="17" t="s">
        <v>98</v>
      </c>
      <c r="G731" s="15" t="n">
        <v>120.7</v>
      </c>
      <c r="H731" s="17" t="s">
        <v>86</v>
      </c>
      <c r="I731" s="12" t="n">
        <f aca="false">COUNTIFS('Supplier bills'!$E$2:$E$1921,A731)</f>
        <v>2</v>
      </c>
      <c r="J731" s="15" t="n">
        <f aca="false">IF(I731=0,"",SUMIFS('Supplier bills'!$F$2:$F$1921,'Supplier bills'!$E$2:$E$1921,A731))</f>
        <v>120.28</v>
      </c>
      <c r="K731" s="15" t="n">
        <f aca="false">IF(H731="Invoiced",ROUND(J731-G731,2),"")</f>
        <v>-0.42</v>
      </c>
      <c r="L731" s="17" t="str">
        <f aca="false">IF(H731="Invoiced",IF(ABS(K731)/G731&gt;0.03,"Review","OK"),"")</f>
        <v>OK</v>
      </c>
      <c r="M731" s="19" t="n">
        <f aca="false">DATE(YEAR(B731),MONTH(B731),1)</f>
        <v>46143</v>
      </c>
    </row>
    <row r="732" customFormat="false" ht="15" hidden="false" customHeight="false" outlineLevel="0" collapsed="false">
      <c r="A732" s="17" t="s">
        <v>1043</v>
      </c>
      <c r="B732" s="18" t="n">
        <v>46172</v>
      </c>
      <c r="C732" s="17" t="s">
        <v>88</v>
      </c>
      <c r="D732" s="17" t="s">
        <v>921</v>
      </c>
      <c r="E732" s="17" t="s">
        <v>922</v>
      </c>
      <c r="F732" s="17" t="s">
        <v>85</v>
      </c>
      <c r="G732" s="15" t="n">
        <v>388.14</v>
      </c>
      <c r="H732" s="17" t="s">
        <v>86</v>
      </c>
      <c r="I732" s="12" t="n">
        <f aca="false">COUNTIFS('Supplier bills'!$E$2:$E$1921,A732)</f>
        <v>1</v>
      </c>
      <c r="J732" s="15" t="n">
        <f aca="false">IF(I732=0,"",SUMIFS('Supplier bills'!$F$2:$F$1921,'Supplier bills'!$E$2:$E$1921,A732))</f>
        <v>389.29</v>
      </c>
      <c r="K732" s="15" t="n">
        <f aca="false">IF(H732="Invoiced",ROUND(J732-G732,2),"")</f>
        <v>1.15</v>
      </c>
      <c r="L732" s="17" t="str">
        <f aca="false">IF(H732="Invoiced",IF(ABS(K732)/G732&gt;0.03,"Review","OK"),"")</f>
        <v>OK</v>
      </c>
      <c r="M732" s="19" t="n">
        <f aca="false">DATE(YEAR(B732),MONTH(B732),1)</f>
        <v>46143</v>
      </c>
    </row>
    <row r="733" customFormat="false" ht="15" hidden="false" customHeight="false" outlineLevel="0" collapsed="false">
      <c r="A733" s="17" t="s">
        <v>1044</v>
      </c>
      <c r="B733" s="18" t="n">
        <v>46173</v>
      </c>
      <c r="C733" s="17" t="s">
        <v>88</v>
      </c>
      <c r="D733" s="17" t="s">
        <v>907</v>
      </c>
      <c r="E733" s="17" t="s">
        <v>908</v>
      </c>
      <c r="F733" s="17" t="s">
        <v>98</v>
      </c>
      <c r="G733" s="15" t="n">
        <v>1713.69</v>
      </c>
      <c r="H733" s="17" t="s">
        <v>86</v>
      </c>
      <c r="I733" s="12" t="n">
        <f aca="false">COUNTIFS('Supplier bills'!$E$2:$E$1921,A733)</f>
        <v>1</v>
      </c>
      <c r="J733" s="15" t="n">
        <f aca="false">IF(I733=0,"",SUMIFS('Supplier bills'!$F$2:$F$1921,'Supplier bills'!$E$2:$E$1921,A733))</f>
        <v>1712.66</v>
      </c>
      <c r="K733" s="15" t="n">
        <f aca="false">IF(H733="Invoiced",ROUND(J733-G733,2),"")</f>
        <v>-1.03</v>
      </c>
      <c r="L733" s="17" t="str">
        <f aca="false">IF(H733="Invoiced",IF(ABS(K733)/G733&gt;0.03,"Review","OK"),"")</f>
        <v>OK</v>
      </c>
      <c r="M733" s="19" t="n">
        <f aca="false">DATE(YEAR(B733),MONTH(B733),1)</f>
        <v>46143</v>
      </c>
    </row>
    <row r="734" customFormat="false" ht="15" hidden="false" customHeight="false" outlineLevel="0" collapsed="false">
      <c r="A734" s="17" t="s">
        <v>1045</v>
      </c>
      <c r="B734" s="18" t="n">
        <v>46173</v>
      </c>
      <c r="C734" s="17" t="s">
        <v>82</v>
      </c>
      <c r="D734" s="17" t="s">
        <v>1037</v>
      </c>
      <c r="E734" s="17" t="s">
        <v>1038</v>
      </c>
      <c r="F734" s="17" t="s">
        <v>85</v>
      </c>
      <c r="G734" s="15" t="n">
        <v>63.99</v>
      </c>
      <c r="H734" s="17" t="s">
        <v>86</v>
      </c>
      <c r="I734" s="12" t="n">
        <f aca="false">COUNTIFS('Supplier bills'!$E$2:$E$1921,A734)</f>
        <v>1</v>
      </c>
      <c r="J734" s="15" t="n">
        <f aca="false">IF(I734=0,"",SUMIFS('Supplier bills'!$F$2:$F$1921,'Supplier bills'!$E$2:$E$1921,A734))</f>
        <v>63.66</v>
      </c>
      <c r="K734" s="15" t="n">
        <f aca="false">IF(H734="Invoiced",ROUND(J734-G734,2),"")</f>
        <v>-0.33</v>
      </c>
      <c r="L734" s="17" t="str">
        <f aca="false">IF(H734="Invoiced",IF(ABS(K734)/G734&gt;0.03,"Review","OK"),"")</f>
        <v>OK</v>
      </c>
      <c r="M734" s="19" t="n">
        <f aca="false">DATE(YEAR(B734),MONTH(B734),1)</f>
        <v>46143</v>
      </c>
    </row>
    <row r="735" customFormat="false" ht="15" hidden="false" customHeight="false" outlineLevel="0" collapsed="false">
      <c r="A735" s="17" t="s">
        <v>1046</v>
      </c>
      <c r="B735" s="18" t="n">
        <v>46173</v>
      </c>
      <c r="C735" s="17" t="s">
        <v>88</v>
      </c>
      <c r="D735" s="17" t="s">
        <v>943</v>
      </c>
      <c r="E735" s="17" t="s">
        <v>944</v>
      </c>
      <c r="F735" s="17" t="s">
        <v>85</v>
      </c>
      <c r="G735" s="15" t="n">
        <v>223.95</v>
      </c>
      <c r="H735" s="17" t="s">
        <v>86</v>
      </c>
      <c r="I735" s="12" t="n">
        <f aca="false">COUNTIFS('Supplier bills'!$E$2:$E$1921,A735)</f>
        <v>1</v>
      </c>
      <c r="J735" s="15" t="n">
        <f aca="false">IF(I735=0,"",SUMIFS('Supplier bills'!$F$2:$F$1921,'Supplier bills'!$E$2:$E$1921,A735))</f>
        <v>224.34</v>
      </c>
      <c r="K735" s="15" t="n">
        <f aca="false">IF(H735="Invoiced",ROUND(J735-G735,2),"")</f>
        <v>0.39</v>
      </c>
      <c r="L735" s="17" t="str">
        <f aca="false">IF(H735="Invoiced",IF(ABS(K735)/G735&gt;0.03,"Review","OK"),"")</f>
        <v>OK</v>
      </c>
      <c r="M735" s="19" t="n">
        <f aca="false">DATE(YEAR(B735),MONTH(B735),1)</f>
        <v>46143</v>
      </c>
    </row>
    <row r="736" customFormat="false" ht="15" hidden="false" customHeight="false" outlineLevel="0" collapsed="false">
      <c r="A736" s="17" t="s">
        <v>1047</v>
      </c>
      <c r="B736" s="18" t="n">
        <v>46173</v>
      </c>
      <c r="C736" s="17" t="s">
        <v>82</v>
      </c>
      <c r="D736" s="17" t="s">
        <v>1008</v>
      </c>
      <c r="E736" s="17" t="s">
        <v>1009</v>
      </c>
      <c r="F736" s="17" t="s">
        <v>98</v>
      </c>
      <c r="G736" s="15" t="n">
        <v>501.68</v>
      </c>
      <c r="H736" s="17" t="s">
        <v>86</v>
      </c>
      <c r="I736" s="12" t="n">
        <f aca="false">COUNTIFS('Supplier bills'!$E$2:$E$1921,A736)</f>
        <v>1</v>
      </c>
      <c r="J736" s="15" t="n">
        <f aca="false">IF(I736=0,"",SUMIFS('Supplier bills'!$F$2:$F$1921,'Supplier bills'!$E$2:$E$1921,A736))</f>
        <v>501.17</v>
      </c>
      <c r="K736" s="15" t="n">
        <f aca="false">IF(H736="Invoiced",ROUND(J736-G736,2),"")</f>
        <v>-0.51</v>
      </c>
      <c r="L736" s="17" t="str">
        <f aca="false">IF(H736="Invoiced",IF(ABS(K736)/G736&gt;0.03,"Review","OK"),"")</f>
        <v>OK</v>
      </c>
      <c r="M736" s="19" t="n">
        <f aca="false">DATE(YEAR(B736),MONTH(B736),1)</f>
        <v>46143</v>
      </c>
    </row>
    <row r="737" customFormat="false" ht="15" hidden="false" customHeight="false" outlineLevel="0" collapsed="false">
      <c r="A737" s="17" t="s">
        <v>1048</v>
      </c>
      <c r="B737" s="18" t="n">
        <v>46173</v>
      </c>
      <c r="C737" s="17" t="s">
        <v>101</v>
      </c>
      <c r="D737" s="17" t="s">
        <v>911</v>
      </c>
      <c r="E737" s="17" t="s">
        <v>912</v>
      </c>
      <c r="F737" s="17" t="s">
        <v>85</v>
      </c>
      <c r="G737" s="15" t="n">
        <v>1550.24</v>
      </c>
      <c r="H737" s="17" t="s">
        <v>86</v>
      </c>
      <c r="I737" s="12" t="n">
        <f aca="false">COUNTIFS('Supplier bills'!$E$2:$E$1921,A737)</f>
        <v>1</v>
      </c>
      <c r="J737" s="15" t="n">
        <f aca="false">IF(I737=0,"",SUMIFS('Supplier bills'!$F$2:$F$1921,'Supplier bills'!$E$2:$E$1921,A737))</f>
        <v>1559.09</v>
      </c>
      <c r="K737" s="15" t="n">
        <f aca="false">IF(H737="Invoiced",ROUND(J737-G737,2),"")</f>
        <v>8.85</v>
      </c>
      <c r="L737" s="17" t="str">
        <f aca="false">IF(H737="Invoiced",IF(ABS(K737)/G737&gt;0.03,"Review","OK"),"")</f>
        <v>OK</v>
      </c>
      <c r="M737" s="19" t="n">
        <f aca="false">DATE(YEAR(B737),MONTH(B737),1)</f>
        <v>46143</v>
      </c>
    </row>
    <row r="738" customFormat="false" ht="15" hidden="false" customHeight="false" outlineLevel="0" collapsed="false">
      <c r="A738" s="17" t="s">
        <v>1049</v>
      </c>
      <c r="B738" s="18" t="n">
        <v>46173</v>
      </c>
      <c r="C738" s="17" t="s">
        <v>82</v>
      </c>
      <c r="D738" s="17" t="s">
        <v>874</v>
      </c>
      <c r="E738" s="17" t="s">
        <v>875</v>
      </c>
      <c r="F738" s="17" t="s">
        <v>98</v>
      </c>
      <c r="G738" s="15" t="n">
        <v>111.36</v>
      </c>
      <c r="H738" s="17" t="s">
        <v>86</v>
      </c>
      <c r="I738" s="12" t="n">
        <f aca="false">COUNTIFS('Supplier bills'!$E$2:$E$1921,A738)</f>
        <v>1</v>
      </c>
      <c r="J738" s="15" t="n">
        <f aca="false">IF(I738=0,"",SUMIFS('Supplier bills'!$F$2:$F$1921,'Supplier bills'!$E$2:$E$1921,A738))</f>
        <v>111.5</v>
      </c>
      <c r="K738" s="15" t="n">
        <f aca="false">IF(H738="Invoiced",ROUND(J738-G738,2),"")</f>
        <v>0.14</v>
      </c>
      <c r="L738" s="17" t="str">
        <f aca="false">IF(H738="Invoiced",IF(ABS(K738)/G738&gt;0.03,"Review","OK"),"")</f>
        <v>OK</v>
      </c>
      <c r="M738" s="19" t="n">
        <f aca="false">DATE(YEAR(B738),MONTH(B738),1)</f>
        <v>46143</v>
      </c>
    </row>
    <row r="739" customFormat="false" ht="15" hidden="false" customHeight="false" outlineLevel="0" collapsed="false">
      <c r="A739" s="17" t="s">
        <v>1050</v>
      </c>
      <c r="B739" s="18" t="n">
        <v>46173</v>
      </c>
      <c r="C739" s="17" t="s">
        <v>82</v>
      </c>
      <c r="D739" s="17" t="s">
        <v>943</v>
      </c>
      <c r="E739" s="17" t="s">
        <v>944</v>
      </c>
      <c r="F739" s="17" t="s">
        <v>85</v>
      </c>
      <c r="G739" s="15" t="n">
        <v>419.69</v>
      </c>
      <c r="H739" s="17" t="s">
        <v>86</v>
      </c>
      <c r="I739" s="12" t="n">
        <f aca="false">COUNTIFS('Supplier bills'!$E$2:$E$1921,A739)</f>
        <v>1</v>
      </c>
      <c r="J739" s="15" t="n">
        <f aca="false">IF(I739=0,"",SUMIFS('Supplier bills'!$F$2:$F$1921,'Supplier bills'!$E$2:$E$1921,A739))</f>
        <v>422.2</v>
      </c>
      <c r="K739" s="15" t="n">
        <f aca="false">IF(H739="Invoiced",ROUND(J739-G739,2),"")</f>
        <v>2.51</v>
      </c>
      <c r="L739" s="17" t="str">
        <f aca="false">IF(H739="Invoiced",IF(ABS(K739)/G739&gt;0.03,"Review","OK"),"")</f>
        <v>OK</v>
      </c>
      <c r="M739" s="19" t="n">
        <f aca="false">DATE(YEAR(B739),MONTH(B739),1)</f>
        <v>46143</v>
      </c>
    </row>
    <row r="740" customFormat="false" ht="15" hidden="false" customHeight="false" outlineLevel="0" collapsed="false">
      <c r="A740" s="17" t="s">
        <v>1051</v>
      </c>
      <c r="B740" s="18" t="n">
        <v>46173</v>
      </c>
      <c r="C740" s="17" t="s">
        <v>82</v>
      </c>
      <c r="D740" s="17" t="s">
        <v>1008</v>
      </c>
      <c r="E740" s="17" t="s">
        <v>1009</v>
      </c>
      <c r="F740" s="17" t="s">
        <v>98</v>
      </c>
      <c r="G740" s="15" t="n">
        <v>571.55</v>
      </c>
      <c r="H740" s="17" t="s">
        <v>86</v>
      </c>
      <c r="I740" s="12" t="n">
        <f aca="false">COUNTIFS('Supplier bills'!$E$2:$E$1921,A740)</f>
        <v>1</v>
      </c>
      <c r="J740" s="15" t="n">
        <f aca="false">IF(I740=0,"",SUMIFS('Supplier bills'!$F$2:$F$1921,'Supplier bills'!$E$2:$E$1921,A740))</f>
        <v>570.21</v>
      </c>
      <c r="K740" s="15" t="n">
        <f aca="false">IF(H740="Invoiced",ROUND(J740-G740,2),"")</f>
        <v>-1.34</v>
      </c>
      <c r="L740" s="17" t="str">
        <f aca="false">IF(H740="Invoiced",IF(ABS(K740)/G740&gt;0.03,"Review","OK"),"")</f>
        <v>OK</v>
      </c>
      <c r="M740" s="19" t="n">
        <f aca="false">DATE(YEAR(B740),MONTH(B740),1)</f>
        <v>46143</v>
      </c>
    </row>
    <row r="741" customFormat="false" ht="15" hidden="false" customHeight="false" outlineLevel="0" collapsed="false">
      <c r="A741" s="17" t="s">
        <v>1052</v>
      </c>
      <c r="B741" s="18" t="n">
        <v>46173</v>
      </c>
      <c r="C741" s="17" t="s">
        <v>88</v>
      </c>
      <c r="D741" s="17" t="s">
        <v>993</v>
      </c>
      <c r="E741" s="17" t="s">
        <v>994</v>
      </c>
      <c r="F741" s="17" t="s">
        <v>85</v>
      </c>
      <c r="G741" s="15" t="n">
        <v>364.31</v>
      </c>
      <c r="H741" s="17" t="s">
        <v>86</v>
      </c>
      <c r="I741" s="12" t="n">
        <f aca="false">COUNTIFS('Supplier bills'!$E$2:$E$1921,A741)</f>
        <v>1</v>
      </c>
      <c r="J741" s="15" t="n">
        <f aca="false">IF(I741=0,"",SUMIFS('Supplier bills'!$F$2:$F$1921,'Supplier bills'!$E$2:$E$1921,A741))</f>
        <v>365.51</v>
      </c>
      <c r="K741" s="15" t="n">
        <f aca="false">IF(H741="Invoiced",ROUND(J741-G741,2),"")</f>
        <v>1.2</v>
      </c>
      <c r="L741" s="17" t="str">
        <f aca="false">IF(H741="Invoiced",IF(ABS(K741)/G741&gt;0.03,"Review","OK"),"")</f>
        <v>OK</v>
      </c>
      <c r="M741" s="19" t="n">
        <f aca="false">DATE(YEAR(B741),MONTH(B741),1)</f>
        <v>46143</v>
      </c>
    </row>
    <row r="742" customFormat="false" ht="15" hidden="false" customHeight="false" outlineLevel="0" collapsed="false">
      <c r="A742" s="17" t="s">
        <v>1053</v>
      </c>
      <c r="B742" s="18" t="n">
        <v>46173</v>
      </c>
      <c r="C742" s="17" t="s">
        <v>82</v>
      </c>
      <c r="D742" s="17" t="s">
        <v>955</v>
      </c>
      <c r="E742" s="17" t="s">
        <v>956</v>
      </c>
      <c r="F742" s="17" t="s">
        <v>98</v>
      </c>
      <c r="G742" s="15" t="n">
        <v>165.28</v>
      </c>
      <c r="H742" s="17" t="s">
        <v>86</v>
      </c>
      <c r="I742" s="12" t="n">
        <f aca="false">COUNTIFS('Supplier bills'!$E$2:$E$1921,A742)</f>
        <v>1</v>
      </c>
      <c r="J742" s="15" t="n">
        <f aca="false">IF(I742=0,"",SUMIFS('Supplier bills'!$F$2:$F$1921,'Supplier bills'!$E$2:$E$1921,A742))</f>
        <v>164.75</v>
      </c>
      <c r="K742" s="15" t="n">
        <f aca="false">IF(H742="Invoiced",ROUND(J742-G742,2),"")</f>
        <v>-0.53</v>
      </c>
      <c r="L742" s="17" t="str">
        <f aca="false">IF(H742="Invoiced",IF(ABS(K742)/G742&gt;0.03,"Review","OK"),"")</f>
        <v>OK</v>
      </c>
      <c r="M742" s="19" t="n">
        <f aca="false">DATE(YEAR(B742),MONTH(B742),1)</f>
        <v>46143</v>
      </c>
    </row>
    <row r="743" customFormat="false" ht="15" hidden="false" customHeight="false" outlineLevel="0" collapsed="false">
      <c r="A743" s="17" t="s">
        <v>1054</v>
      </c>
      <c r="B743" s="18" t="n">
        <v>46173</v>
      </c>
      <c r="C743" s="17" t="s">
        <v>101</v>
      </c>
      <c r="D743" s="17" t="s">
        <v>899</v>
      </c>
      <c r="E743" s="17" t="s">
        <v>900</v>
      </c>
      <c r="F743" s="17" t="s">
        <v>85</v>
      </c>
      <c r="G743" s="15" t="n">
        <v>486.9</v>
      </c>
      <c r="H743" s="17" t="s">
        <v>86</v>
      </c>
      <c r="I743" s="12" t="n">
        <f aca="false">COUNTIFS('Supplier bills'!$E$2:$E$1921,A743)</f>
        <v>1</v>
      </c>
      <c r="J743" s="15" t="n">
        <f aca="false">IF(I743=0,"",SUMIFS('Supplier bills'!$F$2:$F$1921,'Supplier bills'!$E$2:$E$1921,A743))</f>
        <v>486.88</v>
      </c>
      <c r="K743" s="15" t="n">
        <f aca="false">IF(H743="Invoiced",ROUND(J743-G743,2),"")</f>
        <v>-0.02</v>
      </c>
      <c r="L743" s="17" t="str">
        <f aca="false">IF(H743="Invoiced",IF(ABS(K743)/G743&gt;0.03,"Review","OK"),"")</f>
        <v>OK</v>
      </c>
      <c r="M743" s="19" t="n">
        <f aca="false">DATE(YEAR(B743),MONTH(B743),1)</f>
        <v>46143</v>
      </c>
    </row>
    <row r="744" customFormat="false" ht="15" hidden="false" customHeight="false" outlineLevel="0" collapsed="false">
      <c r="A744" s="17" t="s">
        <v>1055</v>
      </c>
      <c r="B744" s="18" t="n">
        <v>46174</v>
      </c>
      <c r="C744" s="17" t="s">
        <v>101</v>
      </c>
      <c r="D744" s="17" t="s">
        <v>1026</v>
      </c>
      <c r="E744" s="17" t="s">
        <v>1027</v>
      </c>
      <c r="F744" s="17" t="s">
        <v>98</v>
      </c>
      <c r="G744" s="15" t="n">
        <v>442.63</v>
      </c>
      <c r="H744" s="17" t="s">
        <v>86</v>
      </c>
      <c r="I744" s="12" t="n">
        <f aca="false">COUNTIFS('Supplier bills'!$E$2:$E$1921,A744)</f>
        <v>1</v>
      </c>
      <c r="J744" s="15" t="n">
        <f aca="false">IF(I744=0,"",SUMIFS('Supplier bills'!$F$2:$F$1921,'Supplier bills'!$E$2:$E$1921,A744))</f>
        <v>445.16</v>
      </c>
      <c r="K744" s="15" t="n">
        <f aca="false">IF(H744="Invoiced",ROUND(J744-G744,2),"")</f>
        <v>2.53</v>
      </c>
      <c r="L744" s="17" t="str">
        <f aca="false">IF(H744="Invoiced",IF(ABS(K744)/G744&gt;0.03,"Review","OK"),"")</f>
        <v>OK</v>
      </c>
      <c r="M744" s="19" t="n">
        <f aca="false">DATE(YEAR(B744),MONTH(B744),1)</f>
        <v>46174</v>
      </c>
    </row>
    <row r="745" customFormat="false" ht="15" hidden="false" customHeight="false" outlineLevel="0" collapsed="false">
      <c r="A745" s="17" t="s">
        <v>1056</v>
      </c>
      <c r="B745" s="18" t="n">
        <v>46174</v>
      </c>
      <c r="C745" s="17" t="s">
        <v>82</v>
      </c>
      <c r="D745" s="17" t="s">
        <v>1037</v>
      </c>
      <c r="E745" s="17" t="s">
        <v>1038</v>
      </c>
      <c r="F745" s="17" t="s">
        <v>98</v>
      </c>
      <c r="G745" s="15" t="n">
        <v>101.28</v>
      </c>
      <c r="H745" s="17" t="s">
        <v>86</v>
      </c>
      <c r="I745" s="12" t="n">
        <f aca="false">COUNTIFS('Supplier bills'!$E$2:$E$1921,A745)</f>
        <v>1</v>
      </c>
      <c r="J745" s="15" t="n">
        <f aca="false">IF(I745=0,"",SUMIFS('Supplier bills'!$F$2:$F$1921,'Supplier bills'!$E$2:$E$1921,A745))</f>
        <v>100.41</v>
      </c>
      <c r="K745" s="15" t="n">
        <f aca="false">IF(H745="Invoiced",ROUND(J745-G745,2),"")</f>
        <v>-0.87</v>
      </c>
      <c r="L745" s="17" t="str">
        <f aca="false">IF(H745="Invoiced",IF(ABS(K745)/G745&gt;0.03,"Review","OK"),"")</f>
        <v>OK</v>
      </c>
      <c r="M745" s="19" t="n">
        <f aca="false">DATE(YEAR(B745),MONTH(B745),1)</f>
        <v>46174</v>
      </c>
    </row>
    <row r="746" customFormat="false" ht="15" hidden="false" customHeight="false" outlineLevel="0" collapsed="false">
      <c r="A746" s="17" t="s">
        <v>1057</v>
      </c>
      <c r="B746" s="18" t="n">
        <v>46174</v>
      </c>
      <c r="C746" s="17" t="s">
        <v>101</v>
      </c>
      <c r="D746" s="17" t="s">
        <v>907</v>
      </c>
      <c r="E746" s="17" t="s">
        <v>908</v>
      </c>
      <c r="F746" s="17" t="s">
        <v>98</v>
      </c>
      <c r="G746" s="15" t="n">
        <v>90.02</v>
      </c>
      <c r="H746" s="17" t="s">
        <v>86</v>
      </c>
      <c r="I746" s="12" t="n">
        <f aca="false">COUNTIFS('Supplier bills'!$E$2:$E$1921,A746)</f>
        <v>1</v>
      </c>
      <c r="J746" s="15" t="n">
        <f aca="false">IF(I746=0,"",SUMIFS('Supplier bills'!$F$2:$F$1921,'Supplier bills'!$E$2:$E$1921,A746))</f>
        <v>89.99</v>
      </c>
      <c r="K746" s="15" t="n">
        <f aca="false">IF(H746="Invoiced",ROUND(J746-G746,2),"")</f>
        <v>-0.03</v>
      </c>
      <c r="L746" s="17" t="str">
        <f aca="false">IF(H746="Invoiced",IF(ABS(K746)/G746&gt;0.03,"Review","OK"),"")</f>
        <v>OK</v>
      </c>
      <c r="M746" s="19" t="n">
        <f aca="false">DATE(YEAR(B746),MONTH(B746),1)</f>
        <v>46174</v>
      </c>
    </row>
    <row r="747" customFormat="false" ht="15" hidden="false" customHeight="false" outlineLevel="0" collapsed="false">
      <c r="A747" s="17" t="s">
        <v>1058</v>
      </c>
      <c r="B747" s="18" t="n">
        <v>46174</v>
      </c>
      <c r="C747" s="17" t="s">
        <v>82</v>
      </c>
      <c r="D747" s="17" t="s">
        <v>1005</v>
      </c>
      <c r="E747" s="17" t="s">
        <v>1006</v>
      </c>
      <c r="F747" s="17" t="s">
        <v>85</v>
      </c>
      <c r="G747" s="15" t="n">
        <v>318.74</v>
      </c>
      <c r="H747" s="17" t="s">
        <v>86</v>
      </c>
      <c r="I747" s="12" t="n">
        <f aca="false">COUNTIFS('Supplier bills'!$E$2:$E$1921,A747)</f>
        <v>1</v>
      </c>
      <c r="J747" s="15" t="n">
        <f aca="false">IF(I747=0,"",SUMIFS('Supplier bills'!$F$2:$F$1921,'Supplier bills'!$E$2:$E$1921,A747))</f>
        <v>317.88</v>
      </c>
      <c r="K747" s="15" t="n">
        <f aca="false">IF(H747="Invoiced",ROUND(J747-G747,2),"")</f>
        <v>-0.86</v>
      </c>
      <c r="L747" s="17" t="str">
        <f aca="false">IF(H747="Invoiced",IF(ABS(K747)/G747&gt;0.03,"Review","OK"),"")</f>
        <v>OK</v>
      </c>
      <c r="M747" s="19" t="n">
        <f aca="false">DATE(YEAR(B747),MONTH(B747),1)</f>
        <v>46174</v>
      </c>
    </row>
    <row r="748" customFormat="false" ht="15" hidden="false" customHeight="false" outlineLevel="0" collapsed="false">
      <c r="A748" s="17" t="s">
        <v>1059</v>
      </c>
      <c r="B748" s="18" t="n">
        <v>46174</v>
      </c>
      <c r="C748" s="17" t="s">
        <v>82</v>
      </c>
      <c r="D748" s="17" t="s">
        <v>1060</v>
      </c>
      <c r="E748" s="17" t="s">
        <v>1061</v>
      </c>
      <c r="F748" s="17" t="s">
        <v>92</v>
      </c>
      <c r="G748" s="15" t="n">
        <v>326.38</v>
      </c>
      <c r="H748" s="17" t="s">
        <v>93</v>
      </c>
      <c r="I748" s="12" t="n">
        <f aca="false">COUNTIFS('Supplier bills'!$E$2:$E$1921,A748)</f>
        <v>0</v>
      </c>
      <c r="J748" s="15" t="str">
        <f aca="false">IF(I748=0,"",SUMIFS('Supplier bills'!$F$2:$F$1921,'Supplier bills'!$E$2:$E$1921,A748))</f>
        <v/>
      </c>
      <c r="K748" s="15" t="str">
        <f aca="false">IF(H748="Invoiced",ROUND(J748-G748,2),"")</f>
        <v/>
      </c>
      <c r="L748" s="17" t="str">
        <f aca="false">IF(H748="Invoiced",IF(ABS(K748)/G748&gt;0.03,"Review","OK"),"")</f>
        <v/>
      </c>
      <c r="M748" s="19" t="n">
        <f aca="false">DATE(YEAR(B748),MONTH(B748),1)</f>
        <v>46174</v>
      </c>
    </row>
    <row r="749" customFormat="false" ht="15" hidden="false" customHeight="false" outlineLevel="0" collapsed="false">
      <c r="A749" s="17" t="s">
        <v>1062</v>
      </c>
      <c r="B749" s="18" t="n">
        <v>46174</v>
      </c>
      <c r="C749" s="17" t="s">
        <v>88</v>
      </c>
      <c r="D749" s="17" t="s">
        <v>924</v>
      </c>
      <c r="E749" s="17" t="s">
        <v>925</v>
      </c>
      <c r="F749" s="17" t="s">
        <v>98</v>
      </c>
      <c r="G749" s="15" t="n">
        <v>169.98</v>
      </c>
      <c r="H749" s="17" t="s">
        <v>86</v>
      </c>
      <c r="I749" s="12" t="n">
        <f aca="false">COUNTIFS('Supplier bills'!$E$2:$E$1921,A749)</f>
        <v>1</v>
      </c>
      <c r="J749" s="15" t="n">
        <f aca="false">IF(I749=0,"",SUMIFS('Supplier bills'!$F$2:$F$1921,'Supplier bills'!$E$2:$E$1921,A749))</f>
        <v>168.55</v>
      </c>
      <c r="K749" s="15" t="n">
        <f aca="false">IF(H749="Invoiced",ROUND(J749-G749,2),"")</f>
        <v>-1.43</v>
      </c>
      <c r="L749" s="17" t="str">
        <f aca="false">IF(H749="Invoiced",IF(ABS(K749)/G749&gt;0.03,"Review","OK"),"")</f>
        <v>OK</v>
      </c>
      <c r="M749" s="19" t="n">
        <f aca="false">DATE(YEAR(B749),MONTH(B749),1)</f>
        <v>46174</v>
      </c>
    </row>
    <row r="750" customFormat="false" ht="15" hidden="false" customHeight="false" outlineLevel="0" collapsed="false">
      <c r="A750" s="17" t="s">
        <v>1063</v>
      </c>
      <c r="B750" s="18" t="n">
        <v>46174</v>
      </c>
      <c r="C750" s="17" t="s">
        <v>88</v>
      </c>
      <c r="D750" s="17" t="s">
        <v>993</v>
      </c>
      <c r="E750" s="17" t="s">
        <v>994</v>
      </c>
      <c r="F750" s="17" t="s">
        <v>98</v>
      </c>
      <c r="G750" s="15" t="n">
        <v>953.18</v>
      </c>
      <c r="H750" s="17" t="s">
        <v>86</v>
      </c>
      <c r="I750" s="12" t="n">
        <f aca="false">COUNTIFS('Supplier bills'!$E$2:$E$1921,A750)</f>
        <v>1</v>
      </c>
      <c r="J750" s="15" t="n">
        <f aca="false">IF(I750=0,"",SUMIFS('Supplier bills'!$F$2:$F$1921,'Supplier bills'!$E$2:$E$1921,A750))</f>
        <v>962.34</v>
      </c>
      <c r="K750" s="15" t="n">
        <f aca="false">IF(H750="Invoiced",ROUND(J750-G750,2),"")</f>
        <v>9.16</v>
      </c>
      <c r="L750" s="17" t="str">
        <f aca="false">IF(H750="Invoiced",IF(ABS(K750)/G750&gt;0.03,"Review","OK"),"")</f>
        <v>OK</v>
      </c>
      <c r="M750" s="19" t="n">
        <f aca="false">DATE(YEAR(B750),MONTH(B750),1)</f>
        <v>46174</v>
      </c>
    </row>
    <row r="751" customFormat="false" ht="15" hidden="false" customHeight="false" outlineLevel="0" collapsed="false">
      <c r="A751" s="17" t="s">
        <v>1064</v>
      </c>
      <c r="B751" s="18" t="n">
        <v>46174</v>
      </c>
      <c r="C751" s="17" t="s">
        <v>82</v>
      </c>
      <c r="D751" s="17" t="s">
        <v>943</v>
      </c>
      <c r="E751" s="17" t="s">
        <v>944</v>
      </c>
      <c r="F751" s="17" t="s">
        <v>85</v>
      </c>
      <c r="G751" s="15" t="n">
        <v>1505.52</v>
      </c>
      <c r="H751" s="17" t="s">
        <v>86</v>
      </c>
      <c r="I751" s="12" t="n">
        <f aca="false">COUNTIFS('Supplier bills'!$E$2:$E$1921,A751)</f>
        <v>1</v>
      </c>
      <c r="J751" s="15" t="n">
        <f aca="false">IF(I751=0,"",SUMIFS('Supplier bills'!$F$2:$F$1921,'Supplier bills'!$E$2:$E$1921,A751))</f>
        <v>1509</v>
      </c>
      <c r="K751" s="15" t="n">
        <f aca="false">IF(H751="Invoiced",ROUND(J751-G751,2),"")</f>
        <v>3.48</v>
      </c>
      <c r="L751" s="17" t="str">
        <f aca="false">IF(H751="Invoiced",IF(ABS(K751)/G751&gt;0.03,"Review","OK"),"")</f>
        <v>OK</v>
      </c>
      <c r="M751" s="19" t="n">
        <f aca="false">DATE(YEAR(B751),MONTH(B751),1)</f>
        <v>46174</v>
      </c>
    </row>
    <row r="752" customFormat="false" ht="15" hidden="false" customHeight="false" outlineLevel="0" collapsed="false">
      <c r="A752" s="17" t="s">
        <v>1065</v>
      </c>
      <c r="B752" s="18" t="n">
        <v>46174</v>
      </c>
      <c r="C752" s="17" t="s">
        <v>88</v>
      </c>
      <c r="D752" s="17" t="s">
        <v>1037</v>
      </c>
      <c r="E752" s="17" t="s">
        <v>1038</v>
      </c>
      <c r="F752" s="17" t="s">
        <v>85</v>
      </c>
      <c r="G752" s="15" t="n">
        <v>564.57</v>
      </c>
      <c r="H752" s="17" t="s">
        <v>86</v>
      </c>
      <c r="I752" s="12" t="n">
        <f aca="false">COUNTIFS('Supplier bills'!$E$2:$E$1921,A752)</f>
        <v>1</v>
      </c>
      <c r="J752" s="15" t="n">
        <f aca="false">IF(I752=0,"",SUMIFS('Supplier bills'!$F$2:$F$1921,'Supplier bills'!$E$2:$E$1921,A752))</f>
        <v>564.94</v>
      </c>
      <c r="K752" s="15" t="n">
        <f aca="false">IF(H752="Invoiced",ROUND(J752-G752,2),"")</f>
        <v>0.37</v>
      </c>
      <c r="L752" s="17" t="str">
        <f aca="false">IF(H752="Invoiced",IF(ABS(K752)/G752&gt;0.03,"Review","OK"),"")</f>
        <v>OK</v>
      </c>
      <c r="M752" s="19" t="n">
        <f aca="false">DATE(YEAR(B752),MONTH(B752),1)</f>
        <v>46174</v>
      </c>
    </row>
    <row r="753" customFormat="false" ht="15" hidden="false" customHeight="false" outlineLevel="0" collapsed="false">
      <c r="A753" s="17" t="s">
        <v>1066</v>
      </c>
      <c r="B753" s="18" t="n">
        <v>46175</v>
      </c>
      <c r="C753" s="17" t="s">
        <v>101</v>
      </c>
      <c r="D753" s="17" t="s">
        <v>1067</v>
      </c>
      <c r="E753" s="17" t="s">
        <v>1068</v>
      </c>
      <c r="F753" s="17" t="s">
        <v>85</v>
      </c>
      <c r="G753" s="15" t="n">
        <v>542.39</v>
      </c>
      <c r="H753" s="17" t="s">
        <v>86</v>
      </c>
      <c r="I753" s="12" t="n">
        <f aca="false">COUNTIFS('Supplier bills'!$E$2:$E$1921,A753)</f>
        <v>1</v>
      </c>
      <c r="J753" s="15" t="n">
        <f aca="false">IF(I753=0,"",SUMIFS('Supplier bills'!$F$2:$F$1921,'Supplier bills'!$E$2:$E$1921,A753))</f>
        <v>541.04</v>
      </c>
      <c r="K753" s="15" t="n">
        <f aca="false">IF(H753="Invoiced",ROUND(J753-G753,2),"")</f>
        <v>-1.35</v>
      </c>
      <c r="L753" s="17" t="str">
        <f aca="false">IF(H753="Invoiced",IF(ABS(K753)/G753&gt;0.03,"Review","OK"),"")</f>
        <v>OK</v>
      </c>
      <c r="M753" s="19" t="n">
        <f aca="false">DATE(YEAR(B753),MONTH(B753),1)</f>
        <v>46174</v>
      </c>
    </row>
    <row r="754" customFormat="false" ht="15" hidden="false" customHeight="false" outlineLevel="0" collapsed="false">
      <c r="A754" s="17" t="s">
        <v>1069</v>
      </c>
      <c r="B754" s="18" t="n">
        <v>46175</v>
      </c>
      <c r="C754" s="17" t="s">
        <v>88</v>
      </c>
      <c r="D754" s="17" t="s">
        <v>1008</v>
      </c>
      <c r="E754" s="17" t="s">
        <v>1009</v>
      </c>
      <c r="F754" s="17" t="s">
        <v>85</v>
      </c>
      <c r="G754" s="15" t="n">
        <v>138.46</v>
      </c>
      <c r="H754" s="17" t="s">
        <v>86</v>
      </c>
      <c r="I754" s="12" t="n">
        <f aca="false">COUNTIFS('Supplier bills'!$E$2:$E$1921,A754)</f>
        <v>1</v>
      </c>
      <c r="J754" s="15" t="n">
        <f aca="false">IF(I754=0,"",SUMIFS('Supplier bills'!$F$2:$F$1921,'Supplier bills'!$E$2:$E$1921,A754))</f>
        <v>138.82</v>
      </c>
      <c r="K754" s="15" t="n">
        <f aca="false">IF(H754="Invoiced",ROUND(J754-G754,2),"")</f>
        <v>0.36</v>
      </c>
      <c r="L754" s="17" t="str">
        <f aca="false">IF(H754="Invoiced",IF(ABS(K754)/G754&gt;0.03,"Review","OK"),"")</f>
        <v>OK</v>
      </c>
      <c r="M754" s="19" t="n">
        <f aca="false">DATE(YEAR(B754),MONTH(B754),1)</f>
        <v>46174</v>
      </c>
    </row>
    <row r="755" customFormat="false" ht="15" hidden="false" customHeight="false" outlineLevel="0" collapsed="false">
      <c r="A755" s="17" t="s">
        <v>1070</v>
      </c>
      <c r="B755" s="18" t="n">
        <v>46175</v>
      </c>
      <c r="C755" s="17" t="s">
        <v>82</v>
      </c>
      <c r="D755" s="17" t="s">
        <v>1071</v>
      </c>
      <c r="E755" s="17" t="s">
        <v>1072</v>
      </c>
      <c r="F755" s="17" t="s">
        <v>85</v>
      </c>
      <c r="G755" s="15" t="n">
        <v>105.71</v>
      </c>
      <c r="H755" s="17" t="s">
        <v>86</v>
      </c>
      <c r="I755" s="12" t="n">
        <f aca="false">COUNTIFS('Supplier bills'!$E$2:$E$1921,A755)</f>
        <v>1</v>
      </c>
      <c r="J755" s="15" t="n">
        <f aca="false">IF(I755=0,"",SUMIFS('Supplier bills'!$F$2:$F$1921,'Supplier bills'!$E$2:$E$1921,A755))</f>
        <v>105.8</v>
      </c>
      <c r="K755" s="15" t="n">
        <f aca="false">IF(H755="Invoiced",ROUND(J755-G755,2),"")</f>
        <v>0.09</v>
      </c>
      <c r="L755" s="17" t="str">
        <f aca="false">IF(H755="Invoiced",IF(ABS(K755)/G755&gt;0.03,"Review","OK"),"")</f>
        <v>OK</v>
      </c>
      <c r="M755" s="19" t="n">
        <f aca="false">DATE(YEAR(B755),MONTH(B755),1)</f>
        <v>46174</v>
      </c>
    </row>
    <row r="756" customFormat="false" ht="15" hidden="false" customHeight="false" outlineLevel="0" collapsed="false">
      <c r="A756" s="17" t="s">
        <v>1073</v>
      </c>
      <c r="B756" s="18" t="n">
        <v>46175</v>
      </c>
      <c r="C756" s="17" t="s">
        <v>101</v>
      </c>
      <c r="D756" s="17" t="s">
        <v>1074</v>
      </c>
      <c r="E756" s="17" t="s">
        <v>1075</v>
      </c>
      <c r="F756" s="17" t="s">
        <v>85</v>
      </c>
      <c r="G756" s="15" t="n">
        <v>446.42</v>
      </c>
      <c r="H756" s="17" t="s">
        <v>86</v>
      </c>
      <c r="I756" s="12" t="n">
        <f aca="false">COUNTIFS('Supplier bills'!$E$2:$E$1921,A756)</f>
        <v>1</v>
      </c>
      <c r="J756" s="15" t="n">
        <f aca="false">IF(I756=0,"",SUMIFS('Supplier bills'!$F$2:$F$1921,'Supplier bills'!$E$2:$E$1921,A756))</f>
        <v>447.48</v>
      </c>
      <c r="K756" s="15" t="n">
        <f aca="false">IF(H756="Invoiced",ROUND(J756-G756,2),"")</f>
        <v>1.06</v>
      </c>
      <c r="L756" s="17" t="str">
        <f aca="false">IF(H756="Invoiced",IF(ABS(K756)/G756&gt;0.03,"Review","OK"),"")</f>
        <v>OK</v>
      </c>
      <c r="M756" s="19" t="n">
        <f aca="false">DATE(YEAR(B756),MONTH(B756),1)</f>
        <v>46174</v>
      </c>
    </row>
    <row r="757" customFormat="false" ht="15" hidden="false" customHeight="false" outlineLevel="0" collapsed="false">
      <c r="A757" s="17" t="s">
        <v>1076</v>
      </c>
      <c r="B757" s="18" t="n">
        <v>46175</v>
      </c>
      <c r="C757" s="17" t="s">
        <v>88</v>
      </c>
      <c r="D757" s="17" t="s">
        <v>915</v>
      </c>
      <c r="E757" s="17" t="s">
        <v>916</v>
      </c>
      <c r="F757" s="17" t="s">
        <v>85</v>
      </c>
      <c r="G757" s="15" t="n">
        <v>254.35</v>
      </c>
      <c r="H757" s="17" t="s">
        <v>86</v>
      </c>
      <c r="I757" s="12" t="n">
        <f aca="false">COUNTIFS('Supplier bills'!$E$2:$E$1921,A757)</f>
        <v>1</v>
      </c>
      <c r="J757" s="15" t="n">
        <f aca="false">IF(I757=0,"",SUMIFS('Supplier bills'!$F$2:$F$1921,'Supplier bills'!$E$2:$E$1921,A757))</f>
        <v>227.17</v>
      </c>
      <c r="K757" s="15" t="n">
        <f aca="false">IF(H757="Invoiced",ROUND(J757-G757,2),"")</f>
        <v>-27.18</v>
      </c>
      <c r="L757" s="17" t="str">
        <f aca="false">IF(H757="Invoiced",IF(ABS(K757)/G757&gt;0.03,"Review","OK"),"")</f>
        <v>Review</v>
      </c>
      <c r="M757" s="19" t="n">
        <f aca="false">DATE(YEAR(B757),MONTH(B757),1)</f>
        <v>46174</v>
      </c>
    </row>
    <row r="758" customFormat="false" ht="15" hidden="false" customHeight="false" outlineLevel="0" collapsed="false">
      <c r="A758" s="17" t="s">
        <v>1077</v>
      </c>
      <c r="B758" s="18" t="n">
        <v>46175</v>
      </c>
      <c r="C758" s="17" t="s">
        <v>88</v>
      </c>
      <c r="D758" s="17" t="s">
        <v>943</v>
      </c>
      <c r="E758" s="17" t="s">
        <v>944</v>
      </c>
      <c r="F758" s="17" t="s">
        <v>98</v>
      </c>
      <c r="G758" s="15" t="n">
        <v>255.05</v>
      </c>
      <c r="H758" s="17" t="s">
        <v>86</v>
      </c>
      <c r="I758" s="12" t="n">
        <f aca="false">COUNTIFS('Supplier bills'!$E$2:$E$1921,A758)</f>
        <v>1</v>
      </c>
      <c r="J758" s="15" t="n">
        <f aca="false">IF(I758=0,"",SUMIFS('Supplier bills'!$F$2:$F$1921,'Supplier bills'!$E$2:$E$1921,A758))</f>
        <v>275.89</v>
      </c>
      <c r="K758" s="15" t="n">
        <f aca="false">IF(H758="Invoiced",ROUND(J758-G758,2),"")</f>
        <v>20.84</v>
      </c>
      <c r="L758" s="17" t="str">
        <f aca="false">IF(H758="Invoiced",IF(ABS(K758)/G758&gt;0.03,"Review","OK"),"")</f>
        <v>Review</v>
      </c>
      <c r="M758" s="19" t="n">
        <f aca="false">DATE(YEAR(B758),MONTH(B758),1)</f>
        <v>46174</v>
      </c>
    </row>
    <row r="759" customFormat="false" ht="15" hidden="false" customHeight="false" outlineLevel="0" collapsed="false">
      <c r="A759" s="17" t="s">
        <v>1078</v>
      </c>
      <c r="B759" s="18" t="n">
        <v>46175</v>
      </c>
      <c r="C759" s="17" t="s">
        <v>82</v>
      </c>
      <c r="D759" s="17" t="s">
        <v>1079</v>
      </c>
      <c r="E759" s="17" t="s">
        <v>1080</v>
      </c>
      <c r="F759" s="17" t="s">
        <v>98</v>
      </c>
      <c r="G759" s="15" t="n">
        <v>439.21</v>
      </c>
      <c r="H759" s="17" t="s">
        <v>86</v>
      </c>
      <c r="I759" s="12" t="n">
        <f aca="false">COUNTIFS('Supplier bills'!$E$2:$E$1921,A759)</f>
        <v>1</v>
      </c>
      <c r="J759" s="15" t="n">
        <f aca="false">IF(I759=0,"",SUMIFS('Supplier bills'!$F$2:$F$1921,'Supplier bills'!$E$2:$E$1921,A759))</f>
        <v>440.89</v>
      </c>
      <c r="K759" s="15" t="n">
        <f aca="false">IF(H759="Invoiced",ROUND(J759-G759,2),"")</f>
        <v>1.68</v>
      </c>
      <c r="L759" s="17" t="str">
        <f aca="false">IF(H759="Invoiced",IF(ABS(K759)/G759&gt;0.03,"Review","OK"),"")</f>
        <v>OK</v>
      </c>
      <c r="M759" s="19" t="n">
        <f aca="false">DATE(YEAR(B759),MONTH(B759),1)</f>
        <v>46174</v>
      </c>
    </row>
    <row r="760" customFormat="false" ht="15" hidden="false" customHeight="false" outlineLevel="0" collapsed="false">
      <c r="A760" s="17" t="s">
        <v>1081</v>
      </c>
      <c r="B760" s="18" t="n">
        <v>46175</v>
      </c>
      <c r="C760" s="17" t="s">
        <v>88</v>
      </c>
      <c r="D760" s="17" t="s">
        <v>1026</v>
      </c>
      <c r="E760" s="17" t="s">
        <v>1027</v>
      </c>
      <c r="F760" s="17" t="s">
        <v>98</v>
      </c>
      <c r="G760" s="15" t="n">
        <v>213.5</v>
      </c>
      <c r="H760" s="17" t="s">
        <v>86</v>
      </c>
      <c r="I760" s="12" t="n">
        <f aca="false">COUNTIFS('Supplier bills'!$E$2:$E$1921,A760)</f>
        <v>1</v>
      </c>
      <c r="J760" s="15" t="n">
        <f aca="false">IF(I760=0,"",SUMIFS('Supplier bills'!$F$2:$F$1921,'Supplier bills'!$E$2:$E$1921,A760))</f>
        <v>215.32</v>
      </c>
      <c r="K760" s="15" t="n">
        <f aca="false">IF(H760="Invoiced",ROUND(J760-G760,2),"")</f>
        <v>1.82</v>
      </c>
      <c r="L760" s="17" t="str">
        <f aca="false">IF(H760="Invoiced",IF(ABS(K760)/G760&gt;0.03,"Review","OK"),"")</f>
        <v>OK</v>
      </c>
      <c r="M760" s="19" t="n">
        <f aca="false">DATE(YEAR(B760),MONTH(B760),1)</f>
        <v>46174</v>
      </c>
    </row>
    <row r="761" customFormat="false" ht="15" hidden="false" customHeight="false" outlineLevel="0" collapsed="false">
      <c r="A761" s="17" t="s">
        <v>1082</v>
      </c>
      <c r="B761" s="18" t="n">
        <v>46175</v>
      </c>
      <c r="C761" s="17" t="s">
        <v>82</v>
      </c>
      <c r="D761" s="17" t="s">
        <v>1071</v>
      </c>
      <c r="E761" s="17" t="s">
        <v>1072</v>
      </c>
      <c r="F761" s="17" t="s">
        <v>98</v>
      </c>
      <c r="G761" s="15" t="n">
        <v>332.04</v>
      </c>
      <c r="H761" s="17" t="s">
        <v>86</v>
      </c>
      <c r="I761" s="12" t="n">
        <f aca="false">COUNTIFS('Supplier bills'!$E$2:$E$1921,A761)</f>
        <v>1</v>
      </c>
      <c r="J761" s="15" t="n">
        <f aca="false">IF(I761=0,"",SUMIFS('Supplier bills'!$F$2:$F$1921,'Supplier bills'!$E$2:$E$1921,A761))</f>
        <v>335.04</v>
      </c>
      <c r="K761" s="15" t="n">
        <f aca="false">IF(H761="Invoiced",ROUND(J761-G761,2),"")</f>
        <v>3</v>
      </c>
      <c r="L761" s="17" t="str">
        <f aca="false">IF(H761="Invoiced",IF(ABS(K761)/G761&gt;0.03,"Review","OK"),"")</f>
        <v>OK</v>
      </c>
      <c r="M761" s="19" t="n">
        <f aca="false">DATE(YEAR(B761),MONTH(B761),1)</f>
        <v>46174</v>
      </c>
    </row>
    <row r="762" customFormat="false" ht="15" hidden="false" customHeight="false" outlineLevel="0" collapsed="false">
      <c r="A762" s="17" t="s">
        <v>1083</v>
      </c>
      <c r="B762" s="18" t="n">
        <v>46175</v>
      </c>
      <c r="C762" s="17" t="s">
        <v>88</v>
      </c>
      <c r="D762" s="17" t="s">
        <v>1084</v>
      </c>
      <c r="E762" s="17" t="s">
        <v>1085</v>
      </c>
      <c r="F762" s="17" t="s">
        <v>85</v>
      </c>
      <c r="G762" s="15" t="n">
        <v>236</v>
      </c>
      <c r="H762" s="17" t="s">
        <v>86</v>
      </c>
      <c r="I762" s="12" t="n">
        <f aca="false">COUNTIFS('Supplier bills'!$E$2:$E$1921,A762)</f>
        <v>1</v>
      </c>
      <c r="J762" s="15" t="n">
        <f aca="false">IF(I762=0,"",SUMIFS('Supplier bills'!$F$2:$F$1921,'Supplier bills'!$E$2:$E$1921,A762))</f>
        <v>234.99</v>
      </c>
      <c r="K762" s="15" t="n">
        <f aca="false">IF(H762="Invoiced",ROUND(J762-G762,2),"")</f>
        <v>-1.01</v>
      </c>
      <c r="L762" s="17" t="str">
        <f aca="false">IF(H762="Invoiced",IF(ABS(K762)/G762&gt;0.03,"Review","OK"),"")</f>
        <v>OK</v>
      </c>
      <c r="M762" s="19" t="n">
        <f aca="false">DATE(YEAR(B762),MONTH(B762),1)</f>
        <v>46174</v>
      </c>
    </row>
    <row r="763" customFormat="false" ht="15" hidden="false" customHeight="false" outlineLevel="0" collapsed="false">
      <c r="A763" s="17" t="s">
        <v>1086</v>
      </c>
      <c r="B763" s="18" t="n">
        <v>46176</v>
      </c>
      <c r="C763" s="17" t="s">
        <v>88</v>
      </c>
      <c r="D763" s="17" t="s">
        <v>1084</v>
      </c>
      <c r="E763" s="17" t="s">
        <v>1085</v>
      </c>
      <c r="F763" s="17" t="s">
        <v>92</v>
      </c>
      <c r="G763" s="15" t="n">
        <v>449.64</v>
      </c>
      <c r="H763" s="17" t="s">
        <v>93</v>
      </c>
      <c r="I763" s="12" t="n">
        <f aca="false">COUNTIFS('Supplier bills'!$E$2:$E$1921,A763)</f>
        <v>0</v>
      </c>
      <c r="J763" s="15" t="str">
        <f aca="false">IF(I763=0,"",SUMIFS('Supplier bills'!$F$2:$F$1921,'Supplier bills'!$E$2:$E$1921,A763))</f>
        <v/>
      </c>
      <c r="K763" s="15" t="str">
        <f aca="false">IF(H763="Invoiced",ROUND(J763-G763,2),"")</f>
        <v/>
      </c>
      <c r="L763" s="17" t="str">
        <f aca="false">IF(H763="Invoiced",IF(ABS(K763)/G763&gt;0.03,"Review","OK"),"")</f>
        <v/>
      </c>
      <c r="M763" s="19" t="n">
        <f aca="false">DATE(YEAR(B763),MONTH(B763),1)</f>
        <v>46174</v>
      </c>
    </row>
    <row r="764" customFormat="false" ht="15" hidden="false" customHeight="false" outlineLevel="0" collapsed="false">
      <c r="A764" s="17" t="s">
        <v>1087</v>
      </c>
      <c r="B764" s="18" t="n">
        <v>46176</v>
      </c>
      <c r="C764" s="17" t="s">
        <v>82</v>
      </c>
      <c r="D764" s="17" t="s">
        <v>1079</v>
      </c>
      <c r="E764" s="17" t="s">
        <v>1080</v>
      </c>
      <c r="F764" s="17" t="s">
        <v>98</v>
      </c>
      <c r="G764" s="15" t="n">
        <v>758.85</v>
      </c>
      <c r="H764" s="17" t="s">
        <v>86</v>
      </c>
      <c r="I764" s="12" t="n">
        <f aca="false">COUNTIFS('Supplier bills'!$E$2:$E$1921,A764)</f>
        <v>2</v>
      </c>
      <c r="J764" s="15" t="n">
        <f aca="false">IF(I764=0,"",SUMIFS('Supplier bills'!$F$2:$F$1921,'Supplier bills'!$E$2:$E$1921,A764))</f>
        <v>756.97</v>
      </c>
      <c r="K764" s="15" t="n">
        <f aca="false">IF(H764="Invoiced",ROUND(J764-G764,2),"")</f>
        <v>-1.88</v>
      </c>
      <c r="L764" s="17" t="str">
        <f aca="false">IF(H764="Invoiced",IF(ABS(K764)/G764&gt;0.03,"Review","OK"),"")</f>
        <v>OK</v>
      </c>
      <c r="M764" s="19" t="n">
        <f aca="false">DATE(YEAR(B764),MONTH(B764),1)</f>
        <v>46174</v>
      </c>
    </row>
    <row r="765" customFormat="false" ht="15" hidden="false" customHeight="false" outlineLevel="0" collapsed="false">
      <c r="A765" s="17" t="s">
        <v>1088</v>
      </c>
      <c r="B765" s="18" t="n">
        <v>46176</v>
      </c>
      <c r="C765" s="17" t="s">
        <v>88</v>
      </c>
      <c r="D765" s="17" t="s">
        <v>1089</v>
      </c>
      <c r="E765" s="17" t="s">
        <v>1090</v>
      </c>
      <c r="F765" s="17" t="s">
        <v>98</v>
      </c>
      <c r="G765" s="15" t="n">
        <v>131.55</v>
      </c>
      <c r="H765" s="17" t="s">
        <v>86</v>
      </c>
      <c r="I765" s="12" t="n">
        <f aca="false">COUNTIFS('Supplier bills'!$E$2:$E$1921,A765)</f>
        <v>1</v>
      </c>
      <c r="J765" s="15" t="n">
        <f aca="false">IF(I765=0,"",SUMIFS('Supplier bills'!$F$2:$F$1921,'Supplier bills'!$E$2:$E$1921,A765))</f>
        <v>132.31</v>
      </c>
      <c r="K765" s="15" t="n">
        <f aca="false">IF(H765="Invoiced",ROUND(J765-G765,2),"")</f>
        <v>0.76</v>
      </c>
      <c r="L765" s="17" t="str">
        <f aca="false">IF(H765="Invoiced",IF(ABS(K765)/G765&gt;0.03,"Review","OK"),"")</f>
        <v>OK</v>
      </c>
      <c r="M765" s="19" t="n">
        <f aca="false">DATE(YEAR(B765),MONTH(B765),1)</f>
        <v>46174</v>
      </c>
    </row>
    <row r="766" customFormat="false" ht="15" hidden="false" customHeight="false" outlineLevel="0" collapsed="false">
      <c r="A766" s="17" t="s">
        <v>1091</v>
      </c>
      <c r="B766" s="18" t="n">
        <v>46176</v>
      </c>
      <c r="C766" s="17" t="s">
        <v>82</v>
      </c>
      <c r="D766" s="17" t="s">
        <v>1092</v>
      </c>
      <c r="E766" s="17" t="s">
        <v>1093</v>
      </c>
      <c r="F766" s="17" t="s">
        <v>98</v>
      </c>
      <c r="G766" s="15" t="n">
        <v>329.26</v>
      </c>
      <c r="H766" s="17" t="s">
        <v>86</v>
      </c>
      <c r="I766" s="12" t="n">
        <f aca="false">COUNTIFS('Supplier bills'!$E$2:$E$1921,A766)</f>
        <v>1</v>
      </c>
      <c r="J766" s="15" t="n">
        <f aca="false">IF(I766=0,"",SUMIFS('Supplier bills'!$F$2:$F$1921,'Supplier bills'!$E$2:$E$1921,A766))</f>
        <v>326.31</v>
      </c>
      <c r="K766" s="15" t="n">
        <f aca="false">IF(H766="Invoiced",ROUND(J766-G766,2),"")</f>
        <v>-2.95</v>
      </c>
      <c r="L766" s="17" t="str">
        <f aca="false">IF(H766="Invoiced",IF(ABS(K766)/G766&gt;0.03,"Review","OK"),"")</f>
        <v>OK</v>
      </c>
      <c r="M766" s="19" t="n">
        <f aca="false">DATE(YEAR(B766),MONTH(B766),1)</f>
        <v>46174</v>
      </c>
    </row>
    <row r="767" customFormat="false" ht="15" hidden="false" customHeight="false" outlineLevel="0" collapsed="false">
      <c r="A767" s="17" t="s">
        <v>1094</v>
      </c>
      <c r="B767" s="18" t="n">
        <v>46176</v>
      </c>
      <c r="C767" s="17" t="s">
        <v>88</v>
      </c>
      <c r="D767" s="17" t="s">
        <v>993</v>
      </c>
      <c r="E767" s="17" t="s">
        <v>994</v>
      </c>
      <c r="F767" s="17" t="s">
        <v>85</v>
      </c>
      <c r="G767" s="15" t="n">
        <v>96.55</v>
      </c>
      <c r="H767" s="17" t="s">
        <v>135</v>
      </c>
      <c r="I767" s="12" t="n">
        <f aca="false">COUNTIFS('Supplier bills'!$E$2:$E$1921,A767)</f>
        <v>0</v>
      </c>
      <c r="J767" s="15" t="str">
        <f aca="false">IF(I767=0,"",SUMIFS('Supplier bills'!$F$2:$F$1921,'Supplier bills'!$E$2:$E$1921,A767))</f>
        <v/>
      </c>
      <c r="K767" s="15" t="str">
        <f aca="false">IF(H767="Invoiced",ROUND(J767-G767,2),"")</f>
        <v/>
      </c>
      <c r="L767" s="17" t="str">
        <f aca="false">IF(H767="Invoiced",IF(ABS(K767)/G767&gt;0.03,"Review","OK"),"")</f>
        <v/>
      </c>
      <c r="M767" s="19" t="n">
        <f aca="false">DATE(YEAR(B767),MONTH(B767),1)</f>
        <v>46174</v>
      </c>
    </row>
    <row r="768" customFormat="false" ht="15" hidden="false" customHeight="false" outlineLevel="0" collapsed="false">
      <c r="A768" s="17" t="s">
        <v>1095</v>
      </c>
      <c r="B768" s="18" t="n">
        <v>46176</v>
      </c>
      <c r="C768" s="17" t="s">
        <v>101</v>
      </c>
      <c r="D768" s="17" t="s">
        <v>1060</v>
      </c>
      <c r="E768" s="17" t="s">
        <v>1061</v>
      </c>
      <c r="F768" s="17" t="s">
        <v>98</v>
      </c>
      <c r="G768" s="15" t="n">
        <v>178.56</v>
      </c>
      <c r="H768" s="17" t="s">
        <v>86</v>
      </c>
      <c r="I768" s="12" t="n">
        <f aca="false">COUNTIFS('Supplier bills'!$E$2:$E$1921,A768)</f>
        <v>1</v>
      </c>
      <c r="J768" s="15" t="n">
        <f aca="false">IF(I768=0,"",SUMIFS('Supplier bills'!$F$2:$F$1921,'Supplier bills'!$E$2:$E$1921,A768))</f>
        <v>178.35</v>
      </c>
      <c r="K768" s="15" t="n">
        <f aca="false">IF(H768="Invoiced",ROUND(J768-G768,2),"")</f>
        <v>-0.21</v>
      </c>
      <c r="L768" s="17" t="str">
        <f aca="false">IF(H768="Invoiced",IF(ABS(K768)/G768&gt;0.03,"Review","OK"),"")</f>
        <v>OK</v>
      </c>
      <c r="M768" s="19" t="n">
        <f aca="false">DATE(YEAR(B768),MONTH(B768),1)</f>
        <v>46174</v>
      </c>
    </row>
    <row r="769" customFormat="false" ht="15" hidden="false" customHeight="false" outlineLevel="0" collapsed="false">
      <c r="A769" s="17" t="s">
        <v>1096</v>
      </c>
      <c r="B769" s="18" t="n">
        <v>46176</v>
      </c>
      <c r="C769" s="17" t="s">
        <v>82</v>
      </c>
      <c r="D769" s="17" t="s">
        <v>1097</v>
      </c>
      <c r="E769" s="17" t="s">
        <v>1098</v>
      </c>
      <c r="F769" s="17" t="s">
        <v>98</v>
      </c>
      <c r="G769" s="15" t="n">
        <v>785.51</v>
      </c>
      <c r="H769" s="17" t="s">
        <v>86</v>
      </c>
      <c r="I769" s="12" t="n">
        <f aca="false">COUNTIFS('Supplier bills'!$E$2:$E$1921,A769)</f>
        <v>1</v>
      </c>
      <c r="J769" s="15" t="n">
        <f aca="false">IF(I769=0,"",SUMIFS('Supplier bills'!$F$2:$F$1921,'Supplier bills'!$E$2:$E$1921,A769))</f>
        <v>783.95</v>
      </c>
      <c r="K769" s="15" t="n">
        <f aca="false">IF(H769="Invoiced",ROUND(J769-G769,2),"")</f>
        <v>-1.56</v>
      </c>
      <c r="L769" s="17" t="str">
        <f aca="false">IF(H769="Invoiced",IF(ABS(K769)/G769&gt;0.03,"Review","OK"),"")</f>
        <v>OK</v>
      </c>
      <c r="M769" s="19" t="n">
        <f aca="false">DATE(YEAR(B769),MONTH(B769),1)</f>
        <v>46174</v>
      </c>
    </row>
    <row r="770" customFormat="false" ht="15" hidden="false" customHeight="false" outlineLevel="0" collapsed="false">
      <c r="A770" s="17" t="s">
        <v>1099</v>
      </c>
      <c r="B770" s="18" t="n">
        <v>46176</v>
      </c>
      <c r="C770" s="17" t="s">
        <v>88</v>
      </c>
      <c r="D770" s="17" t="s">
        <v>993</v>
      </c>
      <c r="E770" s="17" t="s">
        <v>994</v>
      </c>
      <c r="F770" s="17" t="s">
        <v>85</v>
      </c>
      <c r="G770" s="15" t="n">
        <v>311.33</v>
      </c>
      <c r="H770" s="17" t="s">
        <v>86</v>
      </c>
      <c r="I770" s="12" t="n">
        <f aca="false">COUNTIFS('Supplier bills'!$E$2:$E$1921,A770)</f>
        <v>1</v>
      </c>
      <c r="J770" s="15" t="n">
        <f aca="false">IF(I770=0,"",SUMIFS('Supplier bills'!$F$2:$F$1921,'Supplier bills'!$E$2:$E$1921,A770))</f>
        <v>313.53</v>
      </c>
      <c r="K770" s="15" t="n">
        <f aca="false">IF(H770="Invoiced",ROUND(J770-G770,2),"")</f>
        <v>2.2</v>
      </c>
      <c r="L770" s="17" t="str">
        <f aca="false">IF(H770="Invoiced",IF(ABS(K770)/G770&gt;0.03,"Review","OK"),"")</f>
        <v>OK</v>
      </c>
      <c r="M770" s="19" t="n">
        <f aca="false">DATE(YEAR(B770),MONTH(B770),1)</f>
        <v>46174</v>
      </c>
    </row>
    <row r="771" customFormat="false" ht="15" hidden="false" customHeight="false" outlineLevel="0" collapsed="false">
      <c r="A771" s="17" t="s">
        <v>1100</v>
      </c>
      <c r="B771" s="18" t="n">
        <v>46176</v>
      </c>
      <c r="C771" s="17" t="s">
        <v>101</v>
      </c>
      <c r="D771" s="17" t="s">
        <v>1074</v>
      </c>
      <c r="E771" s="17" t="s">
        <v>1075</v>
      </c>
      <c r="F771" s="17" t="s">
        <v>92</v>
      </c>
      <c r="G771" s="15" t="n">
        <v>173.89</v>
      </c>
      <c r="H771" s="17" t="s">
        <v>93</v>
      </c>
      <c r="I771" s="12" t="n">
        <f aca="false">COUNTIFS('Supplier bills'!$E$2:$E$1921,A771)</f>
        <v>0</v>
      </c>
      <c r="J771" s="15" t="str">
        <f aca="false">IF(I771=0,"",SUMIFS('Supplier bills'!$F$2:$F$1921,'Supplier bills'!$E$2:$E$1921,A771))</f>
        <v/>
      </c>
      <c r="K771" s="15" t="str">
        <f aca="false">IF(H771="Invoiced",ROUND(J771-G771,2),"")</f>
        <v/>
      </c>
      <c r="L771" s="17" t="str">
        <f aca="false">IF(H771="Invoiced",IF(ABS(K771)/G771&gt;0.03,"Review","OK"),"")</f>
        <v/>
      </c>
      <c r="M771" s="19" t="n">
        <f aca="false">DATE(YEAR(B771),MONTH(B771),1)</f>
        <v>46174</v>
      </c>
    </row>
    <row r="772" customFormat="false" ht="15" hidden="false" customHeight="false" outlineLevel="0" collapsed="false">
      <c r="A772" s="17" t="s">
        <v>1101</v>
      </c>
      <c r="B772" s="18" t="n">
        <v>46176</v>
      </c>
      <c r="C772" s="17" t="s">
        <v>82</v>
      </c>
      <c r="D772" s="17" t="s">
        <v>1060</v>
      </c>
      <c r="E772" s="17" t="s">
        <v>1061</v>
      </c>
      <c r="F772" s="17" t="s">
        <v>98</v>
      </c>
      <c r="G772" s="15" t="n">
        <v>131</v>
      </c>
      <c r="H772" s="17" t="s">
        <v>86</v>
      </c>
      <c r="I772" s="12" t="n">
        <f aca="false">COUNTIFS('Supplier bills'!$E$2:$E$1921,A772)</f>
        <v>1</v>
      </c>
      <c r="J772" s="15" t="n">
        <f aca="false">IF(I772=0,"",SUMIFS('Supplier bills'!$F$2:$F$1921,'Supplier bills'!$E$2:$E$1921,A772))</f>
        <v>129.91</v>
      </c>
      <c r="K772" s="15" t="n">
        <f aca="false">IF(H772="Invoiced",ROUND(J772-G772,2),"")</f>
        <v>-1.09</v>
      </c>
      <c r="L772" s="17" t="str">
        <f aca="false">IF(H772="Invoiced",IF(ABS(K772)/G772&gt;0.03,"Review","OK"),"")</f>
        <v>OK</v>
      </c>
      <c r="M772" s="19" t="n">
        <f aca="false">DATE(YEAR(B772),MONTH(B772),1)</f>
        <v>46174</v>
      </c>
    </row>
    <row r="773" customFormat="false" ht="15" hidden="false" customHeight="false" outlineLevel="0" collapsed="false">
      <c r="A773" s="17" t="s">
        <v>1102</v>
      </c>
      <c r="B773" s="18" t="n">
        <v>46176</v>
      </c>
      <c r="C773" s="17" t="s">
        <v>82</v>
      </c>
      <c r="D773" s="17" t="s">
        <v>1103</v>
      </c>
      <c r="E773" s="17" t="s">
        <v>1104</v>
      </c>
      <c r="F773" s="17" t="s">
        <v>98</v>
      </c>
      <c r="G773" s="15" t="n">
        <v>145.17</v>
      </c>
      <c r="H773" s="17" t="s">
        <v>86</v>
      </c>
      <c r="I773" s="12" t="n">
        <f aca="false">COUNTIFS('Supplier bills'!$E$2:$E$1921,A773)</f>
        <v>1</v>
      </c>
      <c r="J773" s="15" t="n">
        <f aca="false">IF(I773=0,"",SUMIFS('Supplier bills'!$F$2:$F$1921,'Supplier bills'!$E$2:$E$1921,A773))</f>
        <v>146.41</v>
      </c>
      <c r="K773" s="15" t="n">
        <f aca="false">IF(H773="Invoiced",ROUND(J773-G773,2),"")</f>
        <v>1.24</v>
      </c>
      <c r="L773" s="17" t="str">
        <f aca="false">IF(H773="Invoiced",IF(ABS(K773)/G773&gt;0.03,"Review","OK"),"")</f>
        <v>OK</v>
      </c>
      <c r="M773" s="19" t="n">
        <f aca="false">DATE(YEAR(B773),MONTH(B773),1)</f>
        <v>46174</v>
      </c>
    </row>
    <row r="774" customFormat="false" ht="15" hidden="false" customHeight="false" outlineLevel="0" collapsed="false">
      <c r="A774" s="17" t="s">
        <v>1105</v>
      </c>
      <c r="B774" s="18" t="n">
        <v>46176</v>
      </c>
      <c r="C774" s="17" t="s">
        <v>82</v>
      </c>
      <c r="D774" s="17" t="s">
        <v>1005</v>
      </c>
      <c r="E774" s="17" t="s">
        <v>1006</v>
      </c>
      <c r="F774" s="17" t="s">
        <v>85</v>
      </c>
      <c r="G774" s="15" t="n">
        <v>496.92</v>
      </c>
      <c r="H774" s="17" t="s">
        <v>86</v>
      </c>
      <c r="I774" s="12" t="n">
        <f aca="false">COUNTIFS('Supplier bills'!$E$2:$E$1921,A774)</f>
        <v>1</v>
      </c>
      <c r="J774" s="15" t="n">
        <f aca="false">IF(I774=0,"",SUMIFS('Supplier bills'!$F$2:$F$1921,'Supplier bills'!$E$2:$E$1921,A774))</f>
        <v>476.89</v>
      </c>
      <c r="K774" s="15" t="n">
        <f aca="false">IF(H774="Invoiced",ROUND(J774-G774,2),"")</f>
        <v>-20.03</v>
      </c>
      <c r="L774" s="17" t="str">
        <f aca="false">IF(H774="Invoiced",IF(ABS(K774)/G774&gt;0.03,"Review","OK"),"")</f>
        <v>Review</v>
      </c>
      <c r="M774" s="19" t="n">
        <f aca="false">DATE(YEAR(B774),MONTH(B774),1)</f>
        <v>46174</v>
      </c>
    </row>
    <row r="775" customFormat="false" ht="15" hidden="false" customHeight="false" outlineLevel="0" collapsed="false">
      <c r="A775" s="17" t="s">
        <v>1106</v>
      </c>
      <c r="B775" s="18" t="n">
        <v>46176</v>
      </c>
      <c r="C775" s="17" t="s">
        <v>101</v>
      </c>
      <c r="D775" s="17" t="s">
        <v>1026</v>
      </c>
      <c r="E775" s="17" t="s">
        <v>1027</v>
      </c>
      <c r="F775" s="17" t="s">
        <v>98</v>
      </c>
      <c r="G775" s="15" t="n">
        <v>362.75</v>
      </c>
      <c r="H775" s="17" t="s">
        <v>86</v>
      </c>
      <c r="I775" s="12" t="n">
        <f aca="false">COUNTIFS('Supplier bills'!$E$2:$E$1921,A775)</f>
        <v>1</v>
      </c>
      <c r="J775" s="15" t="n">
        <f aca="false">IF(I775=0,"",SUMIFS('Supplier bills'!$F$2:$F$1921,'Supplier bills'!$E$2:$E$1921,A775))</f>
        <v>362.84</v>
      </c>
      <c r="K775" s="15" t="n">
        <f aca="false">IF(H775="Invoiced",ROUND(J775-G775,2),"")</f>
        <v>0.09</v>
      </c>
      <c r="L775" s="17" t="str">
        <f aca="false">IF(H775="Invoiced",IF(ABS(K775)/G775&gt;0.03,"Review","OK"),"")</f>
        <v>OK</v>
      </c>
      <c r="M775" s="19" t="n">
        <f aca="false">DATE(YEAR(B775),MONTH(B775),1)</f>
        <v>46174</v>
      </c>
    </row>
    <row r="776" customFormat="false" ht="15" hidden="false" customHeight="false" outlineLevel="0" collapsed="false">
      <c r="A776" s="17" t="s">
        <v>1107</v>
      </c>
      <c r="B776" s="18" t="n">
        <v>46176</v>
      </c>
      <c r="C776" s="17" t="s">
        <v>82</v>
      </c>
      <c r="D776" s="17" t="s">
        <v>943</v>
      </c>
      <c r="E776" s="17" t="s">
        <v>944</v>
      </c>
      <c r="F776" s="17" t="s">
        <v>85</v>
      </c>
      <c r="G776" s="15" t="n">
        <v>628.37</v>
      </c>
      <c r="H776" s="17" t="s">
        <v>86</v>
      </c>
      <c r="I776" s="12" t="n">
        <f aca="false">COUNTIFS('Supplier bills'!$E$2:$E$1921,A776)</f>
        <v>1</v>
      </c>
      <c r="J776" s="15" t="n">
        <f aca="false">IF(I776=0,"",SUMIFS('Supplier bills'!$F$2:$F$1921,'Supplier bills'!$E$2:$E$1921,A776))</f>
        <v>629</v>
      </c>
      <c r="K776" s="15" t="n">
        <f aca="false">IF(H776="Invoiced",ROUND(J776-G776,2),"")</f>
        <v>0.63</v>
      </c>
      <c r="L776" s="17" t="str">
        <f aca="false">IF(H776="Invoiced",IF(ABS(K776)/G776&gt;0.03,"Review","OK"),"")</f>
        <v>OK</v>
      </c>
      <c r="M776" s="19" t="n">
        <f aca="false">DATE(YEAR(B776),MONTH(B776),1)</f>
        <v>46174</v>
      </c>
    </row>
    <row r="777" customFormat="false" ht="15" hidden="false" customHeight="false" outlineLevel="0" collapsed="false">
      <c r="A777" s="17" t="s">
        <v>1108</v>
      </c>
      <c r="B777" s="18" t="n">
        <v>46177</v>
      </c>
      <c r="C777" s="17" t="s">
        <v>82</v>
      </c>
      <c r="D777" s="17" t="s">
        <v>921</v>
      </c>
      <c r="E777" s="17" t="s">
        <v>922</v>
      </c>
      <c r="F777" s="17" t="s">
        <v>92</v>
      </c>
      <c r="G777" s="15" t="n">
        <v>602.64</v>
      </c>
      <c r="H777" s="17" t="s">
        <v>93</v>
      </c>
      <c r="I777" s="12" t="n">
        <f aca="false">COUNTIFS('Supplier bills'!$E$2:$E$1921,A777)</f>
        <v>0</v>
      </c>
      <c r="J777" s="15" t="str">
        <f aca="false">IF(I777=0,"",SUMIFS('Supplier bills'!$F$2:$F$1921,'Supplier bills'!$E$2:$E$1921,A777))</f>
        <v/>
      </c>
      <c r="K777" s="15" t="str">
        <f aca="false">IF(H777="Invoiced",ROUND(J777-G777,2),"")</f>
        <v/>
      </c>
      <c r="L777" s="17" t="str">
        <f aca="false">IF(H777="Invoiced",IF(ABS(K777)/G777&gt;0.03,"Review","OK"),"")</f>
        <v/>
      </c>
      <c r="M777" s="19" t="n">
        <f aca="false">DATE(YEAR(B777),MONTH(B777),1)</f>
        <v>46174</v>
      </c>
    </row>
    <row r="778" customFormat="false" ht="15" hidden="false" customHeight="false" outlineLevel="0" collapsed="false">
      <c r="A778" s="17" t="s">
        <v>1109</v>
      </c>
      <c r="B778" s="18" t="n">
        <v>46177</v>
      </c>
      <c r="C778" s="17" t="s">
        <v>82</v>
      </c>
      <c r="D778" s="17" t="s">
        <v>1097</v>
      </c>
      <c r="E778" s="17" t="s">
        <v>1098</v>
      </c>
      <c r="F778" s="17" t="s">
        <v>85</v>
      </c>
      <c r="G778" s="15" t="n">
        <v>198.85</v>
      </c>
      <c r="H778" s="17" t="s">
        <v>86</v>
      </c>
      <c r="I778" s="12" t="n">
        <f aca="false">COUNTIFS('Supplier bills'!$E$2:$E$1921,A778)</f>
        <v>1</v>
      </c>
      <c r="J778" s="15" t="n">
        <f aca="false">IF(I778=0,"",SUMIFS('Supplier bills'!$F$2:$F$1921,'Supplier bills'!$E$2:$E$1921,A778))</f>
        <v>198.07</v>
      </c>
      <c r="K778" s="15" t="n">
        <f aca="false">IF(H778="Invoiced",ROUND(J778-G778,2),"")</f>
        <v>-0.78</v>
      </c>
      <c r="L778" s="17" t="str">
        <f aca="false">IF(H778="Invoiced",IF(ABS(K778)/G778&gt;0.03,"Review","OK"),"")</f>
        <v>OK</v>
      </c>
      <c r="M778" s="19" t="n">
        <f aca="false">DATE(YEAR(B778),MONTH(B778),1)</f>
        <v>46174</v>
      </c>
    </row>
    <row r="779" customFormat="false" ht="15" hidden="false" customHeight="false" outlineLevel="0" collapsed="false">
      <c r="A779" s="17" t="s">
        <v>1110</v>
      </c>
      <c r="B779" s="18" t="n">
        <v>46177</v>
      </c>
      <c r="C779" s="17" t="s">
        <v>88</v>
      </c>
      <c r="D779" s="17" t="s">
        <v>1111</v>
      </c>
      <c r="E779" s="17" t="s">
        <v>1112</v>
      </c>
      <c r="F779" s="17" t="s">
        <v>85</v>
      </c>
      <c r="G779" s="15" t="n">
        <v>198.31</v>
      </c>
      <c r="H779" s="17" t="s">
        <v>86</v>
      </c>
      <c r="I779" s="12" t="n">
        <f aca="false">COUNTIFS('Supplier bills'!$E$2:$E$1921,A779)</f>
        <v>1</v>
      </c>
      <c r="J779" s="15" t="n">
        <f aca="false">IF(I779=0,"",SUMIFS('Supplier bills'!$F$2:$F$1921,'Supplier bills'!$E$2:$E$1921,A779))</f>
        <v>199.98</v>
      </c>
      <c r="K779" s="15" t="n">
        <f aca="false">IF(H779="Invoiced",ROUND(J779-G779,2),"")</f>
        <v>1.67</v>
      </c>
      <c r="L779" s="17" t="str">
        <f aca="false">IF(H779="Invoiced",IF(ABS(K779)/G779&gt;0.03,"Review","OK"),"")</f>
        <v>OK</v>
      </c>
      <c r="M779" s="19" t="n">
        <f aca="false">DATE(YEAR(B779),MONTH(B779),1)</f>
        <v>46174</v>
      </c>
    </row>
    <row r="780" customFormat="false" ht="15" hidden="false" customHeight="false" outlineLevel="0" collapsed="false">
      <c r="A780" s="17" t="s">
        <v>1113</v>
      </c>
      <c r="B780" s="18" t="n">
        <v>46177</v>
      </c>
      <c r="C780" s="17" t="s">
        <v>88</v>
      </c>
      <c r="D780" s="17" t="s">
        <v>1097</v>
      </c>
      <c r="E780" s="17" t="s">
        <v>1098</v>
      </c>
      <c r="F780" s="17" t="s">
        <v>98</v>
      </c>
      <c r="G780" s="15" t="n">
        <v>90.5</v>
      </c>
      <c r="H780" s="17" t="s">
        <v>86</v>
      </c>
      <c r="I780" s="12" t="n">
        <f aca="false">COUNTIFS('Supplier bills'!$E$2:$E$1921,A780)</f>
        <v>1</v>
      </c>
      <c r="J780" s="15" t="n">
        <f aca="false">IF(I780=0,"",SUMIFS('Supplier bills'!$F$2:$F$1921,'Supplier bills'!$E$2:$E$1921,A780))</f>
        <v>90.92</v>
      </c>
      <c r="K780" s="15" t="n">
        <f aca="false">IF(H780="Invoiced",ROUND(J780-G780,2),"")</f>
        <v>0.42</v>
      </c>
      <c r="L780" s="17" t="str">
        <f aca="false">IF(H780="Invoiced",IF(ABS(K780)/G780&gt;0.03,"Review","OK"),"")</f>
        <v>OK</v>
      </c>
      <c r="M780" s="19" t="n">
        <f aca="false">DATE(YEAR(B780),MONTH(B780),1)</f>
        <v>46174</v>
      </c>
    </row>
    <row r="781" customFormat="false" ht="15" hidden="false" customHeight="false" outlineLevel="0" collapsed="false">
      <c r="A781" s="17" t="s">
        <v>1114</v>
      </c>
      <c r="B781" s="18" t="n">
        <v>46177</v>
      </c>
      <c r="C781" s="17" t="s">
        <v>101</v>
      </c>
      <c r="D781" s="17" t="s">
        <v>1084</v>
      </c>
      <c r="E781" s="17" t="s">
        <v>1085</v>
      </c>
      <c r="F781" s="17" t="s">
        <v>85</v>
      </c>
      <c r="G781" s="15" t="n">
        <v>57.87</v>
      </c>
      <c r="H781" s="17" t="s">
        <v>86</v>
      </c>
      <c r="I781" s="12" t="n">
        <f aca="false">COUNTIFS('Supplier bills'!$E$2:$E$1921,A781)</f>
        <v>1</v>
      </c>
      <c r="J781" s="15" t="n">
        <f aca="false">IF(I781=0,"",SUMIFS('Supplier bills'!$F$2:$F$1921,'Supplier bills'!$E$2:$E$1921,A781))</f>
        <v>57.62</v>
      </c>
      <c r="K781" s="15" t="n">
        <f aca="false">IF(H781="Invoiced",ROUND(J781-G781,2),"")</f>
        <v>-0.25</v>
      </c>
      <c r="L781" s="17" t="str">
        <f aca="false">IF(H781="Invoiced",IF(ABS(K781)/G781&gt;0.03,"Review","OK"),"")</f>
        <v>OK</v>
      </c>
      <c r="M781" s="19" t="n">
        <f aca="false">DATE(YEAR(B781),MONTH(B781),1)</f>
        <v>46174</v>
      </c>
    </row>
    <row r="782" customFormat="false" ht="15" hidden="false" customHeight="false" outlineLevel="0" collapsed="false">
      <c r="A782" s="17" t="s">
        <v>1115</v>
      </c>
      <c r="B782" s="18" t="n">
        <v>46177</v>
      </c>
      <c r="C782" s="17" t="s">
        <v>82</v>
      </c>
      <c r="D782" s="17" t="s">
        <v>1116</v>
      </c>
      <c r="E782" s="17" t="s">
        <v>1117</v>
      </c>
      <c r="F782" s="17" t="s">
        <v>98</v>
      </c>
      <c r="G782" s="15" t="n">
        <v>133.11</v>
      </c>
      <c r="H782" s="17" t="s">
        <v>86</v>
      </c>
      <c r="I782" s="12" t="n">
        <f aca="false">COUNTIFS('Supplier bills'!$E$2:$E$1921,A782)</f>
        <v>1</v>
      </c>
      <c r="J782" s="15" t="n">
        <f aca="false">IF(I782=0,"",SUMIFS('Supplier bills'!$F$2:$F$1921,'Supplier bills'!$E$2:$E$1921,A782))</f>
        <v>133.3</v>
      </c>
      <c r="K782" s="15" t="n">
        <f aca="false">IF(H782="Invoiced",ROUND(J782-G782,2),"")</f>
        <v>0.19</v>
      </c>
      <c r="L782" s="17" t="str">
        <f aca="false">IF(H782="Invoiced",IF(ABS(K782)/G782&gt;0.03,"Review","OK"),"")</f>
        <v>OK</v>
      </c>
      <c r="M782" s="19" t="n">
        <f aca="false">DATE(YEAR(B782),MONTH(B782),1)</f>
        <v>46174</v>
      </c>
    </row>
    <row r="783" customFormat="false" ht="15" hidden="false" customHeight="false" outlineLevel="0" collapsed="false">
      <c r="A783" s="17" t="s">
        <v>1118</v>
      </c>
      <c r="B783" s="18" t="n">
        <v>46177</v>
      </c>
      <c r="C783" s="17" t="s">
        <v>88</v>
      </c>
      <c r="D783" s="17" t="s">
        <v>1103</v>
      </c>
      <c r="E783" s="17" t="s">
        <v>1104</v>
      </c>
      <c r="F783" s="17" t="s">
        <v>85</v>
      </c>
      <c r="G783" s="15" t="n">
        <v>398.94</v>
      </c>
      <c r="H783" s="17" t="s">
        <v>86</v>
      </c>
      <c r="I783" s="12" t="n">
        <f aca="false">COUNTIFS('Supplier bills'!$E$2:$E$1921,A783)</f>
        <v>1</v>
      </c>
      <c r="J783" s="15" t="n">
        <f aca="false">IF(I783=0,"",SUMIFS('Supplier bills'!$F$2:$F$1921,'Supplier bills'!$E$2:$E$1921,A783))</f>
        <v>397.75</v>
      </c>
      <c r="K783" s="15" t="n">
        <f aca="false">IF(H783="Invoiced",ROUND(J783-G783,2),"")</f>
        <v>-1.19</v>
      </c>
      <c r="L783" s="17" t="str">
        <f aca="false">IF(H783="Invoiced",IF(ABS(K783)/G783&gt;0.03,"Review","OK"),"")</f>
        <v>OK</v>
      </c>
      <c r="M783" s="19" t="n">
        <f aca="false">DATE(YEAR(B783),MONTH(B783),1)</f>
        <v>46174</v>
      </c>
    </row>
    <row r="784" customFormat="false" ht="15" hidden="false" customHeight="false" outlineLevel="0" collapsed="false">
      <c r="A784" s="17" t="s">
        <v>1119</v>
      </c>
      <c r="B784" s="18" t="n">
        <v>46177</v>
      </c>
      <c r="C784" s="17" t="s">
        <v>82</v>
      </c>
      <c r="D784" s="17" t="s">
        <v>1084</v>
      </c>
      <c r="E784" s="17" t="s">
        <v>1085</v>
      </c>
      <c r="F784" s="17" t="s">
        <v>85</v>
      </c>
      <c r="G784" s="15" t="n">
        <v>109.25</v>
      </c>
      <c r="H784" s="17" t="s">
        <v>86</v>
      </c>
      <c r="I784" s="12" t="n">
        <f aca="false">COUNTIFS('Supplier bills'!$E$2:$E$1921,A784)</f>
        <v>1</v>
      </c>
      <c r="J784" s="15" t="n">
        <f aca="false">IF(I784=0,"",SUMIFS('Supplier bills'!$F$2:$F$1921,'Supplier bills'!$E$2:$E$1921,A784))</f>
        <v>110.28</v>
      </c>
      <c r="K784" s="15" t="n">
        <f aca="false">IF(H784="Invoiced",ROUND(J784-G784,2),"")</f>
        <v>1.03</v>
      </c>
      <c r="L784" s="17" t="str">
        <f aca="false">IF(H784="Invoiced",IF(ABS(K784)/G784&gt;0.03,"Review","OK"),"")</f>
        <v>OK</v>
      </c>
      <c r="M784" s="19" t="n">
        <f aca="false">DATE(YEAR(B784),MONTH(B784),1)</f>
        <v>46174</v>
      </c>
    </row>
    <row r="785" customFormat="false" ht="15" hidden="false" customHeight="false" outlineLevel="0" collapsed="false">
      <c r="A785" s="17" t="s">
        <v>1120</v>
      </c>
      <c r="B785" s="18" t="n">
        <v>46177</v>
      </c>
      <c r="C785" s="17" t="s">
        <v>82</v>
      </c>
      <c r="D785" s="17" t="s">
        <v>1071</v>
      </c>
      <c r="E785" s="17" t="s">
        <v>1072</v>
      </c>
      <c r="F785" s="17" t="s">
        <v>92</v>
      </c>
      <c r="G785" s="15" t="n">
        <v>102.18</v>
      </c>
      <c r="H785" s="17" t="s">
        <v>93</v>
      </c>
      <c r="I785" s="12" t="n">
        <f aca="false">COUNTIFS('Supplier bills'!$E$2:$E$1921,A785)</f>
        <v>0</v>
      </c>
      <c r="J785" s="15" t="str">
        <f aca="false">IF(I785=0,"",SUMIFS('Supplier bills'!$F$2:$F$1921,'Supplier bills'!$E$2:$E$1921,A785))</f>
        <v/>
      </c>
      <c r="K785" s="15" t="str">
        <f aca="false">IF(H785="Invoiced",ROUND(J785-G785,2),"")</f>
        <v/>
      </c>
      <c r="L785" s="17" t="str">
        <f aca="false">IF(H785="Invoiced",IF(ABS(K785)/G785&gt;0.03,"Review","OK"),"")</f>
        <v/>
      </c>
      <c r="M785" s="19" t="n">
        <f aca="false">DATE(YEAR(B785),MONTH(B785),1)</f>
        <v>46174</v>
      </c>
    </row>
    <row r="786" customFormat="false" ht="15" hidden="false" customHeight="false" outlineLevel="0" collapsed="false">
      <c r="A786" s="17" t="s">
        <v>1121</v>
      </c>
      <c r="B786" s="18" t="n">
        <v>46177</v>
      </c>
      <c r="C786" s="17" t="s">
        <v>88</v>
      </c>
      <c r="D786" s="17" t="s">
        <v>1005</v>
      </c>
      <c r="E786" s="17" t="s">
        <v>1006</v>
      </c>
      <c r="F786" s="17" t="s">
        <v>98</v>
      </c>
      <c r="G786" s="15" t="n">
        <v>303.03</v>
      </c>
      <c r="H786" s="17" t="s">
        <v>86</v>
      </c>
      <c r="I786" s="12" t="n">
        <f aca="false">COUNTIFS('Supplier bills'!$E$2:$E$1921,A786)</f>
        <v>1</v>
      </c>
      <c r="J786" s="15" t="n">
        <f aca="false">IF(I786=0,"",SUMIFS('Supplier bills'!$F$2:$F$1921,'Supplier bills'!$E$2:$E$1921,A786))</f>
        <v>303.46</v>
      </c>
      <c r="K786" s="15" t="n">
        <f aca="false">IF(H786="Invoiced",ROUND(J786-G786,2),"")</f>
        <v>0.43</v>
      </c>
      <c r="L786" s="17" t="str">
        <f aca="false">IF(H786="Invoiced",IF(ABS(K786)/G786&gt;0.03,"Review","OK"),"")</f>
        <v>OK</v>
      </c>
      <c r="M786" s="19" t="n">
        <f aca="false">DATE(YEAR(B786),MONTH(B786),1)</f>
        <v>46174</v>
      </c>
    </row>
    <row r="787" customFormat="false" ht="15" hidden="false" customHeight="false" outlineLevel="0" collapsed="false">
      <c r="A787" s="17" t="s">
        <v>1122</v>
      </c>
      <c r="B787" s="18" t="n">
        <v>46177</v>
      </c>
      <c r="C787" s="17" t="s">
        <v>82</v>
      </c>
      <c r="D787" s="17" t="s">
        <v>986</v>
      </c>
      <c r="E787" s="17" t="s">
        <v>987</v>
      </c>
      <c r="F787" s="17" t="s">
        <v>98</v>
      </c>
      <c r="G787" s="15" t="n">
        <v>741.57</v>
      </c>
      <c r="H787" s="17" t="s">
        <v>86</v>
      </c>
      <c r="I787" s="12" t="n">
        <f aca="false">COUNTIFS('Supplier bills'!$E$2:$E$1921,A787)</f>
        <v>1</v>
      </c>
      <c r="J787" s="15" t="n">
        <f aca="false">IF(I787=0,"",SUMIFS('Supplier bills'!$F$2:$F$1921,'Supplier bills'!$E$2:$E$1921,A787))</f>
        <v>742.23</v>
      </c>
      <c r="K787" s="15" t="n">
        <f aca="false">IF(H787="Invoiced",ROUND(J787-G787,2),"")</f>
        <v>0.66</v>
      </c>
      <c r="L787" s="17" t="str">
        <f aca="false">IF(H787="Invoiced",IF(ABS(K787)/G787&gt;0.03,"Review","OK"),"")</f>
        <v>OK</v>
      </c>
      <c r="M787" s="19" t="n">
        <f aca="false">DATE(YEAR(B787),MONTH(B787),1)</f>
        <v>46174</v>
      </c>
    </row>
    <row r="788" customFormat="false" ht="15" hidden="false" customHeight="false" outlineLevel="0" collapsed="false">
      <c r="A788" s="17" t="s">
        <v>1123</v>
      </c>
      <c r="B788" s="18" t="n">
        <v>46178</v>
      </c>
      <c r="C788" s="17" t="s">
        <v>82</v>
      </c>
      <c r="D788" s="17" t="s">
        <v>1116</v>
      </c>
      <c r="E788" s="17" t="s">
        <v>1117</v>
      </c>
      <c r="F788" s="17" t="s">
        <v>92</v>
      </c>
      <c r="G788" s="15" t="n">
        <v>174.4</v>
      </c>
      <c r="H788" s="17" t="s">
        <v>93</v>
      </c>
      <c r="I788" s="12" t="n">
        <f aca="false">COUNTIFS('Supplier bills'!$E$2:$E$1921,A788)</f>
        <v>0</v>
      </c>
      <c r="J788" s="15" t="str">
        <f aca="false">IF(I788=0,"",SUMIFS('Supplier bills'!$F$2:$F$1921,'Supplier bills'!$E$2:$E$1921,A788))</f>
        <v/>
      </c>
      <c r="K788" s="15" t="str">
        <f aca="false">IF(H788="Invoiced",ROUND(J788-G788,2),"")</f>
        <v/>
      </c>
      <c r="L788" s="17" t="str">
        <f aca="false">IF(H788="Invoiced",IF(ABS(K788)/G788&gt;0.03,"Review","OK"),"")</f>
        <v/>
      </c>
      <c r="M788" s="19" t="n">
        <f aca="false">DATE(YEAR(B788),MONTH(B788),1)</f>
        <v>46174</v>
      </c>
    </row>
    <row r="789" customFormat="false" ht="15" hidden="false" customHeight="false" outlineLevel="0" collapsed="false">
      <c r="A789" s="17" t="s">
        <v>1124</v>
      </c>
      <c r="B789" s="18" t="n">
        <v>46178</v>
      </c>
      <c r="C789" s="17" t="s">
        <v>88</v>
      </c>
      <c r="D789" s="17" t="s">
        <v>1092</v>
      </c>
      <c r="E789" s="17" t="s">
        <v>1093</v>
      </c>
      <c r="F789" s="17" t="s">
        <v>85</v>
      </c>
      <c r="G789" s="15" t="n">
        <v>236.45</v>
      </c>
      <c r="H789" s="17" t="s">
        <v>86</v>
      </c>
      <c r="I789" s="12" t="n">
        <f aca="false">COUNTIFS('Supplier bills'!$E$2:$E$1921,A789)</f>
        <v>1</v>
      </c>
      <c r="J789" s="15" t="n">
        <f aca="false">IF(I789=0,"",SUMIFS('Supplier bills'!$F$2:$F$1921,'Supplier bills'!$E$2:$E$1921,A789))</f>
        <v>263.41</v>
      </c>
      <c r="K789" s="15" t="n">
        <f aca="false">IF(H789="Invoiced",ROUND(J789-G789,2),"")</f>
        <v>26.96</v>
      </c>
      <c r="L789" s="17" t="str">
        <f aca="false">IF(H789="Invoiced",IF(ABS(K789)/G789&gt;0.03,"Review","OK"),"")</f>
        <v>Review</v>
      </c>
      <c r="M789" s="19" t="n">
        <f aca="false">DATE(YEAR(B789),MONTH(B789),1)</f>
        <v>46174</v>
      </c>
    </row>
    <row r="790" customFormat="false" ht="15" hidden="false" customHeight="false" outlineLevel="0" collapsed="false">
      <c r="A790" s="17" t="s">
        <v>1125</v>
      </c>
      <c r="B790" s="18" t="n">
        <v>46178</v>
      </c>
      <c r="C790" s="17" t="s">
        <v>82</v>
      </c>
      <c r="D790" s="17" t="s">
        <v>1060</v>
      </c>
      <c r="E790" s="17" t="s">
        <v>1061</v>
      </c>
      <c r="F790" s="17" t="s">
        <v>92</v>
      </c>
      <c r="G790" s="15" t="n">
        <v>379.11</v>
      </c>
      <c r="H790" s="17" t="s">
        <v>93</v>
      </c>
      <c r="I790" s="12" t="n">
        <f aca="false">COUNTIFS('Supplier bills'!$E$2:$E$1921,A790)</f>
        <v>0</v>
      </c>
      <c r="J790" s="15" t="str">
        <f aca="false">IF(I790=0,"",SUMIFS('Supplier bills'!$F$2:$F$1921,'Supplier bills'!$E$2:$E$1921,A790))</f>
        <v/>
      </c>
      <c r="K790" s="15" t="str">
        <f aca="false">IF(H790="Invoiced",ROUND(J790-G790,2),"")</f>
        <v/>
      </c>
      <c r="L790" s="17" t="str">
        <f aca="false">IF(H790="Invoiced",IF(ABS(K790)/G790&gt;0.03,"Review","OK"),"")</f>
        <v/>
      </c>
      <c r="M790" s="19" t="n">
        <f aca="false">DATE(YEAR(B790),MONTH(B790),1)</f>
        <v>46174</v>
      </c>
    </row>
    <row r="791" customFormat="false" ht="15" hidden="false" customHeight="false" outlineLevel="0" collapsed="false">
      <c r="A791" s="17" t="s">
        <v>1126</v>
      </c>
      <c r="B791" s="18" t="n">
        <v>46178</v>
      </c>
      <c r="C791" s="17" t="s">
        <v>101</v>
      </c>
      <c r="D791" s="17" t="s">
        <v>1037</v>
      </c>
      <c r="E791" s="17" t="s">
        <v>1038</v>
      </c>
      <c r="F791" s="17" t="s">
        <v>85</v>
      </c>
      <c r="G791" s="15" t="n">
        <v>327.72</v>
      </c>
      <c r="H791" s="17" t="s">
        <v>86</v>
      </c>
      <c r="I791" s="12" t="n">
        <f aca="false">COUNTIFS('Supplier bills'!$E$2:$E$1921,A791)</f>
        <v>1</v>
      </c>
      <c r="J791" s="15" t="n">
        <f aca="false">IF(I791=0,"",SUMIFS('Supplier bills'!$F$2:$F$1921,'Supplier bills'!$E$2:$E$1921,A791))</f>
        <v>324.52</v>
      </c>
      <c r="K791" s="15" t="n">
        <f aca="false">IF(H791="Invoiced",ROUND(J791-G791,2),"")</f>
        <v>-3.2</v>
      </c>
      <c r="L791" s="17" t="str">
        <f aca="false">IF(H791="Invoiced",IF(ABS(K791)/G791&gt;0.03,"Review","OK"),"")</f>
        <v>OK</v>
      </c>
      <c r="M791" s="19" t="n">
        <f aca="false">DATE(YEAR(B791),MONTH(B791),1)</f>
        <v>46174</v>
      </c>
    </row>
    <row r="792" customFormat="false" ht="15" hidden="false" customHeight="false" outlineLevel="0" collapsed="false">
      <c r="A792" s="17" t="s">
        <v>1127</v>
      </c>
      <c r="B792" s="18" t="n">
        <v>46178</v>
      </c>
      <c r="C792" s="17" t="s">
        <v>82</v>
      </c>
      <c r="D792" s="17" t="s">
        <v>1005</v>
      </c>
      <c r="E792" s="17" t="s">
        <v>1006</v>
      </c>
      <c r="F792" s="17" t="s">
        <v>98</v>
      </c>
      <c r="G792" s="15" t="n">
        <v>767.57</v>
      </c>
      <c r="H792" s="17" t="s">
        <v>86</v>
      </c>
      <c r="I792" s="12" t="n">
        <f aca="false">COUNTIFS('Supplier bills'!$E$2:$E$1921,A792)</f>
        <v>1</v>
      </c>
      <c r="J792" s="15" t="n">
        <f aca="false">IF(I792=0,"",SUMIFS('Supplier bills'!$F$2:$F$1921,'Supplier bills'!$E$2:$E$1921,A792))</f>
        <v>761.15</v>
      </c>
      <c r="K792" s="15" t="n">
        <f aca="false">IF(H792="Invoiced",ROUND(J792-G792,2),"")</f>
        <v>-6.42</v>
      </c>
      <c r="L792" s="17" t="str">
        <f aca="false">IF(H792="Invoiced",IF(ABS(K792)/G792&gt;0.03,"Review","OK"),"")</f>
        <v>OK</v>
      </c>
      <c r="M792" s="19" t="n">
        <f aca="false">DATE(YEAR(B792),MONTH(B792),1)</f>
        <v>46174</v>
      </c>
    </row>
    <row r="793" customFormat="false" ht="15" hidden="false" customHeight="false" outlineLevel="0" collapsed="false">
      <c r="A793" s="17" t="s">
        <v>1128</v>
      </c>
      <c r="B793" s="18" t="n">
        <v>46178</v>
      </c>
      <c r="C793" s="17" t="s">
        <v>88</v>
      </c>
      <c r="D793" s="17" t="s">
        <v>1129</v>
      </c>
      <c r="E793" s="17" t="s">
        <v>1130</v>
      </c>
      <c r="F793" s="17" t="s">
        <v>85</v>
      </c>
      <c r="G793" s="15" t="n">
        <v>53.39</v>
      </c>
      <c r="H793" s="17" t="s">
        <v>86</v>
      </c>
      <c r="I793" s="12" t="n">
        <f aca="false">COUNTIFS('Supplier bills'!$E$2:$E$1921,A793)</f>
        <v>1</v>
      </c>
      <c r="J793" s="15" t="n">
        <f aca="false">IF(I793=0,"",SUMIFS('Supplier bills'!$F$2:$F$1921,'Supplier bills'!$E$2:$E$1921,A793))</f>
        <v>53.34</v>
      </c>
      <c r="K793" s="15" t="n">
        <f aca="false">IF(H793="Invoiced",ROUND(J793-G793,2),"")</f>
        <v>-0.05</v>
      </c>
      <c r="L793" s="17" t="str">
        <f aca="false">IF(H793="Invoiced",IF(ABS(K793)/G793&gt;0.03,"Review","OK"),"")</f>
        <v>OK</v>
      </c>
      <c r="M793" s="19" t="n">
        <f aca="false">DATE(YEAR(B793),MONTH(B793),1)</f>
        <v>46174</v>
      </c>
    </row>
    <row r="794" customFormat="false" ht="15" hidden="false" customHeight="false" outlineLevel="0" collapsed="false">
      <c r="A794" s="17" t="s">
        <v>1131</v>
      </c>
      <c r="B794" s="18" t="n">
        <v>46178</v>
      </c>
      <c r="C794" s="17" t="s">
        <v>82</v>
      </c>
      <c r="D794" s="17" t="s">
        <v>1111</v>
      </c>
      <c r="E794" s="17" t="s">
        <v>1112</v>
      </c>
      <c r="F794" s="17" t="s">
        <v>85</v>
      </c>
      <c r="G794" s="15" t="n">
        <v>534.66</v>
      </c>
      <c r="H794" s="17" t="s">
        <v>86</v>
      </c>
      <c r="I794" s="12" t="n">
        <f aca="false">COUNTIFS('Supplier bills'!$E$2:$E$1921,A794)</f>
        <v>1</v>
      </c>
      <c r="J794" s="15" t="n">
        <f aca="false">IF(I794=0,"",SUMIFS('Supplier bills'!$F$2:$F$1921,'Supplier bills'!$E$2:$E$1921,A794))</f>
        <v>539.32</v>
      </c>
      <c r="K794" s="15" t="n">
        <f aca="false">IF(H794="Invoiced",ROUND(J794-G794,2),"")</f>
        <v>4.66</v>
      </c>
      <c r="L794" s="17" t="str">
        <f aca="false">IF(H794="Invoiced",IF(ABS(K794)/G794&gt;0.03,"Review","OK"),"")</f>
        <v>OK</v>
      </c>
      <c r="M794" s="19" t="n">
        <f aca="false">DATE(YEAR(B794),MONTH(B794),1)</f>
        <v>46174</v>
      </c>
    </row>
    <row r="795" customFormat="false" ht="15" hidden="false" customHeight="false" outlineLevel="0" collapsed="false">
      <c r="A795" s="17" t="s">
        <v>1132</v>
      </c>
      <c r="B795" s="18" t="n">
        <v>46178</v>
      </c>
      <c r="C795" s="17" t="s">
        <v>82</v>
      </c>
      <c r="D795" s="17" t="s">
        <v>1008</v>
      </c>
      <c r="E795" s="17" t="s">
        <v>1009</v>
      </c>
      <c r="F795" s="17" t="s">
        <v>98</v>
      </c>
      <c r="G795" s="15" t="n">
        <v>297.94</v>
      </c>
      <c r="H795" s="17" t="s">
        <v>86</v>
      </c>
      <c r="I795" s="12" t="n">
        <f aca="false">COUNTIFS('Supplier bills'!$E$2:$E$1921,A795)</f>
        <v>1</v>
      </c>
      <c r="J795" s="15" t="n">
        <f aca="false">IF(I795=0,"",SUMIFS('Supplier bills'!$F$2:$F$1921,'Supplier bills'!$E$2:$E$1921,A795))</f>
        <v>298.83</v>
      </c>
      <c r="K795" s="15" t="n">
        <f aca="false">IF(H795="Invoiced",ROUND(J795-G795,2),"")</f>
        <v>0.89</v>
      </c>
      <c r="L795" s="17" t="str">
        <f aca="false">IF(H795="Invoiced",IF(ABS(K795)/G795&gt;0.03,"Review","OK"),"")</f>
        <v>OK</v>
      </c>
      <c r="M795" s="19" t="n">
        <f aca="false">DATE(YEAR(B795),MONTH(B795),1)</f>
        <v>46174</v>
      </c>
    </row>
    <row r="796" customFormat="false" ht="15" hidden="false" customHeight="false" outlineLevel="0" collapsed="false">
      <c r="A796" s="17" t="s">
        <v>1133</v>
      </c>
      <c r="B796" s="18" t="n">
        <v>46178</v>
      </c>
      <c r="C796" s="17" t="s">
        <v>82</v>
      </c>
      <c r="D796" s="17" t="s">
        <v>1060</v>
      </c>
      <c r="E796" s="17" t="s">
        <v>1061</v>
      </c>
      <c r="F796" s="17" t="s">
        <v>98</v>
      </c>
      <c r="G796" s="15" t="n">
        <v>298.75</v>
      </c>
      <c r="H796" s="17" t="s">
        <v>86</v>
      </c>
      <c r="I796" s="12" t="n">
        <f aca="false">COUNTIFS('Supplier bills'!$E$2:$E$1921,A796)</f>
        <v>1</v>
      </c>
      <c r="J796" s="15" t="n">
        <f aca="false">IF(I796=0,"",SUMIFS('Supplier bills'!$F$2:$F$1921,'Supplier bills'!$E$2:$E$1921,A796))</f>
        <v>296.5</v>
      </c>
      <c r="K796" s="15" t="n">
        <f aca="false">IF(H796="Invoiced",ROUND(J796-G796,2),"")</f>
        <v>-2.25</v>
      </c>
      <c r="L796" s="17" t="str">
        <f aca="false">IF(H796="Invoiced",IF(ABS(K796)/G796&gt;0.03,"Review","OK"),"")</f>
        <v>OK</v>
      </c>
      <c r="M796" s="19" t="n">
        <f aca="false">DATE(YEAR(B796),MONTH(B796),1)</f>
        <v>46174</v>
      </c>
    </row>
    <row r="797" customFormat="false" ht="15" hidden="false" customHeight="false" outlineLevel="0" collapsed="false">
      <c r="A797" s="17" t="s">
        <v>1134</v>
      </c>
      <c r="B797" s="18" t="n">
        <v>46178</v>
      </c>
      <c r="C797" s="17" t="s">
        <v>82</v>
      </c>
      <c r="D797" s="17" t="s">
        <v>1103</v>
      </c>
      <c r="E797" s="17" t="s">
        <v>1104</v>
      </c>
      <c r="F797" s="17" t="s">
        <v>85</v>
      </c>
      <c r="G797" s="15" t="n">
        <v>162.33</v>
      </c>
      <c r="H797" s="17" t="s">
        <v>86</v>
      </c>
      <c r="I797" s="12" t="n">
        <f aca="false">COUNTIFS('Supplier bills'!$E$2:$E$1921,A797)</f>
        <v>1</v>
      </c>
      <c r="J797" s="15" t="n">
        <f aca="false">IF(I797=0,"",SUMIFS('Supplier bills'!$F$2:$F$1921,'Supplier bills'!$E$2:$E$1921,A797))</f>
        <v>161.77</v>
      </c>
      <c r="K797" s="15" t="n">
        <f aca="false">IF(H797="Invoiced",ROUND(J797-G797,2),"")</f>
        <v>-0.56</v>
      </c>
      <c r="L797" s="17" t="str">
        <f aca="false">IF(H797="Invoiced",IF(ABS(K797)/G797&gt;0.03,"Review","OK"),"")</f>
        <v>OK</v>
      </c>
      <c r="M797" s="19" t="n">
        <f aca="false">DATE(YEAR(B797),MONTH(B797),1)</f>
        <v>46174</v>
      </c>
    </row>
    <row r="798" customFormat="false" ht="15" hidden="false" customHeight="false" outlineLevel="0" collapsed="false">
      <c r="A798" s="17" t="s">
        <v>1135</v>
      </c>
      <c r="B798" s="18" t="n">
        <v>46178</v>
      </c>
      <c r="C798" s="17" t="s">
        <v>82</v>
      </c>
      <c r="D798" s="17" t="s">
        <v>1136</v>
      </c>
      <c r="E798" s="17" t="s">
        <v>1137</v>
      </c>
      <c r="F798" s="17" t="s">
        <v>98</v>
      </c>
      <c r="G798" s="15" t="n">
        <v>414.48</v>
      </c>
      <c r="H798" s="17" t="s">
        <v>86</v>
      </c>
      <c r="I798" s="12" t="n">
        <f aca="false">COUNTIFS('Supplier bills'!$E$2:$E$1921,A798)</f>
        <v>1</v>
      </c>
      <c r="J798" s="15" t="n">
        <f aca="false">IF(I798=0,"",SUMIFS('Supplier bills'!$F$2:$F$1921,'Supplier bills'!$E$2:$E$1921,A798))</f>
        <v>413.93</v>
      </c>
      <c r="K798" s="15" t="n">
        <f aca="false">IF(H798="Invoiced",ROUND(J798-G798,2),"")</f>
        <v>-0.55</v>
      </c>
      <c r="L798" s="17" t="str">
        <f aca="false">IF(H798="Invoiced",IF(ABS(K798)/G798&gt;0.03,"Review","OK"),"")</f>
        <v>OK</v>
      </c>
      <c r="M798" s="19" t="n">
        <f aca="false">DATE(YEAR(B798),MONTH(B798),1)</f>
        <v>46174</v>
      </c>
    </row>
    <row r="799" customFormat="false" ht="15" hidden="false" customHeight="false" outlineLevel="0" collapsed="false">
      <c r="A799" s="17" t="s">
        <v>1138</v>
      </c>
      <c r="B799" s="18" t="n">
        <v>46178</v>
      </c>
      <c r="C799" s="17" t="s">
        <v>101</v>
      </c>
      <c r="D799" s="17" t="s">
        <v>1103</v>
      </c>
      <c r="E799" s="17" t="s">
        <v>1104</v>
      </c>
      <c r="F799" s="17" t="s">
        <v>98</v>
      </c>
      <c r="G799" s="15" t="n">
        <v>153.38</v>
      </c>
      <c r="H799" s="17" t="s">
        <v>86</v>
      </c>
      <c r="I799" s="12" t="n">
        <f aca="false">COUNTIFS('Supplier bills'!$E$2:$E$1921,A799)</f>
        <v>1</v>
      </c>
      <c r="J799" s="15" t="n">
        <f aca="false">IF(I799=0,"",SUMIFS('Supplier bills'!$F$2:$F$1921,'Supplier bills'!$E$2:$E$1921,A799))</f>
        <v>154.32</v>
      </c>
      <c r="K799" s="15" t="n">
        <f aca="false">IF(H799="Invoiced",ROUND(J799-G799,2),"")</f>
        <v>0.94</v>
      </c>
      <c r="L799" s="17" t="str">
        <f aca="false">IF(H799="Invoiced",IF(ABS(K799)/G799&gt;0.03,"Review","OK"),"")</f>
        <v>OK</v>
      </c>
      <c r="M799" s="19" t="n">
        <f aca="false">DATE(YEAR(B799),MONTH(B799),1)</f>
        <v>46174</v>
      </c>
    </row>
    <row r="800" customFormat="false" ht="15" hidden="false" customHeight="false" outlineLevel="0" collapsed="false">
      <c r="A800" s="17" t="s">
        <v>1139</v>
      </c>
      <c r="B800" s="18" t="n">
        <v>46178</v>
      </c>
      <c r="C800" s="17" t="s">
        <v>88</v>
      </c>
      <c r="D800" s="17" t="s">
        <v>1129</v>
      </c>
      <c r="E800" s="17" t="s">
        <v>1130</v>
      </c>
      <c r="F800" s="17" t="s">
        <v>98</v>
      </c>
      <c r="G800" s="15" t="n">
        <v>147.29</v>
      </c>
      <c r="H800" s="17" t="s">
        <v>86</v>
      </c>
      <c r="I800" s="12" t="n">
        <f aca="false">COUNTIFS('Supplier bills'!$E$2:$E$1921,A800)</f>
        <v>1</v>
      </c>
      <c r="J800" s="15" t="n">
        <f aca="false">IF(I800=0,"",SUMIFS('Supplier bills'!$F$2:$F$1921,'Supplier bills'!$E$2:$E$1921,A800))</f>
        <v>148.26</v>
      </c>
      <c r="K800" s="15" t="n">
        <f aca="false">IF(H800="Invoiced",ROUND(J800-G800,2),"")</f>
        <v>0.97</v>
      </c>
      <c r="L800" s="17" t="str">
        <f aca="false">IF(H800="Invoiced",IF(ABS(K800)/G800&gt;0.03,"Review","OK"),"")</f>
        <v>OK</v>
      </c>
      <c r="M800" s="19" t="n">
        <f aca="false">DATE(YEAR(B800),MONTH(B800),1)</f>
        <v>46174</v>
      </c>
    </row>
    <row r="801" customFormat="false" ht="15" hidden="false" customHeight="false" outlineLevel="0" collapsed="false">
      <c r="A801" s="17" t="s">
        <v>1140</v>
      </c>
      <c r="B801" s="18" t="n">
        <v>46179</v>
      </c>
      <c r="C801" s="17" t="s">
        <v>82</v>
      </c>
      <c r="D801" s="17" t="s">
        <v>1141</v>
      </c>
      <c r="E801" s="17" t="s">
        <v>1142</v>
      </c>
      <c r="F801" s="17" t="s">
        <v>98</v>
      </c>
      <c r="G801" s="15" t="n">
        <v>535.5</v>
      </c>
      <c r="H801" s="17" t="s">
        <v>86</v>
      </c>
      <c r="I801" s="12" t="n">
        <f aca="false">COUNTIFS('Supplier bills'!$E$2:$E$1921,A801)</f>
        <v>1</v>
      </c>
      <c r="J801" s="15" t="n">
        <f aca="false">IF(I801=0,"",SUMIFS('Supplier bills'!$F$2:$F$1921,'Supplier bills'!$E$2:$E$1921,A801))</f>
        <v>535.07</v>
      </c>
      <c r="K801" s="15" t="n">
        <f aca="false">IF(H801="Invoiced",ROUND(J801-G801,2),"")</f>
        <v>-0.43</v>
      </c>
      <c r="L801" s="17" t="str">
        <f aca="false">IF(H801="Invoiced",IF(ABS(K801)/G801&gt;0.03,"Review","OK"),"")</f>
        <v>OK</v>
      </c>
      <c r="M801" s="19" t="n">
        <f aca="false">DATE(YEAR(B801),MONTH(B801),1)</f>
        <v>46174</v>
      </c>
    </row>
    <row r="802" customFormat="false" ht="15" hidden="false" customHeight="false" outlineLevel="0" collapsed="false">
      <c r="A802" s="17" t="s">
        <v>1143</v>
      </c>
      <c r="B802" s="18" t="n">
        <v>46179</v>
      </c>
      <c r="C802" s="17" t="s">
        <v>88</v>
      </c>
      <c r="D802" s="17" t="s">
        <v>1079</v>
      </c>
      <c r="E802" s="17" t="s">
        <v>1080</v>
      </c>
      <c r="F802" s="17" t="s">
        <v>98</v>
      </c>
      <c r="G802" s="15" t="n">
        <v>152.42</v>
      </c>
      <c r="H802" s="17" t="s">
        <v>86</v>
      </c>
      <c r="I802" s="12" t="n">
        <f aca="false">COUNTIFS('Supplier bills'!$E$2:$E$1921,A802)</f>
        <v>1</v>
      </c>
      <c r="J802" s="15" t="n">
        <f aca="false">IF(I802=0,"",SUMIFS('Supplier bills'!$F$2:$F$1921,'Supplier bills'!$E$2:$E$1921,A802))</f>
        <v>151.82</v>
      </c>
      <c r="K802" s="15" t="n">
        <f aca="false">IF(H802="Invoiced",ROUND(J802-G802,2),"")</f>
        <v>-0.6</v>
      </c>
      <c r="L802" s="17" t="str">
        <f aca="false">IF(H802="Invoiced",IF(ABS(K802)/G802&gt;0.03,"Review","OK"),"")</f>
        <v>OK</v>
      </c>
      <c r="M802" s="19" t="n">
        <f aca="false">DATE(YEAR(B802),MONTH(B802),1)</f>
        <v>46174</v>
      </c>
    </row>
    <row r="803" customFormat="false" ht="15" hidden="false" customHeight="false" outlineLevel="0" collapsed="false">
      <c r="A803" s="17" t="s">
        <v>1144</v>
      </c>
      <c r="B803" s="18" t="n">
        <v>46179</v>
      </c>
      <c r="C803" s="17" t="s">
        <v>88</v>
      </c>
      <c r="D803" s="17" t="s">
        <v>1026</v>
      </c>
      <c r="E803" s="17" t="s">
        <v>1027</v>
      </c>
      <c r="F803" s="17" t="s">
        <v>85</v>
      </c>
      <c r="G803" s="15" t="n">
        <v>83.41</v>
      </c>
      <c r="H803" s="17" t="s">
        <v>86</v>
      </c>
      <c r="I803" s="12" t="n">
        <f aca="false">COUNTIFS('Supplier bills'!$E$2:$E$1921,A803)</f>
        <v>1</v>
      </c>
      <c r="J803" s="15" t="n">
        <f aca="false">IF(I803=0,"",SUMIFS('Supplier bills'!$F$2:$F$1921,'Supplier bills'!$E$2:$E$1921,A803))</f>
        <v>83.89</v>
      </c>
      <c r="K803" s="15" t="n">
        <f aca="false">IF(H803="Invoiced",ROUND(J803-G803,2),"")</f>
        <v>0.48</v>
      </c>
      <c r="L803" s="17" t="str">
        <f aca="false">IF(H803="Invoiced",IF(ABS(K803)/G803&gt;0.03,"Review","OK"),"")</f>
        <v>OK</v>
      </c>
      <c r="M803" s="19" t="n">
        <f aca="false">DATE(YEAR(B803),MONTH(B803),1)</f>
        <v>46174</v>
      </c>
    </row>
    <row r="804" customFormat="false" ht="15" hidden="false" customHeight="false" outlineLevel="0" collapsed="false">
      <c r="A804" s="17" t="s">
        <v>1145</v>
      </c>
      <c r="B804" s="18" t="n">
        <v>46179</v>
      </c>
      <c r="C804" s="17" t="s">
        <v>82</v>
      </c>
      <c r="D804" s="17" t="s">
        <v>993</v>
      </c>
      <c r="E804" s="17" t="s">
        <v>994</v>
      </c>
      <c r="F804" s="17" t="s">
        <v>85</v>
      </c>
      <c r="G804" s="15" t="n">
        <v>588.24</v>
      </c>
      <c r="H804" s="17" t="s">
        <v>86</v>
      </c>
      <c r="I804" s="12" t="n">
        <f aca="false">COUNTIFS('Supplier bills'!$E$2:$E$1921,A804)</f>
        <v>1</v>
      </c>
      <c r="J804" s="15" t="n">
        <f aca="false">IF(I804=0,"",SUMIFS('Supplier bills'!$F$2:$F$1921,'Supplier bills'!$E$2:$E$1921,A804))</f>
        <v>521.01</v>
      </c>
      <c r="K804" s="15" t="n">
        <f aca="false">IF(H804="Invoiced",ROUND(J804-G804,2),"")</f>
        <v>-67.23</v>
      </c>
      <c r="L804" s="17" t="str">
        <f aca="false">IF(H804="Invoiced",IF(ABS(K804)/G804&gt;0.03,"Review","OK"),"")</f>
        <v>Review</v>
      </c>
      <c r="M804" s="19" t="n">
        <f aca="false">DATE(YEAR(B804),MONTH(B804),1)</f>
        <v>46174</v>
      </c>
    </row>
    <row r="805" customFormat="false" ht="15" hidden="false" customHeight="false" outlineLevel="0" collapsed="false">
      <c r="A805" s="17" t="s">
        <v>1146</v>
      </c>
      <c r="B805" s="18" t="n">
        <v>46179</v>
      </c>
      <c r="C805" s="17" t="s">
        <v>101</v>
      </c>
      <c r="D805" s="17" t="s">
        <v>1060</v>
      </c>
      <c r="E805" s="17" t="s">
        <v>1061</v>
      </c>
      <c r="F805" s="17" t="s">
        <v>92</v>
      </c>
      <c r="G805" s="15" t="n">
        <v>688.5</v>
      </c>
      <c r="H805" s="17" t="s">
        <v>93</v>
      </c>
      <c r="I805" s="12" t="n">
        <f aca="false">COUNTIFS('Supplier bills'!$E$2:$E$1921,A805)</f>
        <v>0</v>
      </c>
      <c r="J805" s="15" t="str">
        <f aca="false">IF(I805=0,"",SUMIFS('Supplier bills'!$F$2:$F$1921,'Supplier bills'!$E$2:$E$1921,A805))</f>
        <v/>
      </c>
      <c r="K805" s="15" t="str">
        <f aca="false">IF(H805="Invoiced",ROUND(J805-G805,2),"")</f>
        <v/>
      </c>
      <c r="L805" s="17" t="str">
        <f aca="false">IF(H805="Invoiced",IF(ABS(K805)/G805&gt;0.03,"Review","OK"),"")</f>
        <v/>
      </c>
      <c r="M805" s="19" t="n">
        <f aca="false">DATE(YEAR(B805),MONTH(B805),1)</f>
        <v>46174</v>
      </c>
    </row>
    <row r="806" customFormat="false" ht="15" hidden="false" customHeight="false" outlineLevel="0" collapsed="false">
      <c r="A806" s="17" t="s">
        <v>1147</v>
      </c>
      <c r="B806" s="18" t="n">
        <v>46179</v>
      </c>
      <c r="C806" s="17" t="s">
        <v>82</v>
      </c>
      <c r="D806" s="17" t="s">
        <v>1067</v>
      </c>
      <c r="E806" s="17" t="s">
        <v>1068</v>
      </c>
      <c r="F806" s="17" t="s">
        <v>98</v>
      </c>
      <c r="G806" s="15" t="n">
        <v>142.96</v>
      </c>
      <c r="H806" s="17" t="s">
        <v>86</v>
      </c>
      <c r="I806" s="12" t="n">
        <f aca="false">COUNTIFS('Supplier bills'!$E$2:$E$1921,A806)</f>
        <v>2</v>
      </c>
      <c r="J806" s="15" t="n">
        <f aca="false">IF(I806=0,"",SUMIFS('Supplier bills'!$F$2:$F$1921,'Supplier bills'!$E$2:$E$1921,A806))</f>
        <v>144.21</v>
      </c>
      <c r="K806" s="15" t="n">
        <f aca="false">IF(H806="Invoiced",ROUND(J806-G806,2),"")</f>
        <v>1.25</v>
      </c>
      <c r="L806" s="17" t="str">
        <f aca="false">IF(H806="Invoiced",IF(ABS(K806)/G806&gt;0.03,"Review","OK"),"")</f>
        <v>OK</v>
      </c>
      <c r="M806" s="19" t="n">
        <f aca="false">DATE(YEAR(B806),MONTH(B806),1)</f>
        <v>46174</v>
      </c>
    </row>
    <row r="807" customFormat="false" ht="15" hidden="false" customHeight="false" outlineLevel="0" collapsed="false">
      <c r="A807" s="17" t="s">
        <v>1148</v>
      </c>
      <c r="B807" s="18" t="n">
        <v>46179</v>
      </c>
      <c r="C807" s="17" t="s">
        <v>88</v>
      </c>
      <c r="D807" s="17" t="s">
        <v>1103</v>
      </c>
      <c r="E807" s="17" t="s">
        <v>1104</v>
      </c>
      <c r="F807" s="17" t="s">
        <v>98</v>
      </c>
      <c r="G807" s="15" t="n">
        <v>301.05</v>
      </c>
      <c r="H807" s="17" t="s">
        <v>86</v>
      </c>
      <c r="I807" s="12" t="n">
        <f aca="false">COUNTIFS('Supplier bills'!$E$2:$E$1921,A807)</f>
        <v>1</v>
      </c>
      <c r="J807" s="15" t="n">
        <f aca="false">IF(I807=0,"",SUMIFS('Supplier bills'!$F$2:$F$1921,'Supplier bills'!$E$2:$E$1921,A807))</f>
        <v>298.61</v>
      </c>
      <c r="K807" s="15" t="n">
        <f aca="false">IF(H807="Invoiced",ROUND(J807-G807,2),"")</f>
        <v>-2.44</v>
      </c>
      <c r="L807" s="17" t="str">
        <f aca="false">IF(H807="Invoiced",IF(ABS(K807)/G807&gt;0.03,"Review","OK"),"")</f>
        <v>OK</v>
      </c>
      <c r="M807" s="19" t="n">
        <f aca="false">DATE(YEAR(B807),MONTH(B807),1)</f>
        <v>46174</v>
      </c>
    </row>
    <row r="808" customFormat="false" ht="15" hidden="false" customHeight="false" outlineLevel="0" collapsed="false">
      <c r="A808" s="17" t="s">
        <v>1149</v>
      </c>
      <c r="B808" s="18" t="n">
        <v>46180</v>
      </c>
      <c r="C808" s="17" t="s">
        <v>88</v>
      </c>
      <c r="D808" s="17" t="s">
        <v>1026</v>
      </c>
      <c r="E808" s="17" t="s">
        <v>1027</v>
      </c>
      <c r="F808" s="17" t="s">
        <v>98</v>
      </c>
      <c r="G808" s="15" t="n">
        <v>134.68</v>
      </c>
      <c r="H808" s="17" t="s">
        <v>86</v>
      </c>
      <c r="I808" s="12" t="n">
        <f aca="false">COUNTIFS('Supplier bills'!$E$2:$E$1921,A808)</f>
        <v>1</v>
      </c>
      <c r="J808" s="15" t="n">
        <f aca="false">IF(I808=0,"",SUMIFS('Supplier bills'!$F$2:$F$1921,'Supplier bills'!$E$2:$E$1921,A808))</f>
        <v>134.71</v>
      </c>
      <c r="K808" s="15" t="n">
        <f aca="false">IF(H808="Invoiced",ROUND(J808-G808,2),"")</f>
        <v>0.03</v>
      </c>
      <c r="L808" s="17" t="str">
        <f aca="false">IF(H808="Invoiced",IF(ABS(K808)/G808&gt;0.03,"Review","OK"),"")</f>
        <v>OK</v>
      </c>
      <c r="M808" s="19" t="n">
        <f aca="false">DATE(YEAR(B808),MONTH(B808),1)</f>
        <v>46174</v>
      </c>
    </row>
    <row r="809" customFormat="false" ht="15" hidden="false" customHeight="false" outlineLevel="0" collapsed="false">
      <c r="A809" s="17" t="s">
        <v>1150</v>
      </c>
      <c r="B809" s="18" t="n">
        <v>46180</v>
      </c>
      <c r="C809" s="17" t="s">
        <v>82</v>
      </c>
      <c r="D809" s="17" t="s">
        <v>1071</v>
      </c>
      <c r="E809" s="17" t="s">
        <v>1072</v>
      </c>
      <c r="F809" s="17" t="s">
        <v>98</v>
      </c>
      <c r="G809" s="15" t="n">
        <v>241.44</v>
      </c>
      <c r="H809" s="17" t="s">
        <v>86</v>
      </c>
      <c r="I809" s="12" t="n">
        <f aca="false">COUNTIFS('Supplier bills'!$E$2:$E$1921,A809)</f>
        <v>1</v>
      </c>
      <c r="J809" s="15" t="n">
        <f aca="false">IF(I809=0,"",SUMIFS('Supplier bills'!$F$2:$F$1921,'Supplier bills'!$E$2:$E$1921,A809))</f>
        <v>239.25</v>
      </c>
      <c r="K809" s="15" t="n">
        <f aca="false">IF(H809="Invoiced",ROUND(J809-G809,2),"")</f>
        <v>-2.19</v>
      </c>
      <c r="L809" s="17" t="str">
        <f aca="false">IF(H809="Invoiced",IF(ABS(K809)/G809&gt;0.03,"Review","OK"),"")</f>
        <v>OK</v>
      </c>
      <c r="M809" s="19" t="n">
        <f aca="false">DATE(YEAR(B809),MONTH(B809),1)</f>
        <v>46174</v>
      </c>
    </row>
    <row r="810" customFormat="false" ht="15" hidden="false" customHeight="false" outlineLevel="0" collapsed="false">
      <c r="A810" s="17" t="s">
        <v>1151</v>
      </c>
      <c r="B810" s="18" t="n">
        <v>46180</v>
      </c>
      <c r="C810" s="17" t="s">
        <v>82</v>
      </c>
      <c r="D810" s="17" t="s">
        <v>1084</v>
      </c>
      <c r="E810" s="17" t="s">
        <v>1085</v>
      </c>
      <c r="F810" s="17" t="s">
        <v>98</v>
      </c>
      <c r="G810" s="15" t="n">
        <v>678.03</v>
      </c>
      <c r="H810" s="17" t="s">
        <v>86</v>
      </c>
      <c r="I810" s="12" t="n">
        <f aca="false">COUNTIFS('Supplier bills'!$E$2:$E$1921,A810)</f>
        <v>1</v>
      </c>
      <c r="J810" s="15" t="n">
        <f aca="false">IF(I810=0,"",SUMIFS('Supplier bills'!$F$2:$F$1921,'Supplier bills'!$E$2:$E$1921,A810))</f>
        <v>620.35</v>
      </c>
      <c r="K810" s="15" t="n">
        <f aca="false">IF(H810="Invoiced",ROUND(J810-G810,2),"")</f>
        <v>-57.68</v>
      </c>
      <c r="L810" s="17" t="str">
        <f aca="false">IF(H810="Invoiced",IF(ABS(K810)/G810&gt;0.03,"Review","OK"),"")</f>
        <v>Review</v>
      </c>
      <c r="M810" s="19" t="n">
        <f aca="false">DATE(YEAR(B810),MONTH(B810),1)</f>
        <v>46174</v>
      </c>
    </row>
    <row r="811" customFormat="false" ht="15" hidden="false" customHeight="false" outlineLevel="0" collapsed="false">
      <c r="A811" s="17" t="s">
        <v>1152</v>
      </c>
      <c r="B811" s="18" t="n">
        <v>46180</v>
      </c>
      <c r="C811" s="17" t="s">
        <v>88</v>
      </c>
      <c r="D811" s="17" t="s">
        <v>1129</v>
      </c>
      <c r="E811" s="17" t="s">
        <v>1130</v>
      </c>
      <c r="F811" s="17" t="s">
        <v>85</v>
      </c>
      <c r="G811" s="15" t="n">
        <v>59.16</v>
      </c>
      <c r="H811" s="17" t="s">
        <v>135</v>
      </c>
      <c r="I811" s="12" t="n">
        <f aca="false">COUNTIFS('Supplier bills'!$E$2:$E$1921,A811)</f>
        <v>0</v>
      </c>
      <c r="J811" s="15" t="str">
        <f aca="false">IF(I811=0,"",SUMIFS('Supplier bills'!$F$2:$F$1921,'Supplier bills'!$E$2:$E$1921,A811))</f>
        <v/>
      </c>
      <c r="K811" s="15" t="str">
        <f aca="false">IF(H811="Invoiced",ROUND(J811-G811,2),"")</f>
        <v/>
      </c>
      <c r="L811" s="17" t="str">
        <f aca="false">IF(H811="Invoiced",IF(ABS(K811)/G811&gt;0.03,"Review","OK"),"")</f>
        <v/>
      </c>
      <c r="M811" s="19" t="n">
        <f aca="false">DATE(YEAR(B811),MONTH(B811),1)</f>
        <v>46174</v>
      </c>
    </row>
    <row r="812" customFormat="false" ht="15" hidden="false" customHeight="false" outlineLevel="0" collapsed="false">
      <c r="A812" s="17" t="s">
        <v>1153</v>
      </c>
      <c r="B812" s="18" t="n">
        <v>46180</v>
      </c>
      <c r="C812" s="17" t="s">
        <v>88</v>
      </c>
      <c r="D812" s="17" t="s">
        <v>1136</v>
      </c>
      <c r="E812" s="17" t="s">
        <v>1137</v>
      </c>
      <c r="F812" s="17" t="s">
        <v>85</v>
      </c>
      <c r="G812" s="15" t="n">
        <v>419.73</v>
      </c>
      <c r="H812" s="17" t="s">
        <v>86</v>
      </c>
      <c r="I812" s="12" t="n">
        <f aca="false">COUNTIFS('Supplier bills'!$E$2:$E$1921,A812)</f>
        <v>1</v>
      </c>
      <c r="J812" s="15" t="n">
        <f aca="false">IF(I812=0,"",SUMIFS('Supplier bills'!$F$2:$F$1921,'Supplier bills'!$E$2:$E$1921,A812))</f>
        <v>416.51</v>
      </c>
      <c r="K812" s="15" t="n">
        <f aca="false">IF(H812="Invoiced",ROUND(J812-G812,2),"")</f>
        <v>-3.22</v>
      </c>
      <c r="L812" s="17" t="str">
        <f aca="false">IF(H812="Invoiced",IF(ABS(K812)/G812&gt;0.03,"Review","OK"),"")</f>
        <v>OK</v>
      </c>
      <c r="M812" s="19" t="n">
        <f aca="false">DATE(YEAR(B812),MONTH(B812),1)</f>
        <v>46174</v>
      </c>
    </row>
    <row r="813" customFormat="false" ht="15" hidden="false" customHeight="false" outlineLevel="0" collapsed="false">
      <c r="A813" s="17" t="s">
        <v>1154</v>
      </c>
      <c r="B813" s="18" t="n">
        <v>46180</v>
      </c>
      <c r="C813" s="17" t="s">
        <v>82</v>
      </c>
      <c r="D813" s="17" t="s">
        <v>1089</v>
      </c>
      <c r="E813" s="17" t="s">
        <v>1090</v>
      </c>
      <c r="F813" s="17" t="s">
        <v>85</v>
      </c>
      <c r="G813" s="15" t="n">
        <v>123.97</v>
      </c>
      <c r="H813" s="17" t="s">
        <v>86</v>
      </c>
      <c r="I813" s="12" t="n">
        <f aca="false">COUNTIFS('Supplier bills'!$E$2:$E$1921,A813)</f>
        <v>1</v>
      </c>
      <c r="J813" s="15" t="n">
        <f aca="false">IF(I813=0,"",SUMIFS('Supplier bills'!$F$2:$F$1921,'Supplier bills'!$E$2:$E$1921,A813))</f>
        <v>123.33</v>
      </c>
      <c r="K813" s="15" t="n">
        <f aca="false">IF(H813="Invoiced",ROUND(J813-G813,2),"")</f>
        <v>-0.64</v>
      </c>
      <c r="L813" s="17" t="str">
        <f aca="false">IF(H813="Invoiced",IF(ABS(K813)/G813&gt;0.03,"Review","OK"),"")</f>
        <v>OK</v>
      </c>
      <c r="M813" s="19" t="n">
        <f aca="false">DATE(YEAR(B813),MONTH(B813),1)</f>
        <v>46174</v>
      </c>
    </row>
    <row r="814" customFormat="false" ht="15" hidden="false" customHeight="false" outlineLevel="0" collapsed="false">
      <c r="A814" s="17" t="s">
        <v>1155</v>
      </c>
      <c r="B814" s="18" t="n">
        <v>46180</v>
      </c>
      <c r="C814" s="17" t="s">
        <v>88</v>
      </c>
      <c r="D814" s="17" t="s">
        <v>1136</v>
      </c>
      <c r="E814" s="17" t="s">
        <v>1137</v>
      </c>
      <c r="F814" s="17" t="s">
        <v>85</v>
      </c>
      <c r="G814" s="15" t="n">
        <v>347.29</v>
      </c>
      <c r="H814" s="17" t="s">
        <v>86</v>
      </c>
      <c r="I814" s="12" t="n">
        <f aca="false">COUNTIFS('Supplier bills'!$E$2:$E$1921,A814)</f>
        <v>1</v>
      </c>
      <c r="J814" s="15" t="n">
        <f aca="false">IF(I814=0,"",SUMIFS('Supplier bills'!$F$2:$F$1921,'Supplier bills'!$E$2:$E$1921,A814))</f>
        <v>348.49</v>
      </c>
      <c r="K814" s="15" t="n">
        <f aca="false">IF(H814="Invoiced",ROUND(J814-G814,2),"")</f>
        <v>1.2</v>
      </c>
      <c r="L814" s="17" t="str">
        <f aca="false">IF(H814="Invoiced",IF(ABS(K814)/G814&gt;0.03,"Review","OK"),"")</f>
        <v>OK</v>
      </c>
      <c r="M814" s="19" t="n">
        <f aca="false">DATE(YEAR(B814),MONTH(B814),1)</f>
        <v>46174</v>
      </c>
    </row>
    <row r="815" customFormat="false" ht="15" hidden="false" customHeight="false" outlineLevel="0" collapsed="false">
      <c r="A815" s="17" t="s">
        <v>1156</v>
      </c>
      <c r="B815" s="18" t="n">
        <v>46180</v>
      </c>
      <c r="C815" s="17" t="s">
        <v>82</v>
      </c>
      <c r="D815" s="17" t="s">
        <v>986</v>
      </c>
      <c r="E815" s="17" t="s">
        <v>987</v>
      </c>
      <c r="F815" s="17" t="s">
        <v>98</v>
      </c>
      <c r="G815" s="15" t="n">
        <v>567</v>
      </c>
      <c r="H815" s="17" t="s">
        <v>86</v>
      </c>
      <c r="I815" s="12" t="n">
        <f aca="false">COUNTIFS('Supplier bills'!$E$2:$E$1921,A815)</f>
        <v>1</v>
      </c>
      <c r="J815" s="15" t="n">
        <f aca="false">IF(I815=0,"",SUMIFS('Supplier bills'!$F$2:$F$1921,'Supplier bills'!$E$2:$E$1921,A815))</f>
        <v>562.69</v>
      </c>
      <c r="K815" s="15" t="n">
        <f aca="false">IF(H815="Invoiced",ROUND(J815-G815,2),"")</f>
        <v>-4.31</v>
      </c>
      <c r="L815" s="17" t="str">
        <f aca="false">IF(H815="Invoiced",IF(ABS(K815)/G815&gt;0.03,"Review","OK"),"")</f>
        <v>OK</v>
      </c>
      <c r="M815" s="19" t="n">
        <f aca="false">DATE(YEAR(B815),MONTH(B815),1)</f>
        <v>46174</v>
      </c>
    </row>
    <row r="816" customFormat="false" ht="15" hidden="false" customHeight="false" outlineLevel="0" collapsed="false">
      <c r="A816" s="17" t="s">
        <v>1157</v>
      </c>
      <c r="B816" s="18" t="n">
        <v>46181</v>
      </c>
      <c r="C816" s="17" t="s">
        <v>82</v>
      </c>
      <c r="D816" s="17" t="s">
        <v>1037</v>
      </c>
      <c r="E816" s="17" t="s">
        <v>1038</v>
      </c>
      <c r="F816" s="17" t="s">
        <v>98</v>
      </c>
      <c r="G816" s="15" t="n">
        <v>574.89</v>
      </c>
      <c r="H816" s="17" t="s">
        <v>86</v>
      </c>
      <c r="I816" s="12" t="n">
        <f aca="false">COUNTIFS('Supplier bills'!$E$2:$E$1921,A816)</f>
        <v>1</v>
      </c>
      <c r="J816" s="15" t="n">
        <f aca="false">IF(I816=0,"",SUMIFS('Supplier bills'!$F$2:$F$1921,'Supplier bills'!$E$2:$E$1921,A816))</f>
        <v>571.16</v>
      </c>
      <c r="K816" s="15" t="n">
        <f aca="false">IF(H816="Invoiced",ROUND(J816-G816,2),"")</f>
        <v>-3.73</v>
      </c>
      <c r="L816" s="17" t="str">
        <f aca="false">IF(H816="Invoiced",IF(ABS(K816)/G816&gt;0.03,"Review","OK"),"")</f>
        <v>OK</v>
      </c>
      <c r="M816" s="19" t="n">
        <f aca="false">DATE(YEAR(B816),MONTH(B816),1)</f>
        <v>46174</v>
      </c>
    </row>
    <row r="817" customFormat="false" ht="15" hidden="false" customHeight="false" outlineLevel="0" collapsed="false">
      <c r="A817" s="17" t="s">
        <v>1158</v>
      </c>
      <c r="B817" s="18" t="n">
        <v>46181</v>
      </c>
      <c r="C817" s="17" t="s">
        <v>82</v>
      </c>
      <c r="D817" s="17" t="s">
        <v>1008</v>
      </c>
      <c r="E817" s="17" t="s">
        <v>1009</v>
      </c>
      <c r="F817" s="17" t="s">
        <v>98</v>
      </c>
      <c r="G817" s="15" t="n">
        <v>258.6</v>
      </c>
      <c r="H817" s="17" t="s">
        <v>86</v>
      </c>
      <c r="I817" s="12" t="n">
        <f aca="false">COUNTIFS('Supplier bills'!$E$2:$E$1921,A817)</f>
        <v>1</v>
      </c>
      <c r="J817" s="15" t="n">
        <f aca="false">IF(I817=0,"",SUMIFS('Supplier bills'!$F$2:$F$1921,'Supplier bills'!$E$2:$E$1921,A817))</f>
        <v>259.67</v>
      </c>
      <c r="K817" s="15" t="n">
        <f aca="false">IF(H817="Invoiced",ROUND(J817-G817,2),"")</f>
        <v>1.07</v>
      </c>
      <c r="L817" s="17" t="str">
        <f aca="false">IF(H817="Invoiced",IF(ABS(K817)/G817&gt;0.03,"Review","OK"),"")</f>
        <v>OK</v>
      </c>
      <c r="M817" s="19" t="n">
        <f aca="false">DATE(YEAR(B817),MONTH(B817),1)</f>
        <v>46174</v>
      </c>
    </row>
    <row r="818" customFormat="false" ht="15" hidden="false" customHeight="false" outlineLevel="0" collapsed="false">
      <c r="A818" s="17" t="s">
        <v>1159</v>
      </c>
      <c r="B818" s="18" t="n">
        <v>46181</v>
      </c>
      <c r="C818" s="17" t="s">
        <v>82</v>
      </c>
      <c r="D818" s="17" t="s">
        <v>1037</v>
      </c>
      <c r="E818" s="17" t="s">
        <v>1038</v>
      </c>
      <c r="F818" s="17" t="s">
        <v>85</v>
      </c>
      <c r="G818" s="15" t="n">
        <v>180.19</v>
      </c>
      <c r="H818" s="17" t="s">
        <v>86</v>
      </c>
      <c r="I818" s="12" t="n">
        <f aca="false">COUNTIFS('Supplier bills'!$E$2:$E$1921,A818)</f>
        <v>1</v>
      </c>
      <c r="J818" s="15" t="n">
        <f aca="false">IF(I818=0,"",SUMIFS('Supplier bills'!$F$2:$F$1921,'Supplier bills'!$E$2:$E$1921,A818))</f>
        <v>180.83</v>
      </c>
      <c r="K818" s="15" t="n">
        <f aca="false">IF(H818="Invoiced",ROUND(J818-G818,2),"")</f>
        <v>0.64</v>
      </c>
      <c r="L818" s="17" t="str">
        <f aca="false">IF(H818="Invoiced",IF(ABS(K818)/G818&gt;0.03,"Review","OK"),"")</f>
        <v>OK</v>
      </c>
      <c r="M818" s="19" t="n">
        <f aca="false">DATE(YEAR(B818),MONTH(B818),1)</f>
        <v>46174</v>
      </c>
    </row>
    <row r="819" customFormat="false" ht="15" hidden="false" customHeight="false" outlineLevel="0" collapsed="false">
      <c r="A819" s="17" t="s">
        <v>1160</v>
      </c>
      <c r="B819" s="18" t="n">
        <v>46181</v>
      </c>
      <c r="C819" s="17" t="s">
        <v>82</v>
      </c>
      <c r="D819" s="17" t="s">
        <v>1084</v>
      </c>
      <c r="E819" s="17" t="s">
        <v>1085</v>
      </c>
      <c r="F819" s="17" t="s">
        <v>98</v>
      </c>
      <c r="G819" s="15" t="n">
        <v>568.33</v>
      </c>
      <c r="H819" s="17" t="s">
        <v>86</v>
      </c>
      <c r="I819" s="12" t="n">
        <f aca="false">COUNTIFS('Supplier bills'!$E$2:$E$1921,A819)</f>
        <v>1</v>
      </c>
      <c r="J819" s="15" t="n">
        <f aca="false">IF(I819=0,"",SUMIFS('Supplier bills'!$F$2:$F$1921,'Supplier bills'!$E$2:$E$1921,A819))</f>
        <v>570.46</v>
      </c>
      <c r="K819" s="15" t="n">
        <f aca="false">IF(H819="Invoiced",ROUND(J819-G819,2),"")</f>
        <v>2.13</v>
      </c>
      <c r="L819" s="17" t="str">
        <f aca="false">IF(H819="Invoiced",IF(ABS(K819)/G819&gt;0.03,"Review","OK"),"")</f>
        <v>OK</v>
      </c>
      <c r="M819" s="19" t="n">
        <f aca="false">DATE(YEAR(B819),MONTH(B819),1)</f>
        <v>46174</v>
      </c>
    </row>
    <row r="820" customFormat="false" ht="15" hidden="false" customHeight="false" outlineLevel="0" collapsed="false">
      <c r="A820" s="17" t="s">
        <v>1161</v>
      </c>
      <c r="B820" s="18" t="n">
        <v>46181</v>
      </c>
      <c r="C820" s="17" t="s">
        <v>82</v>
      </c>
      <c r="D820" s="17" t="s">
        <v>1136</v>
      </c>
      <c r="E820" s="17" t="s">
        <v>1137</v>
      </c>
      <c r="F820" s="17" t="s">
        <v>98</v>
      </c>
      <c r="G820" s="15" t="n">
        <v>177.79</v>
      </c>
      <c r="H820" s="17" t="s">
        <v>86</v>
      </c>
      <c r="I820" s="12" t="n">
        <f aca="false">COUNTIFS('Supplier bills'!$E$2:$E$1921,A820)</f>
        <v>2</v>
      </c>
      <c r="J820" s="15" t="n">
        <f aca="false">IF(I820=0,"",SUMIFS('Supplier bills'!$F$2:$F$1921,'Supplier bills'!$E$2:$E$1921,A820))</f>
        <v>178.67</v>
      </c>
      <c r="K820" s="15" t="n">
        <f aca="false">IF(H820="Invoiced",ROUND(J820-G820,2),"")</f>
        <v>0.88</v>
      </c>
      <c r="L820" s="17" t="str">
        <f aca="false">IF(H820="Invoiced",IF(ABS(K820)/G820&gt;0.03,"Review","OK"),"")</f>
        <v>OK</v>
      </c>
      <c r="M820" s="19" t="n">
        <f aca="false">DATE(YEAR(B820),MONTH(B820),1)</f>
        <v>46174</v>
      </c>
    </row>
    <row r="821" customFormat="false" ht="15" hidden="false" customHeight="false" outlineLevel="0" collapsed="false">
      <c r="A821" s="17" t="s">
        <v>1162</v>
      </c>
      <c r="B821" s="18" t="n">
        <v>46181</v>
      </c>
      <c r="C821" s="17" t="s">
        <v>82</v>
      </c>
      <c r="D821" s="17" t="s">
        <v>1092</v>
      </c>
      <c r="E821" s="17" t="s">
        <v>1093</v>
      </c>
      <c r="F821" s="17" t="s">
        <v>98</v>
      </c>
      <c r="G821" s="15" t="n">
        <v>168.81</v>
      </c>
      <c r="H821" s="17" t="s">
        <v>86</v>
      </c>
      <c r="I821" s="12" t="n">
        <f aca="false">COUNTIFS('Supplier bills'!$E$2:$E$1921,A821)</f>
        <v>1</v>
      </c>
      <c r="J821" s="15" t="n">
        <f aca="false">IF(I821=0,"",SUMIFS('Supplier bills'!$F$2:$F$1921,'Supplier bills'!$E$2:$E$1921,A821))</f>
        <v>167.51</v>
      </c>
      <c r="K821" s="15" t="n">
        <f aca="false">IF(H821="Invoiced",ROUND(J821-G821,2),"")</f>
        <v>-1.3</v>
      </c>
      <c r="L821" s="17" t="str">
        <f aca="false">IF(H821="Invoiced",IF(ABS(K821)/G821&gt;0.03,"Review","OK"),"")</f>
        <v>OK</v>
      </c>
      <c r="M821" s="19" t="n">
        <f aca="false">DATE(YEAR(B821),MONTH(B821),1)</f>
        <v>46174</v>
      </c>
    </row>
    <row r="822" customFormat="false" ht="15" hidden="false" customHeight="false" outlineLevel="0" collapsed="false">
      <c r="A822" s="17" t="s">
        <v>1163</v>
      </c>
      <c r="B822" s="18" t="n">
        <v>46181</v>
      </c>
      <c r="C822" s="17" t="s">
        <v>101</v>
      </c>
      <c r="D822" s="17" t="s">
        <v>1164</v>
      </c>
      <c r="E822" s="17" t="s">
        <v>1165</v>
      </c>
      <c r="F822" s="17" t="s">
        <v>85</v>
      </c>
      <c r="G822" s="15" t="n">
        <v>73.98</v>
      </c>
      <c r="H822" s="17" t="s">
        <v>86</v>
      </c>
      <c r="I822" s="12" t="n">
        <f aca="false">COUNTIFS('Supplier bills'!$E$2:$E$1921,A822)</f>
        <v>1</v>
      </c>
      <c r="J822" s="15" t="n">
        <f aca="false">IF(I822=0,"",SUMIFS('Supplier bills'!$F$2:$F$1921,'Supplier bills'!$E$2:$E$1921,A822))</f>
        <v>74.5</v>
      </c>
      <c r="K822" s="15" t="n">
        <f aca="false">IF(H822="Invoiced",ROUND(J822-G822,2),"")</f>
        <v>0.52</v>
      </c>
      <c r="L822" s="17" t="str">
        <f aca="false">IF(H822="Invoiced",IF(ABS(K822)/G822&gt;0.03,"Review","OK"),"")</f>
        <v>OK</v>
      </c>
      <c r="M822" s="19" t="n">
        <f aca="false">DATE(YEAR(B822),MONTH(B822),1)</f>
        <v>46174</v>
      </c>
    </row>
    <row r="823" customFormat="false" ht="15" hidden="false" customHeight="false" outlineLevel="0" collapsed="false">
      <c r="A823" s="17" t="s">
        <v>1166</v>
      </c>
      <c r="B823" s="18" t="n">
        <v>46181</v>
      </c>
      <c r="C823" s="17" t="s">
        <v>82</v>
      </c>
      <c r="D823" s="17" t="s">
        <v>1008</v>
      </c>
      <c r="E823" s="17" t="s">
        <v>1009</v>
      </c>
      <c r="F823" s="17" t="s">
        <v>92</v>
      </c>
      <c r="G823" s="15" t="n">
        <v>394.81</v>
      </c>
      <c r="H823" s="17" t="s">
        <v>93</v>
      </c>
      <c r="I823" s="12" t="n">
        <f aca="false">COUNTIFS('Supplier bills'!$E$2:$E$1921,A823)</f>
        <v>0</v>
      </c>
      <c r="J823" s="15" t="str">
        <f aca="false">IF(I823=0,"",SUMIFS('Supplier bills'!$F$2:$F$1921,'Supplier bills'!$E$2:$E$1921,A823))</f>
        <v/>
      </c>
      <c r="K823" s="15" t="str">
        <f aca="false">IF(H823="Invoiced",ROUND(J823-G823,2),"")</f>
        <v/>
      </c>
      <c r="L823" s="17" t="str">
        <f aca="false">IF(H823="Invoiced",IF(ABS(K823)/G823&gt;0.03,"Review","OK"),"")</f>
        <v/>
      </c>
      <c r="M823" s="19" t="n">
        <f aca="false">DATE(YEAR(B823),MONTH(B823),1)</f>
        <v>46174</v>
      </c>
    </row>
    <row r="824" customFormat="false" ht="15" hidden="false" customHeight="false" outlineLevel="0" collapsed="false">
      <c r="A824" s="17" t="s">
        <v>1167</v>
      </c>
      <c r="B824" s="18" t="n">
        <v>46182</v>
      </c>
      <c r="C824" s="17" t="s">
        <v>101</v>
      </c>
      <c r="D824" s="17" t="s">
        <v>1136</v>
      </c>
      <c r="E824" s="17" t="s">
        <v>1137</v>
      </c>
      <c r="F824" s="17" t="s">
        <v>98</v>
      </c>
      <c r="G824" s="15" t="n">
        <v>345.43</v>
      </c>
      <c r="H824" s="17" t="s">
        <v>86</v>
      </c>
      <c r="I824" s="12" t="n">
        <f aca="false">COUNTIFS('Supplier bills'!$E$2:$E$1921,A824)</f>
        <v>1</v>
      </c>
      <c r="J824" s="15" t="n">
        <f aca="false">IF(I824=0,"",SUMIFS('Supplier bills'!$F$2:$F$1921,'Supplier bills'!$E$2:$E$1921,A824))</f>
        <v>348.87</v>
      </c>
      <c r="K824" s="15" t="n">
        <f aca="false">IF(H824="Invoiced",ROUND(J824-G824,2),"")</f>
        <v>3.44</v>
      </c>
      <c r="L824" s="17" t="str">
        <f aca="false">IF(H824="Invoiced",IF(ABS(K824)/G824&gt;0.03,"Review","OK"),"")</f>
        <v>OK</v>
      </c>
      <c r="M824" s="19" t="n">
        <f aca="false">DATE(YEAR(B824),MONTH(B824),1)</f>
        <v>46174</v>
      </c>
    </row>
    <row r="825" customFormat="false" ht="15" hidden="false" customHeight="false" outlineLevel="0" collapsed="false">
      <c r="A825" s="17" t="s">
        <v>1168</v>
      </c>
      <c r="B825" s="18" t="n">
        <v>46182</v>
      </c>
      <c r="C825" s="17" t="s">
        <v>88</v>
      </c>
      <c r="D825" s="17" t="s">
        <v>1074</v>
      </c>
      <c r="E825" s="17" t="s">
        <v>1075</v>
      </c>
      <c r="F825" s="17" t="s">
        <v>85</v>
      </c>
      <c r="G825" s="15" t="n">
        <v>40.03</v>
      </c>
      <c r="H825" s="17" t="s">
        <v>86</v>
      </c>
      <c r="I825" s="12" t="n">
        <f aca="false">COUNTIFS('Supplier bills'!$E$2:$E$1921,A825)</f>
        <v>1</v>
      </c>
      <c r="J825" s="15" t="n">
        <f aca="false">IF(I825=0,"",SUMIFS('Supplier bills'!$F$2:$F$1921,'Supplier bills'!$E$2:$E$1921,A825))</f>
        <v>40.04</v>
      </c>
      <c r="K825" s="15" t="n">
        <f aca="false">IF(H825="Invoiced",ROUND(J825-G825,2),"")</f>
        <v>0.01</v>
      </c>
      <c r="L825" s="17" t="str">
        <f aca="false">IF(H825="Invoiced",IF(ABS(K825)/G825&gt;0.03,"Review","OK"),"")</f>
        <v>OK</v>
      </c>
      <c r="M825" s="19" t="n">
        <f aca="false">DATE(YEAR(B825),MONTH(B825),1)</f>
        <v>46174</v>
      </c>
    </row>
    <row r="826" customFormat="false" ht="15" hidden="false" customHeight="false" outlineLevel="0" collapsed="false">
      <c r="A826" s="17" t="s">
        <v>1169</v>
      </c>
      <c r="B826" s="18" t="n">
        <v>46182</v>
      </c>
      <c r="C826" s="17" t="s">
        <v>82</v>
      </c>
      <c r="D826" s="17" t="s">
        <v>1164</v>
      </c>
      <c r="E826" s="17" t="s">
        <v>1165</v>
      </c>
      <c r="F826" s="17" t="s">
        <v>98</v>
      </c>
      <c r="G826" s="15" t="n">
        <v>329.64</v>
      </c>
      <c r="H826" s="17" t="s">
        <v>86</v>
      </c>
      <c r="I826" s="12" t="n">
        <f aca="false">COUNTIFS('Supplier bills'!$E$2:$E$1921,A826)</f>
        <v>2</v>
      </c>
      <c r="J826" s="15" t="n">
        <f aca="false">IF(I826=0,"",SUMIFS('Supplier bills'!$F$2:$F$1921,'Supplier bills'!$E$2:$E$1921,A826))</f>
        <v>331.13</v>
      </c>
      <c r="K826" s="15" t="n">
        <f aca="false">IF(H826="Invoiced",ROUND(J826-G826,2),"")</f>
        <v>1.49</v>
      </c>
      <c r="L826" s="17" t="str">
        <f aca="false">IF(H826="Invoiced",IF(ABS(K826)/G826&gt;0.03,"Review","OK"),"")</f>
        <v>OK</v>
      </c>
      <c r="M826" s="19" t="n">
        <f aca="false">DATE(YEAR(B826),MONTH(B826),1)</f>
        <v>46174</v>
      </c>
    </row>
    <row r="827" customFormat="false" ht="15" hidden="false" customHeight="false" outlineLevel="0" collapsed="false">
      <c r="A827" s="17" t="s">
        <v>1170</v>
      </c>
      <c r="B827" s="18" t="n">
        <v>46182</v>
      </c>
      <c r="C827" s="17" t="s">
        <v>88</v>
      </c>
      <c r="D827" s="17" t="s">
        <v>1171</v>
      </c>
      <c r="E827" s="17" t="s">
        <v>1172</v>
      </c>
      <c r="F827" s="17" t="s">
        <v>85</v>
      </c>
      <c r="G827" s="15" t="n">
        <v>581.32</v>
      </c>
      <c r="H827" s="17" t="s">
        <v>86</v>
      </c>
      <c r="I827" s="12" t="n">
        <f aca="false">COUNTIFS('Supplier bills'!$E$2:$E$1921,A827)</f>
        <v>1</v>
      </c>
      <c r="J827" s="15" t="n">
        <f aca="false">IF(I827=0,"",SUMIFS('Supplier bills'!$F$2:$F$1921,'Supplier bills'!$E$2:$E$1921,A827))</f>
        <v>580.77</v>
      </c>
      <c r="K827" s="15" t="n">
        <f aca="false">IF(H827="Invoiced",ROUND(J827-G827,2),"")</f>
        <v>-0.55</v>
      </c>
      <c r="L827" s="17" t="str">
        <f aca="false">IF(H827="Invoiced",IF(ABS(K827)/G827&gt;0.03,"Review","OK"),"")</f>
        <v>OK</v>
      </c>
      <c r="M827" s="19" t="n">
        <f aca="false">DATE(YEAR(B827),MONTH(B827),1)</f>
        <v>46174</v>
      </c>
    </row>
    <row r="828" customFormat="false" ht="15" hidden="false" customHeight="false" outlineLevel="0" collapsed="false">
      <c r="A828" s="17" t="s">
        <v>1173</v>
      </c>
      <c r="B828" s="18" t="n">
        <v>46182</v>
      </c>
      <c r="C828" s="17" t="s">
        <v>82</v>
      </c>
      <c r="D828" s="17" t="s">
        <v>1005</v>
      </c>
      <c r="E828" s="17" t="s">
        <v>1006</v>
      </c>
      <c r="F828" s="17" t="s">
        <v>85</v>
      </c>
      <c r="G828" s="15" t="n">
        <v>364.72</v>
      </c>
      <c r="H828" s="17" t="s">
        <v>86</v>
      </c>
      <c r="I828" s="12" t="n">
        <f aca="false">COUNTIFS('Supplier bills'!$E$2:$E$1921,A828)</f>
        <v>1</v>
      </c>
      <c r="J828" s="15" t="n">
        <f aca="false">IF(I828=0,"",SUMIFS('Supplier bills'!$F$2:$F$1921,'Supplier bills'!$E$2:$E$1921,A828))</f>
        <v>338.78</v>
      </c>
      <c r="K828" s="15" t="n">
        <f aca="false">IF(H828="Invoiced",ROUND(J828-G828,2),"")</f>
        <v>-25.94</v>
      </c>
      <c r="L828" s="17" t="str">
        <f aca="false">IF(H828="Invoiced",IF(ABS(K828)/G828&gt;0.03,"Review","OK"),"")</f>
        <v>Review</v>
      </c>
      <c r="M828" s="19" t="n">
        <f aca="false">DATE(YEAR(B828),MONTH(B828),1)</f>
        <v>46174</v>
      </c>
    </row>
    <row r="829" customFormat="false" ht="15" hidden="false" customHeight="false" outlineLevel="0" collapsed="false">
      <c r="A829" s="17" t="s">
        <v>1174</v>
      </c>
      <c r="B829" s="18" t="n">
        <v>46182</v>
      </c>
      <c r="C829" s="17" t="s">
        <v>88</v>
      </c>
      <c r="D829" s="17" t="s">
        <v>1129</v>
      </c>
      <c r="E829" s="17" t="s">
        <v>1130</v>
      </c>
      <c r="F829" s="17" t="s">
        <v>98</v>
      </c>
      <c r="G829" s="15" t="n">
        <v>517.71</v>
      </c>
      <c r="H829" s="17" t="s">
        <v>135</v>
      </c>
      <c r="I829" s="12" t="n">
        <f aca="false">COUNTIFS('Supplier bills'!$E$2:$E$1921,A829)</f>
        <v>0</v>
      </c>
      <c r="J829" s="15" t="str">
        <f aca="false">IF(I829=0,"",SUMIFS('Supplier bills'!$F$2:$F$1921,'Supplier bills'!$E$2:$E$1921,A829))</f>
        <v/>
      </c>
      <c r="K829" s="15" t="str">
        <f aca="false">IF(H829="Invoiced",ROUND(J829-G829,2),"")</f>
        <v/>
      </c>
      <c r="L829" s="17" t="str">
        <f aca="false">IF(H829="Invoiced",IF(ABS(K829)/G829&gt;0.03,"Review","OK"),"")</f>
        <v/>
      </c>
      <c r="M829" s="19" t="n">
        <f aca="false">DATE(YEAR(B829),MONTH(B829),1)</f>
        <v>46174</v>
      </c>
    </row>
    <row r="830" customFormat="false" ht="15" hidden="false" customHeight="false" outlineLevel="0" collapsed="false">
      <c r="A830" s="17" t="s">
        <v>1175</v>
      </c>
      <c r="B830" s="18" t="n">
        <v>46182</v>
      </c>
      <c r="C830" s="17" t="s">
        <v>82</v>
      </c>
      <c r="D830" s="17" t="s">
        <v>1141</v>
      </c>
      <c r="E830" s="17" t="s">
        <v>1142</v>
      </c>
      <c r="F830" s="17" t="s">
        <v>85</v>
      </c>
      <c r="G830" s="15" t="n">
        <v>102.02</v>
      </c>
      <c r="H830" s="17" t="s">
        <v>86</v>
      </c>
      <c r="I830" s="12" t="n">
        <f aca="false">COUNTIFS('Supplier bills'!$E$2:$E$1921,A830)</f>
        <v>1</v>
      </c>
      <c r="J830" s="15" t="n">
        <f aca="false">IF(I830=0,"",SUMIFS('Supplier bills'!$F$2:$F$1921,'Supplier bills'!$E$2:$E$1921,A830))</f>
        <v>101.74</v>
      </c>
      <c r="K830" s="15" t="n">
        <f aca="false">IF(H830="Invoiced",ROUND(J830-G830,2),"")</f>
        <v>-0.28</v>
      </c>
      <c r="L830" s="17" t="str">
        <f aca="false">IF(H830="Invoiced",IF(ABS(K830)/G830&gt;0.03,"Review","OK"),"")</f>
        <v>OK</v>
      </c>
      <c r="M830" s="19" t="n">
        <f aca="false">DATE(YEAR(B830),MONTH(B830),1)</f>
        <v>46174</v>
      </c>
    </row>
    <row r="831" customFormat="false" ht="15" hidden="false" customHeight="false" outlineLevel="0" collapsed="false">
      <c r="A831" s="17" t="s">
        <v>1176</v>
      </c>
      <c r="B831" s="18" t="n">
        <v>46182</v>
      </c>
      <c r="C831" s="17" t="s">
        <v>82</v>
      </c>
      <c r="D831" s="17" t="s">
        <v>1129</v>
      </c>
      <c r="E831" s="17" t="s">
        <v>1130</v>
      </c>
      <c r="F831" s="17" t="s">
        <v>98</v>
      </c>
      <c r="G831" s="15" t="n">
        <v>243.88</v>
      </c>
      <c r="H831" s="17" t="s">
        <v>86</v>
      </c>
      <c r="I831" s="12" t="n">
        <f aca="false">COUNTIFS('Supplier bills'!$E$2:$E$1921,A831)</f>
        <v>1</v>
      </c>
      <c r="J831" s="15" t="n">
        <f aca="false">IF(I831=0,"",SUMIFS('Supplier bills'!$F$2:$F$1921,'Supplier bills'!$E$2:$E$1921,A831))</f>
        <v>242.03</v>
      </c>
      <c r="K831" s="15" t="n">
        <f aca="false">IF(H831="Invoiced",ROUND(J831-G831,2),"")</f>
        <v>-1.85</v>
      </c>
      <c r="L831" s="17" t="str">
        <f aca="false">IF(H831="Invoiced",IF(ABS(K831)/G831&gt;0.03,"Review","OK"),"")</f>
        <v>OK</v>
      </c>
      <c r="M831" s="19" t="n">
        <f aca="false">DATE(YEAR(B831),MONTH(B831),1)</f>
        <v>46174</v>
      </c>
    </row>
    <row r="832" customFormat="false" ht="15" hidden="false" customHeight="false" outlineLevel="0" collapsed="false">
      <c r="A832" s="17" t="s">
        <v>1177</v>
      </c>
      <c r="B832" s="18" t="n">
        <v>46182</v>
      </c>
      <c r="C832" s="17" t="s">
        <v>82</v>
      </c>
      <c r="D832" s="17" t="s">
        <v>1067</v>
      </c>
      <c r="E832" s="17" t="s">
        <v>1068</v>
      </c>
      <c r="F832" s="17" t="s">
        <v>98</v>
      </c>
      <c r="G832" s="15" t="n">
        <v>290.68</v>
      </c>
      <c r="H832" s="17" t="s">
        <v>86</v>
      </c>
      <c r="I832" s="12" t="n">
        <f aca="false">COUNTIFS('Supplier bills'!$E$2:$E$1921,A832)</f>
        <v>1</v>
      </c>
      <c r="J832" s="15" t="n">
        <f aca="false">IF(I832=0,"",SUMIFS('Supplier bills'!$F$2:$F$1921,'Supplier bills'!$E$2:$E$1921,A832))</f>
        <v>290.51</v>
      </c>
      <c r="K832" s="15" t="n">
        <f aca="false">IF(H832="Invoiced",ROUND(J832-G832,2),"")</f>
        <v>-0.17</v>
      </c>
      <c r="L832" s="17" t="str">
        <f aca="false">IF(H832="Invoiced",IF(ABS(K832)/G832&gt;0.03,"Review","OK"),"")</f>
        <v>OK</v>
      </c>
      <c r="M832" s="19" t="n">
        <f aca="false">DATE(YEAR(B832),MONTH(B832),1)</f>
        <v>46174</v>
      </c>
    </row>
    <row r="833" customFormat="false" ht="15" hidden="false" customHeight="false" outlineLevel="0" collapsed="false">
      <c r="A833" s="17" t="s">
        <v>1178</v>
      </c>
      <c r="B833" s="18" t="n">
        <v>46182</v>
      </c>
      <c r="C833" s="17" t="s">
        <v>82</v>
      </c>
      <c r="D833" s="17" t="s">
        <v>1097</v>
      </c>
      <c r="E833" s="17" t="s">
        <v>1098</v>
      </c>
      <c r="F833" s="17" t="s">
        <v>98</v>
      </c>
      <c r="G833" s="15" t="n">
        <v>297.07</v>
      </c>
      <c r="H833" s="17" t="s">
        <v>86</v>
      </c>
      <c r="I833" s="12" t="n">
        <f aca="false">COUNTIFS('Supplier bills'!$E$2:$E$1921,A833)</f>
        <v>1</v>
      </c>
      <c r="J833" s="15" t="n">
        <f aca="false">IF(I833=0,"",SUMIFS('Supplier bills'!$F$2:$F$1921,'Supplier bills'!$E$2:$E$1921,A833))</f>
        <v>295.82</v>
      </c>
      <c r="K833" s="15" t="n">
        <f aca="false">IF(H833="Invoiced",ROUND(J833-G833,2),"")</f>
        <v>-1.25</v>
      </c>
      <c r="L833" s="17" t="str">
        <f aca="false">IF(H833="Invoiced",IF(ABS(K833)/G833&gt;0.03,"Review","OK"),"")</f>
        <v>OK</v>
      </c>
      <c r="M833" s="19" t="n">
        <f aca="false">DATE(YEAR(B833),MONTH(B833),1)</f>
        <v>46174</v>
      </c>
    </row>
    <row r="834" customFormat="false" ht="15" hidden="false" customHeight="false" outlineLevel="0" collapsed="false">
      <c r="A834" s="17" t="s">
        <v>1179</v>
      </c>
      <c r="B834" s="18" t="n">
        <v>46182</v>
      </c>
      <c r="C834" s="17" t="s">
        <v>82</v>
      </c>
      <c r="D834" s="17" t="s">
        <v>1084</v>
      </c>
      <c r="E834" s="17" t="s">
        <v>1085</v>
      </c>
      <c r="F834" s="17" t="s">
        <v>92</v>
      </c>
      <c r="G834" s="15" t="n">
        <v>340.11</v>
      </c>
      <c r="H834" s="17" t="s">
        <v>93</v>
      </c>
      <c r="I834" s="12" t="n">
        <f aca="false">COUNTIFS('Supplier bills'!$E$2:$E$1921,A834)</f>
        <v>0</v>
      </c>
      <c r="J834" s="15" t="str">
        <f aca="false">IF(I834=0,"",SUMIFS('Supplier bills'!$F$2:$F$1921,'Supplier bills'!$E$2:$E$1921,A834))</f>
        <v/>
      </c>
      <c r="K834" s="15" t="str">
        <f aca="false">IF(H834="Invoiced",ROUND(J834-G834,2),"")</f>
        <v/>
      </c>
      <c r="L834" s="17" t="str">
        <f aca="false">IF(H834="Invoiced",IF(ABS(K834)/G834&gt;0.03,"Review","OK"),"")</f>
        <v/>
      </c>
      <c r="M834" s="19" t="n">
        <f aca="false">DATE(YEAR(B834),MONTH(B834),1)</f>
        <v>46174</v>
      </c>
    </row>
    <row r="835" customFormat="false" ht="15" hidden="false" customHeight="false" outlineLevel="0" collapsed="false">
      <c r="A835" s="17" t="s">
        <v>1180</v>
      </c>
      <c r="B835" s="18" t="n">
        <v>46182</v>
      </c>
      <c r="C835" s="17" t="s">
        <v>88</v>
      </c>
      <c r="D835" s="17" t="s">
        <v>1067</v>
      </c>
      <c r="E835" s="17" t="s">
        <v>1068</v>
      </c>
      <c r="F835" s="17" t="s">
        <v>98</v>
      </c>
      <c r="G835" s="15" t="n">
        <v>740.4</v>
      </c>
      <c r="H835" s="17" t="s">
        <v>86</v>
      </c>
      <c r="I835" s="12" t="n">
        <f aca="false">COUNTIFS('Supplier bills'!$E$2:$E$1921,A835)</f>
        <v>2</v>
      </c>
      <c r="J835" s="15" t="n">
        <f aca="false">IF(I835=0,"",SUMIFS('Supplier bills'!$F$2:$F$1921,'Supplier bills'!$E$2:$E$1921,A835))</f>
        <v>733.95</v>
      </c>
      <c r="K835" s="15" t="n">
        <f aca="false">IF(H835="Invoiced",ROUND(J835-G835,2),"")</f>
        <v>-6.45</v>
      </c>
      <c r="L835" s="17" t="str">
        <f aca="false">IF(H835="Invoiced",IF(ABS(K835)/G835&gt;0.03,"Review","OK"),"")</f>
        <v>OK</v>
      </c>
      <c r="M835" s="19" t="n">
        <f aca="false">DATE(YEAR(B835),MONTH(B835),1)</f>
        <v>46174</v>
      </c>
    </row>
    <row r="836" customFormat="false" ht="15" hidden="false" customHeight="false" outlineLevel="0" collapsed="false">
      <c r="A836" s="17" t="s">
        <v>1181</v>
      </c>
      <c r="B836" s="18" t="n">
        <v>46183</v>
      </c>
      <c r="C836" s="17" t="s">
        <v>101</v>
      </c>
      <c r="D836" s="17" t="s">
        <v>1164</v>
      </c>
      <c r="E836" s="17" t="s">
        <v>1165</v>
      </c>
      <c r="F836" s="17" t="s">
        <v>85</v>
      </c>
      <c r="G836" s="15" t="n">
        <v>559.44</v>
      </c>
      <c r="H836" s="17" t="s">
        <v>86</v>
      </c>
      <c r="I836" s="12" t="n">
        <f aca="false">COUNTIFS('Supplier bills'!$E$2:$E$1921,A836)</f>
        <v>1</v>
      </c>
      <c r="J836" s="15" t="n">
        <f aca="false">IF(I836=0,"",SUMIFS('Supplier bills'!$F$2:$F$1921,'Supplier bills'!$E$2:$E$1921,A836))</f>
        <v>565</v>
      </c>
      <c r="K836" s="15" t="n">
        <f aca="false">IF(H836="Invoiced",ROUND(J836-G836,2),"")</f>
        <v>5.56</v>
      </c>
      <c r="L836" s="17" t="str">
        <f aca="false">IF(H836="Invoiced",IF(ABS(K836)/G836&gt;0.03,"Review","OK"),"")</f>
        <v>OK</v>
      </c>
      <c r="M836" s="19" t="n">
        <f aca="false">DATE(YEAR(B836),MONTH(B836),1)</f>
        <v>46174</v>
      </c>
    </row>
    <row r="837" customFormat="false" ht="15" hidden="false" customHeight="false" outlineLevel="0" collapsed="false">
      <c r="A837" s="17" t="s">
        <v>1182</v>
      </c>
      <c r="B837" s="18" t="n">
        <v>46183</v>
      </c>
      <c r="C837" s="17" t="s">
        <v>88</v>
      </c>
      <c r="D837" s="17" t="s">
        <v>1129</v>
      </c>
      <c r="E837" s="17" t="s">
        <v>1130</v>
      </c>
      <c r="F837" s="17" t="s">
        <v>85</v>
      </c>
      <c r="G837" s="15" t="n">
        <v>392.83</v>
      </c>
      <c r="H837" s="17" t="s">
        <v>86</v>
      </c>
      <c r="I837" s="12" t="n">
        <f aca="false">COUNTIFS('Supplier bills'!$E$2:$E$1921,A837)</f>
        <v>1</v>
      </c>
      <c r="J837" s="15" t="n">
        <f aca="false">IF(I837=0,"",SUMIFS('Supplier bills'!$F$2:$F$1921,'Supplier bills'!$E$2:$E$1921,A837))</f>
        <v>392.49</v>
      </c>
      <c r="K837" s="15" t="n">
        <f aca="false">IF(H837="Invoiced",ROUND(J837-G837,2),"")</f>
        <v>-0.34</v>
      </c>
      <c r="L837" s="17" t="str">
        <f aca="false">IF(H837="Invoiced",IF(ABS(K837)/G837&gt;0.03,"Review","OK"),"")</f>
        <v>OK</v>
      </c>
      <c r="M837" s="19" t="n">
        <f aca="false">DATE(YEAR(B837),MONTH(B837),1)</f>
        <v>46174</v>
      </c>
    </row>
    <row r="838" customFormat="false" ht="15" hidden="false" customHeight="false" outlineLevel="0" collapsed="false">
      <c r="A838" s="17" t="s">
        <v>1183</v>
      </c>
      <c r="B838" s="18" t="n">
        <v>46183</v>
      </c>
      <c r="C838" s="17" t="s">
        <v>82</v>
      </c>
      <c r="D838" s="17" t="s">
        <v>1084</v>
      </c>
      <c r="E838" s="17" t="s">
        <v>1085</v>
      </c>
      <c r="F838" s="17" t="s">
        <v>98</v>
      </c>
      <c r="G838" s="15" t="n">
        <v>145.26</v>
      </c>
      <c r="H838" s="17" t="s">
        <v>86</v>
      </c>
      <c r="I838" s="12" t="n">
        <f aca="false">COUNTIFS('Supplier bills'!$E$2:$E$1921,A838)</f>
        <v>1</v>
      </c>
      <c r="J838" s="15" t="n">
        <f aca="false">IF(I838=0,"",SUMIFS('Supplier bills'!$F$2:$F$1921,'Supplier bills'!$E$2:$E$1921,A838))</f>
        <v>144.9</v>
      </c>
      <c r="K838" s="15" t="n">
        <f aca="false">IF(H838="Invoiced",ROUND(J838-G838,2),"")</f>
        <v>-0.36</v>
      </c>
      <c r="L838" s="17" t="str">
        <f aca="false">IF(H838="Invoiced",IF(ABS(K838)/G838&gt;0.03,"Review","OK"),"")</f>
        <v>OK</v>
      </c>
      <c r="M838" s="19" t="n">
        <f aca="false">DATE(YEAR(B838),MONTH(B838),1)</f>
        <v>46174</v>
      </c>
    </row>
    <row r="839" customFormat="false" ht="15" hidden="false" customHeight="false" outlineLevel="0" collapsed="false">
      <c r="A839" s="17" t="s">
        <v>1184</v>
      </c>
      <c r="B839" s="18" t="n">
        <v>46183</v>
      </c>
      <c r="C839" s="17" t="s">
        <v>88</v>
      </c>
      <c r="D839" s="17" t="s">
        <v>1092</v>
      </c>
      <c r="E839" s="17" t="s">
        <v>1093</v>
      </c>
      <c r="F839" s="17" t="s">
        <v>98</v>
      </c>
      <c r="G839" s="15" t="n">
        <v>194.55</v>
      </c>
      <c r="H839" s="17" t="s">
        <v>86</v>
      </c>
      <c r="I839" s="12" t="n">
        <f aca="false">COUNTIFS('Supplier bills'!$E$2:$E$1921,A839)</f>
        <v>1</v>
      </c>
      <c r="J839" s="15" t="n">
        <f aca="false">IF(I839=0,"",SUMIFS('Supplier bills'!$F$2:$F$1921,'Supplier bills'!$E$2:$E$1921,A839))</f>
        <v>195.8</v>
      </c>
      <c r="K839" s="15" t="n">
        <f aca="false">IF(H839="Invoiced",ROUND(J839-G839,2),"")</f>
        <v>1.25</v>
      </c>
      <c r="L839" s="17" t="str">
        <f aca="false">IF(H839="Invoiced",IF(ABS(K839)/G839&gt;0.03,"Review","OK"),"")</f>
        <v>OK</v>
      </c>
      <c r="M839" s="19" t="n">
        <f aca="false">DATE(YEAR(B839),MONTH(B839),1)</f>
        <v>46174</v>
      </c>
    </row>
    <row r="840" customFormat="false" ht="15" hidden="false" customHeight="false" outlineLevel="0" collapsed="false">
      <c r="A840" s="17" t="s">
        <v>1185</v>
      </c>
      <c r="B840" s="18" t="n">
        <v>46183</v>
      </c>
      <c r="C840" s="17" t="s">
        <v>82</v>
      </c>
      <c r="D840" s="17" t="s">
        <v>1129</v>
      </c>
      <c r="E840" s="17" t="s">
        <v>1130</v>
      </c>
      <c r="F840" s="17" t="s">
        <v>98</v>
      </c>
      <c r="G840" s="15" t="n">
        <v>541.36</v>
      </c>
      <c r="H840" s="17" t="s">
        <v>86</v>
      </c>
      <c r="I840" s="12" t="n">
        <f aca="false">COUNTIFS('Supplier bills'!$E$2:$E$1921,A840)</f>
        <v>1</v>
      </c>
      <c r="J840" s="15" t="n">
        <f aca="false">IF(I840=0,"",SUMIFS('Supplier bills'!$F$2:$F$1921,'Supplier bills'!$E$2:$E$1921,A840))</f>
        <v>542.89</v>
      </c>
      <c r="K840" s="15" t="n">
        <f aca="false">IF(H840="Invoiced",ROUND(J840-G840,2),"")</f>
        <v>1.53</v>
      </c>
      <c r="L840" s="17" t="str">
        <f aca="false">IF(H840="Invoiced",IF(ABS(K840)/G840&gt;0.03,"Review","OK"),"")</f>
        <v>OK</v>
      </c>
      <c r="M840" s="19" t="n">
        <f aca="false">DATE(YEAR(B840),MONTH(B840),1)</f>
        <v>46174</v>
      </c>
    </row>
    <row r="841" customFormat="false" ht="15" hidden="false" customHeight="false" outlineLevel="0" collapsed="false">
      <c r="A841" s="17" t="s">
        <v>1186</v>
      </c>
      <c r="B841" s="18" t="n">
        <v>46183</v>
      </c>
      <c r="C841" s="17" t="s">
        <v>88</v>
      </c>
      <c r="D841" s="17" t="s">
        <v>1097</v>
      </c>
      <c r="E841" s="17" t="s">
        <v>1098</v>
      </c>
      <c r="F841" s="17" t="s">
        <v>85</v>
      </c>
      <c r="G841" s="15" t="n">
        <v>297.92</v>
      </c>
      <c r="H841" s="17" t="s">
        <v>86</v>
      </c>
      <c r="I841" s="12" t="n">
        <f aca="false">COUNTIFS('Supplier bills'!$E$2:$E$1921,A841)</f>
        <v>1</v>
      </c>
      <c r="J841" s="15" t="n">
        <f aca="false">IF(I841=0,"",SUMIFS('Supplier bills'!$F$2:$F$1921,'Supplier bills'!$E$2:$E$1921,A841))</f>
        <v>296.02</v>
      </c>
      <c r="K841" s="15" t="n">
        <f aca="false">IF(H841="Invoiced",ROUND(J841-G841,2),"")</f>
        <v>-1.9</v>
      </c>
      <c r="L841" s="17" t="str">
        <f aca="false">IF(H841="Invoiced",IF(ABS(K841)/G841&gt;0.03,"Review","OK"),"")</f>
        <v>OK</v>
      </c>
      <c r="M841" s="19" t="n">
        <f aca="false">DATE(YEAR(B841),MONTH(B841),1)</f>
        <v>46174</v>
      </c>
    </row>
    <row r="842" customFormat="false" ht="15" hidden="false" customHeight="false" outlineLevel="0" collapsed="false">
      <c r="A842" s="17" t="s">
        <v>1187</v>
      </c>
      <c r="B842" s="18" t="n">
        <v>46183</v>
      </c>
      <c r="C842" s="17" t="s">
        <v>101</v>
      </c>
      <c r="D842" s="17" t="s">
        <v>1097</v>
      </c>
      <c r="E842" s="17" t="s">
        <v>1098</v>
      </c>
      <c r="F842" s="17" t="s">
        <v>85</v>
      </c>
      <c r="G842" s="15" t="n">
        <v>327.05</v>
      </c>
      <c r="H842" s="17" t="s">
        <v>86</v>
      </c>
      <c r="I842" s="12" t="n">
        <f aca="false">COUNTIFS('Supplier bills'!$E$2:$E$1921,A842)</f>
        <v>1</v>
      </c>
      <c r="J842" s="15" t="n">
        <f aca="false">IF(I842=0,"",SUMIFS('Supplier bills'!$F$2:$F$1921,'Supplier bills'!$E$2:$E$1921,A842))</f>
        <v>325.02</v>
      </c>
      <c r="K842" s="15" t="n">
        <f aca="false">IF(H842="Invoiced",ROUND(J842-G842,2),"")</f>
        <v>-2.03</v>
      </c>
      <c r="L842" s="17" t="str">
        <f aca="false">IF(H842="Invoiced",IF(ABS(K842)/G842&gt;0.03,"Review","OK"),"")</f>
        <v>OK</v>
      </c>
      <c r="M842" s="19" t="n">
        <f aca="false">DATE(YEAR(B842),MONTH(B842),1)</f>
        <v>46174</v>
      </c>
    </row>
    <row r="843" customFormat="false" ht="15" hidden="false" customHeight="false" outlineLevel="0" collapsed="false">
      <c r="A843" s="17" t="s">
        <v>1188</v>
      </c>
      <c r="B843" s="18" t="n">
        <v>46183</v>
      </c>
      <c r="C843" s="17" t="s">
        <v>101</v>
      </c>
      <c r="D843" s="17" t="s">
        <v>1136</v>
      </c>
      <c r="E843" s="17" t="s">
        <v>1137</v>
      </c>
      <c r="F843" s="17" t="s">
        <v>98</v>
      </c>
      <c r="G843" s="15" t="n">
        <v>121.46</v>
      </c>
      <c r="H843" s="17" t="s">
        <v>86</v>
      </c>
      <c r="I843" s="12" t="n">
        <f aca="false">COUNTIFS('Supplier bills'!$E$2:$E$1921,A843)</f>
        <v>1</v>
      </c>
      <c r="J843" s="15" t="n">
        <f aca="false">IF(I843=0,"",SUMIFS('Supplier bills'!$F$2:$F$1921,'Supplier bills'!$E$2:$E$1921,A843))</f>
        <v>121.37</v>
      </c>
      <c r="K843" s="15" t="n">
        <f aca="false">IF(H843="Invoiced",ROUND(J843-G843,2),"")</f>
        <v>-0.09</v>
      </c>
      <c r="L843" s="17" t="str">
        <f aca="false">IF(H843="Invoiced",IF(ABS(K843)/G843&gt;0.03,"Review","OK"),"")</f>
        <v>OK</v>
      </c>
      <c r="M843" s="19" t="n">
        <f aca="false">DATE(YEAR(B843),MONTH(B843),1)</f>
        <v>46174</v>
      </c>
    </row>
    <row r="844" customFormat="false" ht="15" hidden="false" customHeight="false" outlineLevel="0" collapsed="false">
      <c r="A844" s="17" t="s">
        <v>1189</v>
      </c>
      <c r="B844" s="18" t="n">
        <v>46183</v>
      </c>
      <c r="C844" s="17" t="s">
        <v>88</v>
      </c>
      <c r="D844" s="17" t="s">
        <v>1071</v>
      </c>
      <c r="E844" s="17" t="s">
        <v>1072</v>
      </c>
      <c r="F844" s="17" t="s">
        <v>98</v>
      </c>
      <c r="G844" s="15" t="n">
        <v>491.44</v>
      </c>
      <c r="H844" s="17" t="s">
        <v>135</v>
      </c>
      <c r="I844" s="12" t="n">
        <f aca="false">COUNTIFS('Supplier bills'!$E$2:$E$1921,A844)</f>
        <v>0</v>
      </c>
      <c r="J844" s="15" t="str">
        <f aca="false">IF(I844=0,"",SUMIFS('Supplier bills'!$F$2:$F$1921,'Supplier bills'!$E$2:$E$1921,A844))</f>
        <v/>
      </c>
      <c r="K844" s="15" t="str">
        <f aca="false">IF(H844="Invoiced",ROUND(J844-G844,2),"")</f>
        <v/>
      </c>
      <c r="L844" s="17" t="str">
        <f aca="false">IF(H844="Invoiced",IF(ABS(K844)/G844&gt;0.03,"Review","OK"),"")</f>
        <v/>
      </c>
      <c r="M844" s="19" t="n">
        <f aca="false">DATE(YEAR(B844),MONTH(B844),1)</f>
        <v>46174</v>
      </c>
    </row>
    <row r="845" customFormat="false" ht="15" hidden="false" customHeight="false" outlineLevel="0" collapsed="false">
      <c r="A845" s="17" t="s">
        <v>1190</v>
      </c>
      <c r="B845" s="18" t="n">
        <v>46183</v>
      </c>
      <c r="C845" s="17" t="s">
        <v>82</v>
      </c>
      <c r="D845" s="17" t="s">
        <v>1067</v>
      </c>
      <c r="E845" s="17" t="s">
        <v>1068</v>
      </c>
      <c r="F845" s="17" t="s">
        <v>85</v>
      </c>
      <c r="G845" s="15" t="n">
        <v>310.38</v>
      </c>
      <c r="H845" s="17" t="s">
        <v>86</v>
      </c>
      <c r="I845" s="12" t="n">
        <f aca="false">COUNTIFS('Supplier bills'!$E$2:$E$1921,A845)</f>
        <v>1</v>
      </c>
      <c r="J845" s="15" t="n">
        <f aca="false">IF(I845=0,"",SUMIFS('Supplier bills'!$F$2:$F$1921,'Supplier bills'!$E$2:$E$1921,A845))</f>
        <v>310.04</v>
      </c>
      <c r="K845" s="15" t="n">
        <f aca="false">IF(H845="Invoiced",ROUND(J845-G845,2),"")</f>
        <v>-0.34</v>
      </c>
      <c r="L845" s="17" t="str">
        <f aca="false">IF(H845="Invoiced",IF(ABS(K845)/G845&gt;0.03,"Review","OK"),"")</f>
        <v>OK</v>
      </c>
      <c r="M845" s="19" t="n">
        <f aca="false">DATE(YEAR(B845),MONTH(B845),1)</f>
        <v>46174</v>
      </c>
    </row>
    <row r="846" customFormat="false" ht="15" hidden="false" customHeight="false" outlineLevel="0" collapsed="false">
      <c r="A846" s="17" t="s">
        <v>1191</v>
      </c>
      <c r="B846" s="18" t="n">
        <v>46183</v>
      </c>
      <c r="C846" s="17" t="s">
        <v>82</v>
      </c>
      <c r="D846" s="17" t="s">
        <v>1008</v>
      </c>
      <c r="E846" s="17" t="s">
        <v>1009</v>
      </c>
      <c r="F846" s="17" t="s">
        <v>98</v>
      </c>
      <c r="G846" s="15" t="n">
        <v>2376.63</v>
      </c>
      <c r="H846" s="17" t="s">
        <v>86</v>
      </c>
      <c r="I846" s="12" t="n">
        <f aca="false">COUNTIFS('Supplier bills'!$E$2:$E$1921,A846)</f>
        <v>1</v>
      </c>
      <c r="J846" s="15" t="n">
        <f aca="false">IF(I846=0,"",SUMIFS('Supplier bills'!$F$2:$F$1921,'Supplier bills'!$E$2:$E$1921,A846))</f>
        <v>2360.41</v>
      </c>
      <c r="K846" s="15" t="n">
        <f aca="false">IF(H846="Invoiced",ROUND(J846-G846,2),"")</f>
        <v>-16.22</v>
      </c>
      <c r="L846" s="17" t="str">
        <f aca="false">IF(H846="Invoiced",IF(ABS(K846)/G846&gt;0.03,"Review","OK"),"")</f>
        <v>OK</v>
      </c>
      <c r="M846" s="19" t="n">
        <f aca="false">DATE(YEAR(B846),MONTH(B846),1)</f>
        <v>46174</v>
      </c>
    </row>
    <row r="847" customFormat="false" ht="15" hidden="false" customHeight="false" outlineLevel="0" collapsed="false">
      <c r="A847" s="17" t="s">
        <v>1192</v>
      </c>
      <c r="B847" s="18" t="n">
        <v>46183</v>
      </c>
      <c r="C847" s="17" t="s">
        <v>82</v>
      </c>
      <c r="D847" s="17" t="s">
        <v>1071</v>
      </c>
      <c r="E847" s="17" t="s">
        <v>1072</v>
      </c>
      <c r="F847" s="17" t="s">
        <v>85</v>
      </c>
      <c r="G847" s="15" t="n">
        <v>230.24</v>
      </c>
      <c r="H847" s="17" t="s">
        <v>86</v>
      </c>
      <c r="I847" s="12" t="n">
        <f aca="false">COUNTIFS('Supplier bills'!$E$2:$E$1921,A847)</f>
        <v>1</v>
      </c>
      <c r="J847" s="15" t="n">
        <f aca="false">IF(I847=0,"",SUMIFS('Supplier bills'!$F$2:$F$1921,'Supplier bills'!$E$2:$E$1921,A847))</f>
        <v>229.92</v>
      </c>
      <c r="K847" s="15" t="n">
        <f aca="false">IF(H847="Invoiced",ROUND(J847-G847,2),"")</f>
        <v>-0.32</v>
      </c>
      <c r="L847" s="17" t="str">
        <f aca="false">IF(H847="Invoiced",IF(ABS(K847)/G847&gt;0.03,"Review","OK"),"")</f>
        <v>OK</v>
      </c>
      <c r="M847" s="19" t="n">
        <f aca="false">DATE(YEAR(B847),MONTH(B847),1)</f>
        <v>46174</v>
      </c>
    </row>
    <row r="848" customFormat="false" ht="15" hidden="false" customHeight="false" outlineLevel="0" collapsed="false">
      <c r="A848" s="17" t="s">
        <v>1193</v>
      </c>
      <c r="B848" s="18" t="n">
        <v>46184</v>
      </c>
      <c r="C848" s="17" t="s">
        <v>88</v>
      </c>
      <c r="D848" s="17" t="s">
        <v>1074</v>
      </c>
      <c r="E848" s="17" t="s">
        <v>1075</v>
      </c>
      <c r="F848" s="17" t="s">
        <v>85</v>
      </c>
      <c r="G848" s="15" t="n">
        <v>143.73</v>
      </c>
      <c r="H848" s="17" t="s">
        <v>86</v>
      </c>
      <c r="I848" s="12" t="n">
        <f aca="false">COUNTIFS('Supplier bills'!$E$2:$E$1921,A848)</f>
        <v>1</v>
      </c>
      <c r="J848" s="15" t="n">
        <f aca="false">IF(I848=0,"",SUMIFS('Supplier bills'!$F$2:$F$1921,'Supplier bills'!$E$2:$E$1921,A848))</f>
        <v>143.58</v>
      </c>
      <c r="K848" s="15" t="n">
        <f aca="false">IF(H848="Invoiced",ROUND(J848-G848,2),"")</f>
        <v>-0.15</v>
      </c>
      <c r="L848" s="17" t="str">
        <f aca="false">IF(H848="Invoiced",IF(ABS(K848)/G848&gt;0.03,"Review","OK"),"")</f>
        <v>OK</v>
      </c>
      <c r="M848" s="19" t="n">
        <f aca="false">DATE(YEAR(B848),MONTH(B848),1)</f>
        <v>46174</v>
      </c>
    </row>
    <row r="849" customFormat="false" ht="15" hidden="false" customHeight="false" outlineLevel="0" collapsed="false">
      <c r="A849" s="17" t="s">
        <v>1194</v>
      </c>
      <c r="B849" s="18" t="n">
        <v>46184</v>
      </c>
      <c r="C849" s="17" t="s">
        <v>82</v>
      </c>
      <c r="D849" s="17" t="s">
        <v>1037</v>
      </c>
      <c r="E849" s="17" t="s">
        <v>1038</v>
      </c>
      <c r="F849" s="17" t="s">
        <v>85</v>
      </c>
      <c r="G849" s="15" t="n">
        <v>457.65</v>
      </c>
      <c r="H849" s="17" t="s">
        <v>86</v>
      </c>
      <c r="I849" s="12" t="n">
        <f aca="false">COUNTIFS('Supplier bills'!$E$2:$E$1921,A849)</f>
        <v>1</v>
      </c>
      <c r="J849" s="15" t="n">
        <f aca="false">IF(I849=0,"",SUMIFS('Supplier bills'!$F$2:$F$1921,'Supplier bills'!$E$2:$E$1921,A849))</f>
        <v>459.82</v>
      </c>
      <c r="K849" s="15" t="n">
        <f aca="false">IF(H849="Invoiced",ROUND(J849-G849,2),"")</f>
        <v>2.17</v>
      </c>
      <c r="L849" s="17" t="str">
        <f aca="false">IF(H849="Invoiced",IF(ABS(K849)/G849&gt;0.03,"Review","OK"),"")</f>
        <v>OK</v>
      </c>
      <c r="M849" s="19" t="n">
        <f aca="false">DATE(YEAR(B849),MONTH(B849),1)</f>
        <v>46174</v>
      </c>
    </row>
    <row r="850" customFormat="false" ht="15" hidden="false" customHeight="false" outlineLevel="0" collapsed="false">
      <c r="A850" s="17" t="s">
        <v>1195</v>
      </c>
      <c r="B850" s="18" t="n">
        <v>46184</v>
      </c>
      <c r="C850" s="17" t="s">
        <v>82</v>
      </c>
      <c r="D850" s="17" t="s">
        <v>1089</v>
      </c>
      <c r="E850" s="17" t="s">
        <v>1090</v>
      </c>
      <c r="F850" s="17" t="s">
        <v>92</v>
      </c>
      <c r="G850" s="15" t="n">
        <v>697.31</v>
      </c>
      <c r="H850" s="17" t="s">
        <v>93</v>
      </c>
      <c r="I850" s="12" t="n">
        <f aca="false">COUNTIFS('Supplier bills'!$E$2:$E$1921,A850)</f>
        <v>0</v>
      </c>
      <c r="J850" s="15" t="str">
        <f aca="false">IF(I850=0,"",SUMIFS('Supplier bills'!$F$2:$F$1921,'Supplier bills'!$E$2:$E$1921,A850))</f>
        <v/>
      </c>
      <c r="K850" s="15" t="str">
        <f aca="false">IF(H850="Invoiced",ROUND(J850-G850,2),"")</f>
        <v/>
      </c>
      <c r="L850" s="17" t="str">
        <f aca="false">IF(H850="Invoiced",IF(ABS(K850)/G850&gt;0.03,"Review","OK"),"")</f>
        <v/>
      </c>
      <c r="M850" s="19" t="n">
        <f aca="false">DATE(YEAR(B850),MONTH(B850),1)</f>
        <v>46174</v>
      </c>
    </row>
    <row r="851" customFormat="false" ht="15" hidden="false" customHeight="false" outlineLevel="0" collapsed="false">
      <c r="A851" s="17" t="s">
        <v>1196</v>
      </c>
      <c r="B851" s="18" t="n">
        <v>46184</v>
      </c>
      <c r="C851" s="17" t="s">
        <v>101</v>
      </c>
      <c r="D851" s="17" t="s">
        <v>1071</v>
      </c>
      <c r="E851" s="17" t="s">
        <v>1072</v>
      </c>
      <c r="F851" s="17" t="s">
        <v>98</v>
      </c>
      <c r="G851" s="15" t="n">
        <v>202.36</v>
      </c>
      <c r="H851" s="17" t="s">
        <v>86</v>
      </c>
      <c r="I851" s="12" t="n">
        <f aca="false">COUNTIFS('Supplier bills'!$E$2:$E$1921,A851)</f>
        <v>1</v>
      </c>
      <c r="J851" s="15" t="n">
        <f aca="false">IF(I851=0,"",SUMIFS('Supplier bills'!$F$2:$F$1921,'Supplier bills'!$E$2:$E$1921,A851))</f>
        <v>201.98</v>
      </c>
      <c r="K851" s="15" t="n">
        <f aca="false">IF(H851="Invoiced",ROUND(J851-G851,2),"")</f>
        <v>-0.38</v>
      </c>
      <c r="L851" s="17" t="str">
        <f aca="false">IF(H851="Invoiced",IF(ABS(K851)/G851&gt;0.03,"Review","OK"),"")</f>
        <v>OK</v>
      </c>
      <c r="M851" s="19" t="n">
        <f aca="false">DATE(YEAR(B851),MONTH(B851),1)</f>
        <v>46174</v>
      </c>
    </row>
    <row r="852" customFormat="false" ht="15" hidden="false" customHeight="false" outlineLevel="0" collapsed="false">
      <c r="A852" s="17" t="s">
        <v>1197</v>
      </c>
      <c r="B852" s="18" t="n">
        <v>46184</v>
      </c>
      <c r="C852" s="17" t="s">
        <v>82</v>
      </c>
      <c r="D852" s="17" t="s">
        <v>1092</v>
      </c>
      <c r="E852" s="17" t="s">
        <v>1093</v>
      </c>
      <c r="F852" s="17" t="s">
        <v>92</v>
      </c>
      <c r="G852" s="15" t="n">
        <v>151.07</v>
      </c>
      <c r="H852" s="17" t="s">
        <v>93</v>
      </c>
      <c r="I852" s="12" t="n">
        <f aca="false">COUNTIFS('Supplier bills'!$E$2:$E$1921,A852)</f>
        <v>0</v>
      </c>
      <c r="J852" s="15" t="str">
        <f aca="false">IF(I852=0,"",SUMIFS('Supplier bills'!$F$2:$F$1921,'Supplier bills'!$E$2:$E$1921,A852))</f>
        <v/>
      </c>
      <c r="K852" s="15" t="str">
        <f aca="false">IF(H852="Invoiced",ROUND(J852-G852,2),"")</f>
        <v/>
      </c>
      <c r="L852" s="17" t="str">
        <f aca="false">IF(H852="Invoiced",IF(ABS(K852)/G852&gt;0.03,"Review","OK"),"")</f>
        <v/>
      </c>
      <c r="M852" s="19" t="n">
        <f aca="false">DATE(YEAR(B852),MONTH(B852),1)</f>
        <v>46174</v>
      </c>
    </row>
    <row r="853" customFormat="false" ht="15" hidden="false" customHeight="false" outlineLevel="0" collapsed="false">
      <c r="A853" s="17" t="s">
        <v>1198</v>
      </c>
      <c r="B853" s="18" t="n">
        <v>46184</v>
      </c>
      <c r="C853" s="17" t="s">
        <v>82</v>
      </c>
      <c r="D853" s="17" t="s">
        <v>1037</v>
      </c>
      <c r="E853" s="17" t="s">
        <v>1038</v>
      </c>
      <c r="F853" s="17" t="s">
        <v>98</v>
      </c>
      <c r="G853" s="15" t="n">
        <v>216.06</v>
      </c>
      <c r="H853" s="17" t="s">
        <v>86</v>
      </c>
      <c r="I853" s="12" t="n">
        <f aca="false">COUNTIFS('Supplier bills'!$E$2:$E$1921,A853)</f>
        <v>1</v>
      </c>
      <c r="J853" s="15" t="n">
        <f aca="false">IF(I853=0,"",SUMIFS('Supplier bills'!$F$2:$F$1921,'Supplier bills'!$E$2:$E$1921,A853))</f>
        <v>216.01</v>
      </c>
      <c r="K853" s="15" t="n">
        <f aca="false">IF(H853="Invoiced",ROUND(J853-G853,2),"")</f>
        <v>-0.05</v>
      </c>
      <c r="L853" s="17" t="str">
        <f aca="false">IF(H853="Invoiced",IF(ABS(K853)/G853&gt;0.03,"Review","OK"),"")</f>
        <v>OK</v>
      </c>
      <c r="M853" s="19" t="n">
        <f aca="false">DATE(YEAR(B853),MONTH(B853),1)</f>
        <v>46174</v>
      </c>
    </row>
    <row r="854" customFormat="false" ht="15" hidden="false" customHeight="false" outlineLevel="0" collapsed="false">
      <c r="A854" s="17" t="s">
        <v>1199</v>
      </c>
      <c r="B854" s="18" t="n">
        <v>46184</v>
      </c>
      <c r="C854" s="17" t="s">
        <v>82</v>
      </c>
      <c r="D854" s="17" t="s">
        <v>1129</v>
      </c>
      <c r="E854" s="17" t="s">
        <v>1130</v>
      </c>
      <c r="F854" s="17" t="s">
        <v>98</v>
      </c>
      <c r="G854" s="15" t="n">
        <v>280.99</v>
      </c>
      <c r="H854" s="17" t="s">
        <v>86</v>
      </c>
      <c r="I854" s="12" t="n">
        <f aca="false">COUNTIFS('Supplier bills'!$E$2:$E$1921,A854)</f>
        <v>1</v>
      </c>
      <c r="J854" s="15" t="n">
        <f aca="false">IF(I854=0,"",SUMIFS('Supplier bills'!$F$2:$F$1921,'Supplier bills'!$E$2:$E$1921,A854))</f>
        <v>281.03</v>
      </c>
      <c r="K854" s="15" t="n">
        <f aca="false">IF(H854="Invoiced",ROUND(J854-G854,2),"")</f>
        <v>0.04</v>
      </c>
      <c r="L854" s="17" t="str">
        <f aca="false">IF(H854="Invoiced",IF(ABS(K854)/G854&gt;0.03,"Review","OK"),"")</f>
        <v>OK</v>
      </c>
      <c r="M854" s="19" t="n">
        <f aca="false">DATE(YEAR(B854),MONTH(B854),1)</f>
        <v>46174</v>
      </c>
    </row>
    <row r="855" customFormat="false" ht="15" hidden="false" customHeight="false" outlineLevel="0" collapsed="false">
      <c r="A855" s="17" t="s">
        <v>1200</v>
      </c>
      <c r="B855" s="18" t="n">
        <v>46184</v>
      </c>
      <c r="C855" s="17" t="s">
        <v>101</v>
      </c>
      <c r="D855" s="17" t="s">
        <v>1201</v>
      </c>
      <c r="E855" s="17" t="s">
        <v>1202</v>
      </c>
      <c r="F855" s="17" t="s">
        <v>92</v>
      </c>
      <c r="G855" s="15" t="n">
        <v>623.6</v>
      </c>
      <c r="H855" s="17" t="s">
        <v>93</v>
      </c>
      <c r="I855" s="12" t="n">
        <f aca="false">COUNTIFS('Supplier bills'!$E$2:$E$1921,A855)</f>
        <v>0</v>
      </c>
      <c r="J855" s="15" t="str">
        <f aca="false">IF(I855=0,"",SUMIFS('Supplier bills'!$F$2:$F$1921,'Supplier bills'!$E$2:$E$1921,A855))</f>
        <v/>
      </c>
      <c r="K855" s="15" t="str">
        <f aca="false">IF(H855="Invoiced",ROUND(J855-G855,2),"")</f>
        <v/>
      </c>
      <c r="L855" s="17" t="str">
        <f aca="false">IF(H855="Invoiced",IF(ABS(K855)/G855&gt;0.03,"Review","OK"),"")</f>
        <v/>
      </c>
      <c r="M855" s="19" t="n">
        <f aca="false">DATE(YEAR(B855),MONTH(B855),1)</f>
        <v>46174</v>
      </c>
    </row>
    <row r="856" customFormat="false" ht="15" hidden="false" customHeight="false" outlineLevel="0" collapsed="false">
      <c r="A856" s="17" t="s">
        <v>1203</v>
      </c>
      <c r="B856" s="18" t="n">
        <v>46184</v>
      </c>
      <c r="C856" s="17" t="s">
        <v>88</v>
      </c>
      <c r="D856" s="17" t="s">
        <v>1084</v>
      </c>
      <c r="E856" s="17" t="s">
        <v>1085</v>
      </c>
      <c r="F856" s="17" t="s">
        <v>85</v>
      </c>
      <c r="G856" s="15" t="n">
        <v>57.95</v>
      </c>
      <c r="H856" s="17" t="s">
        <v>86</v>
      </c>
      <c r="I856" s="12" t="n">
        <f aca="false">COUNTIFS('Supplier bills'!$E$2:$E$1921,A856)</f>
        <v>1</v>
      </c>
      <c r="J856" s="15" t="n">
        <f aca="false">IF(I856=0,"",SUMIFS('Supplier bills'!$F$2:$F$1921,'Supplier bills'!$E$2:$E$1921,A856))</f>
        <v>57.41</v>
      </c>
      <c r="K856" s="15" t="n">
        <f aca="false">IF(H856="Invoiced",ROUND(J856-G856,2),"")</f>
        <v>-0.54</v>
      </c>
      <c r="L856" s="17" t="str">
        <f aca="false">IF(H856="Invoiced",IF(ABS(K856)/G856&gt;0.03,"Review","OK"),"")</f>
        <v>OK</v>
      </c>
      <c r="M856" s="19" t="n">
        <f aca="false">DATE(YEAR(B856),MONTH(B856),1)</f>
        <v>46174</v>
      </c>
    </row>
    <row r="857" customFormat="false" ht="15" hidden="false" customHeight="false" outlineLevel="0" collapsed="false">
      <c r="A857" s="17" t="s">
        <v>1204</v>
      </c>
      <c r="B857" s="18" t="n">
        <v>46184</v>
      </c>
      <c r="C857" s="17" t="s">
        <v>88</v>
      </c>
      <c r="D857" s="17" t="s">
        <v>1103</v>
      </c>
      <c r="E857" s="17" t="s">
        <v>1104</v>
      </c>
      <c r="F857" s="17" t="s">
        <v>85</v>
      </c>
      <c r="G857" s="15" t="n">
        <v>176.53</v>
      </c>
      <c r="H857" s="17" t="s">
        <v>86</v>
      </c>
      <c r="I857" s="12" t="n">
        <f aca="false">COUNTIFS('Supplier bills'!$E$2:$E$1921,A857)</f>
        <v>1</v>
      </c>
      <c r="J857" s="15" t="n">
        <f aca="false">IF(I857=0,"",SUMIFS('Supplier bills'!$F$2:$F$1921,'Supplier bills'!$E$2:$E$1921,A857))</f>
        <v>177.11</v>
      </c>
      <c r="K857" s="15" t="n">
        <f aca="false">IF(H857="Invoiced",ROUND(J857-G857,2),"")</f>
        <v>0.58</v>
      </c>
      <c r="L857" s="17" t="str">
        <f aca="false">IF(H857="Invoiced",IF(ABS(K857)/G857&gt;0.03,"Review","OK"),"")</f>
        <v>OK</v>
      </c>
      <c r="M857" s="19" t="n">
        <f aca="false">DATE(YEAR(B857),MONTH(B857),1)</f>
        <v>46174</v>
      </c>
    </row>
    <row r="858" customFormat="false" ht="15" hidden="false" customHeight="false" outlineLevel="0" collapsed="false">
      <c r="A858" s="17" t="s">
        <v>1205</v>
      </c>
      <c r="B858" s="18" t="n">
        <v>46184</v>
      </c>
      <c r="C858" s="17" t="s">
        <v>82</v>
      </c>
      <c r="D858" s="17" t="s">
        <v>1111</v>
      </c>
      <c r="E858" s="17" t="s">
        <v>1112</v>
      </c>
      <c r="F858" s="17" t="s">
        <v>85</v>
      </c>
      <c r="G858" s="15" t="n">
        <v>339.11</v>
      </c>
      <c r="H858" s="17" t="s">
        <v>86</v>
      </c>
      <c r="I858" s="12" t="n">
        <f aca="false">COUNTIFS('Supplier bills'!$E$2:$E$1921,A858)</f>
        <v>2</v>
      </c>
      <c r="J858" s="15" t="n">
        <f aca="false">IF(I858=0,"",SUMIFS('Supplier bills'!$F$2:$F$1921,'Supplier bills'!$E$2:$E$1921,A858))</f>
        <v>339.19</v>
      </c>
      <c r="K858" s="15" t="n">
        <f aca="false">IF(H858="Invoiced",ROUND(J858-G858,2),"")</f>
        <v>0.08</v>
      </c>
      <c r="L858" s="17" t="str">
        <f aca="false">IF(H858="Invoiced",IF(ABS(K858)/G858&gt;0.03,"Review","OK"),"")</f>
        <v>OK</v>
      </c>
      <c r="M858" s="19" t="n">
        <f aca="false">DATE(YEAR(B858),MONTH(B858),1)</f>
        <v>46174</v>
      </c>
    </row>
    <row r="859" customFormat="false" ht="15" hidden="false" customHeight="false" outlineLevel="0" collapsed="false">
      <c r="A859" s="17" t="s">
        <v>1206</v>
      </c>
      <c r="B859" s="18" t="n">
        <v>46184</v>
      </c>
      <c r="C859" s="17" t="s">
        <v>88</v>
      </c>
      <c r="D859" s="17" t="s">
        <v>1129</v>
      </c>
      <c r="E859" s="17" t="s">
        <v>1130</v>
      </c>
      <c r="F859" s="17" t="s">
        <v>98</v>
      </c>
      <c r="G859" s="15" t="n">
        <v>51.78</v>
      </c>
      <c r="H859" s="17" t="s">
        <v>86</v>
      </c>
      <c r="I859" s="12" t="n">
        <f aca="false">COUNTIFS('Supplier bills'!$E$2:$E$1921,A859)</f>
        <v>1</v>
      </c>
      <c r="J859" s="15" t="n">
        <f aca="false">IF(I859=0,"",SUMIFS('Supplier bills'!$F$2:$F$1921,'Supplier bills'!$E$2:$E$1921,A859))</f>
        <v>51.33</v>
      </c>
      <c r="K859" s="15" t="n">
        <f aca="false">IF(H859="Invoiced",ROUND(J859-G859,2),"")</f>
        <v>-0.45</v>
      </c>
      <c r="L859" s="17" t="str">
        <f aca="false">IF(H859="Invoiced",IF(ABS(K859)/G859&gt;0.03,"Review","OK"),"")</f>
        <v>OK</v>
      </c>
      <c r="M859" s="19" t="n">
        <f aca="false">DATE(YEAR(B859),MONTH(B859),1)</f>
        <v>46174</v>
      </c>
    </row>
    <row r="860" customFormat="false" ht="15" hidden="false" customHeight="false" outlineLevel="0" collapsed="false">
      <c r="A860" s="17" t="s">
        <v>1207</v>
      </c>
      <c r="B860" s="18" t="n">
        <v>46185</v>
      </c>
      <c r="C860" s="17" t="s">
        <v>82</v>
      </c>
      <c r="D860" s="17" t="s">
        <v>1208</v>
      </c>
      <c r="E860" s="17" t="s">
        <v>1209</v>
      </c>
      <c r="F860" s="17" t="s">
        <v>85</v>
      </c>
      <c r="G860" s="15" t="n">
        <v>173.75</v>
      </c>
      <c r="H860" s="17" t="s">
        <v>86</v>
      </c>
      <c r="I860" s="12" t="n">
        <f aca="false">COUNTIFS('Supplier bills'!$E$2:$E$1921,A860)</f>
        <v>1</v>
      </c>
      <c r="J860" s="15" t="n">
        <f aca="false">IF(I860=0,"",SUMIFS('Supplier bills'!$F$2:$F$1921,'Supplier bills'!$E$2:$E$1921,A860))</f>
        <v>174.05</v>
      </c>
      <c r="K860" s="15" t="n">
        <f aca="false">IF(H860="Invoiced",ROUND(J860-G860,2),"")</f>
        <v>0.3</v>
      </c>
      <c r="L860" s="17" t="str">
        <f aca="false">IF(H860="Invoiced",IF(ABS(K860)/G860&gt;0.03,"Review","OK"),"")</f>
        <v>OK</v>
      </c>
      <c r="M860" s="19" t="n">
        <f aca="false">DATE(YEAR(B860),MONTH(B860),1)</f>
        <v>46174</v>
      </c>
    </row>
    <row r="861" customFormat="false" ht="15" hidden="false" customHeight="false" outlineLevel="0" collapsed="false">
      <c r="A861" s="17" t="s">
        <v>1210</v>
      </c>
      <c r="B861" s="18" t="n">
        <v>46185</v>
      </c>
      <c r="C861" s="17" t="s">
        <v>88</v>
      </c>
      <c r="D861" s="17" t="s">
        <v>1089</v>
      </c>
      <c r="E861" s="17" t="s">
        <v>1090</v>
      </c>
      <c r="F861" s="17" t="s">
        <v>85</v>
      </c>
      <c r="G861" s="15" t="n">
        <v>749.62</v>
      </c>
      <c r="H861" s="17" t="s">
        <v>86</v>
      </c>
      <c r="I861" s="12" t="n">
        <f aca="false">COUNTIFS('Supplier bills'!$E$2:$E$1921,A861)</f>
        <v>1</v>
      </c>
      <c r="J861" s="15" t="n">
        <f aca="false">IF(I861=0,"",SUMIFS('Supplier bills'!$F$2:$F$1921,'Supplier bills'!$E$2:$E$1921,A861))</f>
        <v>746.24</v>
      </c>
      <c r="K861" s="15" t="n">
        <f aca="false">IF(H861="Invoiced",ROUND(J861-G861,2),"")</f>
        <v>-3.38</v>
      </c>
      <c r="L861" s="17" t="str">
        <f aca="false">IF(H861="Invoiced",IF(ABS(K861)/G861&gt;0.03,"Review","OK"),"")</f>
        <v>OK</v>
      </c>
      <c r="M861" s="19" t="n">
        <f aca="false">DATE(YEAR(B861),MONTH(B861),1)</f>
        <v>46174</v>
      </c>
    </row>
    <row r="862" customFormat="false" ht="15" hidden="false" customHeight="false" outlineLevel="0" collapsed="false">
      <c r="A862" s="17" t="s">
        <v>1211</v>
      </c>
      <c r="B862" s="18" t="n">
        <v>46185</v>
      </c>
      <c r="C862" s="17" t="s">
        <v>101</v>
      </c>
      <c r="D862" s="17" t="s">
        <v>1212</v>
      </c>
      <c r="E862" s="17" t="s">
        <v>1213</v>
      </c>
      <c r="F862" s="17" t="s">
        <v>98</v>
      </c>
      <c r="G862" s="15" t="n">
        <v>354.3</v>
      </c>
      <c r="H862" s="17" t="s">
        <v>86</v>
      </c>
      <c r="I862" s="12" t="n">
        <f aca="false">COUNTIFS('Supplier bills'!$E$2:$E$1921,A862)</f>
        <v>1</v>
      </c>
      <c r="J862" s="15" t="n">
        <f aca="false">IF(I862=0,"",SUMIFS('Supplier bills'!$F$2:$F$1921,'Supplier bills'!$E$2:$E$1921,A862))</f>
        <v>353.16</v>
      </c>
      <c r="K862" s="15" t="n">
        <f aca="false">IF(H862="Invoiced",ROUND(J862-G862,2),"")</f>
        <v>-1.14</v>
      </c>
      <c r="L862" s="17" t="str">
        <f aca="false">IF(H862="Invoiced",IF(ABS(K862)/G862&gt;0.03,"Review","OK"),"")</f>
        <v>OK</v>
      </c>
      <c r="M862" s="19" t="n">
        <f aca="false">DATE(YEAR(B862),MONTH(B862),1)</f>
        <v>46174</v>
      </c>
    </row>
    <row r="863" customFormat="false" ht="15" hidden="false" customHeight="false" outlineLevel="0" collapsed="false">
      <c r="A863" s="17" t="s">
        <v>1214</v>
      </c>
      <c r="B863" s="18" t="n">
        <v>46185</v>
      </c>
      <c r="C863" s="17" t="s">
        <v>82</v>
      </c>
      <c r="D863" s="17" t="s">
        <v>1116</v>
      </c>
      <c r="E863" s="17" t="s">
        <v>1117</v>
      </c>
      <c r="F863" s="17" t="s">
        <v>92</v>
      </c>
      <c r="G863" s="15" t="n">
        <v>260.51</v>
      </c>
      <c r="H863" s="17" t="s">
        <v>93</v>
      </c>
      <c r="I863" s="12" t="n">
        <f aca="false">COUNTIFS('Supplier bills'!$E$2:$E$1921,A863)</f>
        <v>0</v>
      </c>
      <c r="J863" s="15" t="str">
        <f aca="false">IF(I863=0,"",SUMIFS('Supplier bills'!$F$2:$F$1921,'Supplier bills'!$E$2:$E$1921,A863))</f>
        <v/>
      </c>
      <c r="K863" s="15" t="str">
        <f aca="false">IF(H863="Invoiced",ROUND(J863-G863,2),"")</f>
        <v/>
      </c>
      <c r="L863" s="17" t="str">
        <f aca="false">IF(H863="Invoiced",IF(ABS(K863)/G863&gt;0.03,"Review","OK"),"")</f>
        <v/>
      </c>
      <c r="M863" s="19" t="n">
        <f aca="false">DATE(YEAR(B863),MONTH(B863),1)</f>
        <v>46174</v>
      </c>
    </row>
    <row r="864" customFormat="false" ht="15" hidden="false" customHeight="false" outlineLevel="0" collapsed="false">
      <c r="A864" s="17" t="s">
        <v>1215</v>
      </c>
      <c r="B864" s="18" t="n">
        <v>46185</v>
      </c>
      <c r="C864" s="17" t="s">
        <v>101</v>
      </c>
      <c r="D864" s="17" t="s">
        <v>1037</v>
      </c>
      <c r="E864" s="17" t="s">
        <v>1038</v>
      </c>
      <c r="F864" s="17" t="s">
        <v>85</v>
      </c>
      <c r="G864" s="15" t="n">
        <v>231.44</v>
      </c>
      <c r="H864" s="17" t="s">
        <v>86</v>
      </c>
      <c r="I864" s="12" t="n">
        <f aca="false">COUNTIFS('Supplier bills'!$E$2:$E$1921,A864)</f>
        <v>1</v>
      </c>
      <c r="J864" s="15" t="n">
        <f aca="false">IF(I864=0,"",SUMIFS('Supplier bills'!$F$2:$F$1921,'Supplier bills'!$E$2:$E$1921,A864))</f>
        <v>232.97</v>
      </c>
      <c r="K864" s="15" t="n">
        <f aca="false">IF(H864="Invoiced",ROUND(J864-G864,2),"")</f>
        <v>1.53</v>
      </c>
      <c r="L864" s="17" t="str">
        <f aca="false">IF(H864="Invoiced",IF(ABS(K864)/G864&gt;0.03,"Review","OK"),"")</f>
        <v>OK</v>
      </c>
      <c r="M864" s="19" t="n">
        <f aca="false">DATE(YEAR(B864),MONTH(B864),1)</f>
        <v>46174</v>
      </c>
    </row>
    <row r="865" customFormat="false" ht="15" hidden="false" customHeight="false" outlineLevel="0" collapsed="false">
      <c r="A865" s="17" t="s">
        <v>1216</v>
      </c>
      <c r="B865" s="18" t="n">
        <v>46185</v>
      </c>
      <c r="C865" s="17" t="s">
        <v>101</v>
      </c>
      <c r="D865" s="17" t="s">
        <v>1217</v>
      </c>
      <c r="E865" s="17" t="s">
        <v>1218</v>
      </c>
      <c r="F865" s="17" t="s">
        <v>98</v>
      </c>
      <c r="G865" s="15" t="n">
        <v>335.34</v>
      </c>
      <c r="H865" s="17" t="s">
        <v>86</v>
      </c>
      <c r="I865" s="12" t="n">
        <f aca="false">COUNTIFS('Supplier bills'!$E$2:$E$1921,A865)</f>
        <v>1</v>
      </c>
      <c r="J865" s="15" t="n">
        <f aca="false">IF(I865=0,"",SUMIFS('Supplier bills'!$F$2:$F$1921,'Supplier bills'!$E$2:$E$1921,A865))</f>
        <v>335.73</v>
      </c>
      <c r="K865" s="15" t="n">
        <f aca="false">IF(H865="Invoiced",ROUND(J865-G865,2),"")</f>
        <v>0.39</v>
      </c>
      <c r="L865" s="17" t="str">
        <f aca="false">IF(H865="Invoiced",IF(ABS(K865)/G865&gt;0.03,"Review","OK"),"")</f>
        <v>OK</v>
      </c>
      <c r="M865" s="19" t="n">
        <f aca="false">DATE(YEAR(B865),MONTH(B865),1)</f>
        <v>46174</v>
      </c>
    </row>
    <row r="866" customFormat="false" ht="15" hidden="false" customHeight="false" outlineLevel="0" collapsed="false">
      <c r="A866" s="17" t="s">
        <v>1219</v>
      </c>
      <c r="B866" s="18" t="n">
        <v>46185</v>
      </c>
      <c r="C866" s="17" t="s">
        <v>82</v>
      </c>
      <c r="D866" s="17" t="s">
        <v>1111</v>
      </c>
      <c r="E866" s="17" t="s">
        <v>1112</v>
      </c>
      <c r="F866" s="17" t="s">
        <v>98</v>
      </c>
      <c r="G866" s="15" t="n">
        <v>198.83</v>
      </c>
      <c r="H866" s="17" t="s">
        <v>86</v>
      </c>
      <c r="I866" s="12" t="n">
        <f aca="false">COUNTIFS('Supplier bills'!$E$2:$E$1921,A866)</f>
        <v>1</v>
      </c>
      <c r="J866" s="15" t="n">
        <f aca="false">IF(I866=0,"",SUMIFS('Supplier bills'!$F$2:$F$1921,'Supplier bills'!$E$2:$E$1921,A866))</f>
        <v>197.14</v>
      </c>
      <c r="K866" s="15" t="n">
        <f aca="false">IF(H866="Invoiced",ROUND(J866-G866,2),"")</f>
        <v>-1.69</v>
      </c>
      <c r="L866" s="17" t="str">
        <f aca="false">IF(H866="Invoiced",IF(ABS(K866)/G866&gt;0.03,"Review","OK"),"")</f>
        <v>OK</v>
      </c>
      <c r="M866" s="19" t="n">
        <f aca="false">DATE(YEAR(B866),MONTH(B866),1)</f>
        <v>46174</v>
      </c>
    </row>
    <row r="867" customFormat="false" ht="15" hidden="false" customHeight="false" outlineLevel="0" collapsed="false">
      <c r="A867" s="17" t="s">
        <v>1220</v>
      </c>
      <c r="B867" s="18" t="n">
        <v>46185</v>
      </c>
      <c r="C867" s="17" t="s">
        <v>101</v>
      </c>
      <c r="D867" s="17" t="s">
        <v>1111</v>
      </c>
      <c r="E867" s="17" t="s">
        <v>1112</v>
      </c>
      <c r="F867" s="17" t="s">
        <v>98</v>
      </c>
      <c r="G867" s="15" t="n">
        <v>1003.05</v>
      </c>
      <c r="H867" s="17" t="s">
        <v>86</v>
      </c>
      <c r="I867" s="12" t="n">
        <f aca="false">COUNTIFS('Supplier bills'!$E$2:$E$1921,A867)</f>
        <v>1</v>
      </c>
      <c r="J867" s="15" t="n">
        <f aca="false">IF(I867=0,"",SUMIFS('Supplier bills'!$F$2:$F$1921,'Supplier bills'!$E$2:$E$1921,A867))</f>
        <v>1005.72</v>
      </c>
      <c r="K867" s="15" t="n">
        <f aca="false">IF(H867="Invoiced",ROUND(J867-G867,2),"")</f>
        <v>2.67</v>
      </c>
      <c r="L867" s="17" t="str">
        <f aca="false">IF(H867="Invoiced",IF(ABS(K867)/G867&gt;0.03,"Review","OK"),"")</f>
        <v>OK</v>
      </c>
      <c r="M867" s="19" t="n">
        <f aca="false">DATE(YEAR(B867),MONTH(B867),1)</f>
        <v>46174</v>
      </c>
    </row>
    <row r="868" customFormat="false" ht="15" hidden="false" customHeight="false" outlineLevel="0" collapsed="false">
      <c r="A868" s="17" t="s">
        <v>1221</v>
      </c>
      <c r="B868" s="18" t="n">
        <v>46185</v>
      </c>
      <c r="C868" s="17" t="s">
        <v>101</v>
      </c>
      <c r="D868" s="17" t="s">
        <v>1067</v>
      </c>
      <c r="E868" s="17" t="s">
        <v>1068</v>
      </c>
      <c r="F868" s="17" t="s">
        <v>92</v>
      </c>
      <c r="G868" s="15" t="n">
        <v>345.92</v>
      </c>
      <c r="H868" s="17" t="s">
        <v>93</v>
      </c>
      <c r="I868" s="12" t="n">
        <f aca="false">COUNTIFS('Supplier bills'!$E$2:$E$1921,A868)</f>
        <v>0</v>
      </c>
      <c r="J868" s="15" t="str">
        <f aca="false">IF(I868=0,"",SUMIFS('Supplier bills'!$F$2:$F$1921,'Supplier bills'!$E$2:$E$1921,A868))</f>
        <v/>
      </c>
      <c r="K868" s="15" t="str">
        <f aca="false">IF(H868="Invoiced",ROUND(J868-G868,2),"")</f>
        <v/>
      </c>
      <c r="L868" s="17" t="str">
        <f aca="false">IF(H868="Invoiced",IF(ABS(K868)/G868&gt;0.03,"Review","OK"),"")</f>
        <v/>
      </c>
      <c r="M868" s="19" t="n">
        <f aca="false">DATE(YEAR(B868),MONTH(B868),1)</f>
        <v>46174</v>
      </c>
    </row>
    <row r="869" customFormat="false" ht="15" hidden="false" customHeight="false" outlineLevel="0" collapsed="false">
      <c r="A869" s="17" t="s">
        <v>1222</v>
      </c>
      <c r="B869" s="18" t="n">
        <v>46185</v>
      </c>
      <c r="C869" s="17" t="s">
        <v>101</v>
      </c>
      <c r="D869" s="17" t="s">
        <v>1141</v>
      </c>
      <c r="E869" s="17" t="s">
        <v>1142</v>
      </c>
      <c r="F869" s="17" t="s">
        <v>98</v>
      </c>
      <c r="G869" s="15" t="n">
        <v>4200</v>
      </c>
      <c r="H869" s="17" t="s">
        <v>86</v>
      </c>
      <c r="I869" s="12" t="n">
        <f aca="false">COUNTIFS('Supplier bills'!$E$2:$E$1921,A869)</f>
        <v>1</v>
      </c>
      <c r="J869" s="15" t="n">
        <f aca="false">IF(I869=0,"",SUMIFS('Supplier bills'!$F$2:$F$1921,'Supplier bills'!$E$2:$E$1921,A869))</f>
        <v>4203.86</v>
      </c>
      <c r="K869" s="15" t="n">
        <f aca="false">IF(H869="Invoiced",ROUND(J869-G869,2),"")</f>
        <v>3.86</v>
      </c>
      <c r="L869" s="17" t="str">
        <f aca="false">IF(H869="Invoiced",IF(ABS(K869)/G869&gt;0.03,"Review","OK"),"")</f>
        <v>OK</v>
      </c>
      <c r="M869" s="19" t="n">
        <f aca="false">DATE(YEAR(B869),MONTH(B869),1)</f>
        <v>46174</v>
      </c>
    </row>
    <row r="870" customFormat="false" ht="15" hidden="false" customHeight="false" outlineLevel="0" collapsed="false">
      <c r="A870" s="17" t="s">
        <v>1223</v>
      </c>
      <c r="B870" s="18" t="n">
        <v>46185</v>
      </c>
      <c r="C870" s="17" t="s">
        <v>82</v>
      </c>
      <c r="D870" s="17" t="s">
        <v>1217</v>
      </c>
      <c r="E870" s="17" t="s">
        <v>1218</v>
      </c>
      <c r="F870" s="17" t="s">
        <v>85</v>
      </c>
      <c r="G870" s="15" t="n">
        <v>875.3</v>
      </c>
      <c r="H870" s="17" t="s">
        <v>86</v>
      </c>
      <c r="I870" s="12" t="n">
        <f aca="false">COUNTIFS('Supplier bills'!$E$2:$E$1921,A870)</f>
        <v>1</v>
      </c>
      <c r="J870" s="15" t="n">
        <f aca="false">IF(I870=0,"",SUMIFS('Supplier bills'!$F$2:$F$1921,'Supplier bills'!$E$2:$E$1921,A870))</f>
        <v>884.02</v>
      </c>
      <c r="K870" s="15" t="n">
        <f aca="false">IF(H870="Invoiced",ROUND(J870-G870,2),"")</f>
        <v>8.72</v>
      </c>
      <c r="L870" s="17" t="str">
        <f aca="false">IF(H870="Invoiced",IF(ABS(K870)/G870&gt;0.03,"Review","OK"),"")</f>
        <v>OK</v>
      </c>
      <c r="M870" s="19" t="n">
        <f aca="false">DATE(YEAR(B870),MONTH(B870),1)</f>
        <v>46174</v>
      </c>
    </row>
    <row r="871" customFormat="false" ht="15" hidden="false" customHeight="false" outlineLevel="0" collapsed="false">
      <c r="A871" s="17" t="s">
        <v>1224</v>
      </c>
      <c r="B871" s="18" t="n">
        <v>46186</v>
      </c>
      <c r="C871" s="17" t="s">
        <v>101</v>
      </c>
      <c r="D871" s="17" t="s">
        <v>1067</v>
      </c>
      <c r="E871" s="17" t="s">
        <v>1068</v>
      </c>
      <c r="F871" s="17" t="s">
        <v>98</v>
      </c>
      <c r="G871" s="15" t="n">
        <v>111.6</v>
      </c>
      <c r="H871" s="17" t="s">
        <v>86</v>
      </c>
      <c r="I871" s="12" t="n">
        <f aca="false">COUNTIFS('Supplier bills'!$E$2:$E$1921,A871)</f>
        <v>1</v>
      </c>
      <c r="J871" s="15" t="n">
        <f aca="false">IF(I871=0,"",SUMIFS('Supplier bills'!$F$2:$F$1921,'Supplier bills'!$E$2:$E$1921,A871))</f>
        <v>111.15</v>
      </c>
      <c r="K871" s="15" t="n">
        <f aca="false">IF(H871="Invoiced",ROUND(J871-G871,2),"")</f>
        <v>-0.45</v>
      </c>
      <c r="L871" s="17" t="str">
        <f aca="false">IF(H871="Invoiced",IF(ABS(K871)/G871&gt;0.03,"Review","OK"),"")</f>
        <v>OK</v>
      </c>
      <c r="M871" s="19" t="n">
        <f aca="false">DATE(YEAR(B871),MONTH(B871),1)</f>
        <v>46174</v>
      </c>
    </row>
    <row r="872" customFormat="false" ht="15" hidden="false" customHeight="false" outlineLevel="0" collapsed="false">
      <c r="A872" s="17" t="s">
        <v>1225</v>
      </c>
      <c r="B872" s="18" t="n">
        <v>46186</v>
      </c>
      <c r="C872" s="17" t="s">
        <v>82</v>
      </c>
      <c r="D872" s="17" t="s">
        <v>1208</v>
      </c>
      <c r="E872" s="17" t="s">
        <v>1209</v>
      </c>
      <c r="F872" s="17" t="s">
        <v>98</v>
      </c>
      <c r="G872" s="15" t="n">
        <v>132.28</v>
      </c>
      <c r="H872" s="17" t="s">
        <v>135</v>
      </c>
      <c r="I872" s="12" t="n">
        <f aca="false">COUNTIFS('Supplier bills'!$E$2:$E$1921,A872)</f>
        <v>0</v>
      </c>
      <c r="J872" s="15" t="str">
        <f aca="false">IF(I872=0,"",SUMIFS('Supplier bills'!$F$2:$F$1921,'Supplier bills'!$E$2:$E$1921,A872))</f>
        <v/>
      </c>
      <c r="K872" s="15" t="str">
        <f aca="false">IF(H872="Invoiced",ROUND(J872-G872,2),"")</f>
        <v/>
      </c>
      <c r="L872" s="17" t="str">
        <f aca="false">IF(H872="Invoiced",IF(ABS(K872)/G872&gt;0.03,"Review","OK"),"")</f>
        <v/>
      </c>
      <c r="M872" s="19" t="n">
        <f aca="false">DATE(YEAR(B872),MONTH(B872),1)</f>
        <v>46174</v>
      </c>
    </row>
    <row r="873" customFormat="false" ht="15" hidden="false" customHeight="false" outlineLevel="0" collapsed="false">
      <c r="A873" s="17" t="s">
        <v>1226</v>
      </c>
      <c r="B873" s="18" t="n">
        <v>46186</v>
      </c>
      <c r="C873" s="17" t="s">
        <v>82</v>
      </c>
      <c r="D873" s="17" t="s">
        <v>1201</v>
      </c>
      <c r="E873" s="17" t="s">
        <v>1202</v>
      </c>
      <c r="F873" s="17" t="s">
        <v>85</v>
      </c>
      <c r="G873" s="15" t="n">
        <v>183.93</v>
      </c>
      <c r="H873" s="17" t="s">
        <v>86</v>
      </c>
      <c r="I873" s="12" t="n">
        <f aca="false">COUNTIFS('Supplier bills'!$E$2:$E$1921,A873)</f>
        <v>1</v>
      </c>
      <c r="J873" s="15" t="n">
        <f aca="false">IF(I873=0,"",SUMIFS('Supplier bills'!$F$2:$F$1921,'Supplier bills'!$E$2:$E$1921,A873))</f>
        <v>192.35</v>
      </c>
      <c r="K873" s="15" t="n">
        <f aca="false">IF(H873="Invoiced",ROUND(J873-G873,2),"")</f>
        <v>8.42</v>
      </c>
      <c r="L873" s="17" t="str">
        <f aca="false">IF(H873="Invoiced",IF(ABS(K873)/G873&gt;0.03,"Review","OK"),"")</f>
        <v>Review</v>
      </c>
      <c r="M873" s="19" t="n">
        <f aca="false">DATE(YEAR(B873),MONTH(B873),1)</f>
        <v>46174</v>
      </c>
    </row>
    <row r="874" customFormat="false" ht="15" hidden="false" customHeight="false" outlineLevel="0" collapsed="false">
      <c r="A874" s="17" t="s">
        <v>1227</v>
      </c>
      <c r="B874" s="18" t="n">
        <v>46186</v>
      </c>
      <c r="C874" s="17" t="s">
        <v>82</v>
      </c>
      <c r="D874" s="17" t="s">
        <v>1116</v>
      </c>
      <c r="E874" s="17" t="s">
        <v>1117</v>
      </c>
      <c r="F874" s="17" t="s">
        <v>98</v>
      </c>
      <c r="G874" s="15" t="n">
        <v>279.12</v>
      </c>
      <c r="H874" s="17" t="s">
        <v>86</v>
      </c>
      <c r="I874" s="12" t="n">
        <f aca="false">COUNTIFS('Supplier bills'!$E$2:$E$1921,A874)</f>
        <v>1</v>
      </c>
      <c r="J874" s="15" t="n">
        <f aca="false">IF(I874=0,"",SUMIFS('Supplier bills'!$F$2:$F$1921,'Supplier bills'!$E$2:$E$1921,A874))</f>
        <v>277.62</v>
      </c>
      <c r="K874" s="15" t="n">
        <f aca="false">IF(H874="Invoiced",ROUND(J874-G874,2),"")</f>
        <v>-1.5</v>
      </c>
      <c r="L874" s="17" t="str">
        <f aca="false">IF(H874="Invoiced",IF(ABS(K874)/G874&gt;0.03,"Review","OK"),"")</f>
        <v>OK</v>
      </c>
      <c r="M874" s="19" t="n">
        <f aca="false">DATE(YEAR(B874),MONTH(B874),1)</f>
        <v>46174</v>
      </c>
    </row>
    <row r="875" customFormat="false" ht="15" hidden="false" customHeight="false" outlineLevel="0" collapsed="false">
      <c r="A875" s="17" t="s">
        <v>1228</v>
      </c>
      <c r="B875" s="18" t="n">
        <v>46186</v>
      </c>
      <c r="C875" s="17" t="s">
        <v>88</v>
      </c>
      <c r="D875" s="17" t="s">
        <v>1212</v>
      </c>
      <c r="E875" s="17" t="s">
        <v>1213</v>
      </c>
      <c r="F875" s="17" t="s">
        <v>98</v>
      </c>
      <c r="G875" s="15" t="n">
        <v>480.42</v>
      </c>
      <c r="H875" s="17" t="s">
        <v>86</v>
      </c>
      <c r="I875" s="12" t="n">
        <f aca="false">COUNTIFS('Supplier bills'!$E$2:$E$1921,A875)</f>
        <v>1</v>
      </c>
      <c r="J875" s="15" t="n">
        <f aca="false">IF(I875=0,"",SUMIFS('Supplier bills'!$F$2:$F$1921,'Supplier bills'!$E$2:$E$1921,A875))</f>
        <v>479.69</v>
      </c>
      <c r="K875" s="15" t="n">
        <f aca="false">IF(H875="Invoiced",ROUND(J875-G875,2),"")</f>
        <v>-0.73</v>
      </c>
      <c r="L875" s="17" t="str">
        <f aca="false">IF(H875="Invoiced",IF(ABS(K875)/G875&gt;0.03,"Review","OK"),"")</f>
        <v>OK</v>
      </c>
      <c r="M875" s="19" t="n">
        <f aca="false">DATE(YEAR(B875),MONTH(B875),1)</f>
        <v>46174</v>
      </c>
    </row>
    <row r="876" customFormat="false" ht="15" hidden="false" customHeight="false" outlineLevel="0" collapsed="false">
      <c r="A876" s="17" t="s">
        <v>1229</v>
      </c>
      <c r="B876" s="18" t="n">
        <v>46186</v>
      </c>
      <c r="C876" s="17" t="s">
        <v>82</v>
      </c>
      <c r="D876" s="17" t="s">
        <v>1212</v>
      </c>
      <c r="E876" s="17" t="s">
        <v>1213</v>
      </c>
      <c r="F876" s="17" t="s">
        <v>98</v>
      </c>
      <c r="G876" s="15" t="n">
        <v>86.4</v>
      </c>
      <c r="H876" s="17" t="s">
        <v>86</v>
      </c>
      <c r="I876" s="12" t="n">
        <f aca="false">COUNTIFS('Supplier bills'!$E$2:$E$1921,A876)</f>
        <v>1</v>
      </c>
      <c r="J876" s="15" t="n">
        <f aca="false">IF(I876=0,"",SUMIFS('Supplier bills'!$F$2:$F$1921,'Supplier bills'!$E$2:$E$1921,A876))</f>
        <v>86.05</v>
      </c>
      <c r="K876" s="15" t="n">
        <f aca="false">IF(H876="Invoiced",ROUND(J876-G876,2),"")</f>
        <v>-0.35</v>
      </c>
      <c r="L876" s="17" t="str">
        <f aca="false">IF(H876="Invoiced",IF(ABS(K876)/G876&gt;0.03,"Review","OK"),"")</f>
        <v>OK</v>
      </c>
      <c r="M876" s="19" t="n">
        <f aca="false">DATE(YEAR(B876),MONTH(B876),1)</f>
        <v>46174</v>
      </c>
    </row>
    <row r="877" customFormat="false" ht="15" hidden="false" customHeight="false" outlineLevel="0" collapsed="false">
      <c r="A877" s="17" t="s">
        <v>1230</v>
      </c>
      <c r="B877" s="18" t="n">
        <v>46186</v>
      </c>
      <c r="C877" s="17" t="s">
        <v>82</v>
      </c>
      <c r="D877" s="17" t="s">
        <v>1103</v>
      </c>
      <c r="E877" s="17" t="s">
        <v>1104</v>
      </c>
      <c r="F877" s="17" t="s">
        <v>98</v>
      </c>
      <c r="G877" s="15" t="n">
        <v>245.18</v>
      </c>
      <c r="H877" s="17" t="s">
        <v>86</v>
      </c>
      <c r="I877" s="12" t="n">
        <f aca="false">COUNTIFS('Supplier bills'!$E$2:$E$1921,A877)</f>
        <v>1</v>
      </c>
      <c r="J877" s="15" t="n">
        <f aca="false">IF(I877=0,"",SUMIFS('Supplier bills'!$F$2:$F$1921,'Supplier bills'!$E$2:$E$1921,A877))</f>
        <v>242.82</v>
      </c>
      <c r="K877" s="15" t="n">
        <f aca="false">IF(H877="Invoiced",ROUND(J877-G877,2),"")</f>
        <v>-2.36</v>
      </c>
      <c r="L877" s="17" t="str">
        <f aca="false">IF(H877="Invoiced",IF(ABS(K877)/G877&gt;0.03,"Review","OK"),"")</f>
        <v>OK</v>
      </c>
      <c r="M877" s="19" t="n">
        <f aca="false">DATE(YEAR(B877),MONTH(B877),1)</f>
        <v>46174</v>
      </c>
    </row>
    <row r="878" customFormat="false" ht="15" hidden="false" customHeight="false" outlineLevel="0" collapsed="false">
      <c r="A878" s="17" t="s">
        <v>1231</v>
      </c>
      <c r="B878" s="18" t="n">
        <v>46186</v>
      </c>
      <c r="C878" s="17" t="s">
        <v>88</v>
      </c>
      <c r="D878" s="17" t="s">
        <v>1079</v>
      </c>
      <c r="E878" s="17" t="s">
        <v>1080</v>
      </c>
      <c r="F878" s="17" t="s">
        <v>98</v>
      </c>
      <c r="G878" s="15" t="n">
        <v>504.48</v>
      </c>
      <c r="H878" s="17" t="s">
        <v>86</v>
      </c>
      <c r="I878" s="12" t="n">
        <f aca="false">COUNTIFS('Supplier bills'!$E$2:$E$1921,A878)</f>
        <v>1</v>
      </c>
      <c r="J878" s="15" t="n">
        <f aca="false">IF(I878=0,"",SUMIFS('Supplier bills'!$F$2:$F$1921,'Supplier bills'!$E$2:$E$1921,A878))</f>
        <v>526.88</v>
      </c>
      <c r="K878" s="15" t="n">
        <f aca="false">IF(H878="Invoiced",ROUND(J878-G878,2),"")</f>
        <v>22.4</v>
      </c>
      <c r="L878" s="17" t="str">
        <f aca="false">IF(H878="Invoiced",IF(ABS(K878)/G878&gt;0.03,"Review","OK"),"")</f>
        <v>Review</v>
      </c>
      <c r="M878" s="19" t="n">
        <f aca="false">DATE(YEAR(B878),MONTH(B878),1)</f>
        <v>46174</v>
      </c>
    </row>
    <row r="879" customFormat="false" ht="15" hidden="false" customHeight="false" outlineLevel="0" collapsed="false">
      <c r="A879" s="17" t="s">
        <v>1232</v>
      </c>
      <c r="B879" s="18" t="n">
        <v>46186</v>
      </c>
      <c r="C879" s="17" t="s">
        <v>82</v>
      </c>
      <c r="D879" s="17" t="s">
        <v>1217</v>
      </c>
      <c r="E879" s="17" t="s">
        <v>1218</v>
      </c>
      <c r="F879" s="17" t="s">
        <v>98</v>
      </c>
      <c r="G879" s="15" t="n">
        <v>59.95</v>
      </c>
      <c r="H879" s="17" t="s">
        <v>86</v>
      </c>
      <c r="I879" s="12" t="n">
        <f aca="false">COUNTIFS('Supplier bills'!$E$2:$E$1921,A879)</f>
        <v>1</v>
      </c>
      <c r="J879" s="15" t="n">
        <f aca="false">IF(I879=0,"",SUMIFS('Supplier bills'!$F$2:$F$1921,'Supplier bills'!$E$2:$E$1921,A879))</f>
        <v>59.99</v>
      </c>
      <c r="K879" s="15" t="n">
        <f aca="false">IF(H879="Invoiced",ROUND(J879-G879,2),"")</f>
        <v>0.04</v>
      </c>
      <c r="L879" s="17" t="str">
        <f aca="false">IF(H879="Invoiced",IF(ABS(K879)/G879&gt;0.03,"Review","OK"),"")</f>
        <v>OK</v>
      </c>
      <c r="M879" s="19" t="n">
        <f aca="false">DATE(YEAR(B879),MONTH(B879),1)</f>
        <v>46174</v>
      </c>
    </row>
    <row r="880" customFormat="false" ht="15" hidden="false" customHeight="false" outlineLevel="0" collapsed="false">
      <c r="A880" s="17" t="s">
        <v>1233</v>
      </c>
      <c r="B880" s="18" t="n">
        <v>46186</v>
      </c>
      <c r="C880" s="17" t="s">
        <v>82</v>
      </c>
      <c r="D880" s="17" t="s">
        <v>1111</v>
      </c>
      <c r="E880" s="17" t="s">
        <v>1112</v>
      </c>
      <c r="F880" s="17" t="s">
        <v>98</v>
      </c>
      <c r="G880" s="15" t="n">
        <v>262.65</v>
      </c>
      <c r="H880" s="17" t="s">
        <v>86</v>
      </c>
      <c r="I880" s="12" t="n">
        <f aca="false">COUNTIFS('Supplier bills'!$E$2:$E$1921,A880)</f>
        <v>1</v>
      </c>
      <c r="J880" s="15" t="n">
        <f aca="false">IF(I880=0,"",SUMIFS('Supplier bills'!$F$2:$F$1921,'Supplier bills'!$E$2:$E$1921,A880))</f>
        <v>263.29</v>
      </c>
      <c r="K880" s="15" t="n">
        <f aca="false">IF(H880="Invoiced",ROUND(J880-G880,2),"")</f>
        <v>0.64</v>
      </c>
      <c r="L880" s="17" t="str">
        <f aca="false">IF(H880="Invoiced",IF(ABS(K880)/G880&gt;0.03,"Review","OK"),"")</f>
        <v>OK</v>
      </c>
      <c r="M880" s="19" t="n">
        <f aca="false">DATE(YEAR(B880),MONTH(B880),1)</f>
        <v>46174</v>
      </c>
    </row>
    <row r="881" customFormat="false" ht="15" hidden="false" customHeight="false" outlineLevel="0" collapsed="false">
      <c r="A881" s="17" t="s">
        <v>1234</v>
      </c>
      <c r="B881" s="18" t="n">
        <v>46186</v>
      </c>
      <c r="C881" s="17" t="s">
        <v>101</v>
      </c>
      <c r="D881" s="17" t="s">
        <v>1067</v>
      </c>
      <c r="E881" s="17" t="s">
        <v>1068</v>
      </c>
      <c r="F881" s="17" t="s">
        <v>98</v>
      </c>
      <c r="G881" s="15" t="n">
        <v>189.6</v>
      </c>
      <c r="H881" s="17" t="s">
        <v>86</v>
      </c>
      <c r="I881" s="12" t="n">
        <f aca="false">COUNTIFS('Supplier bills'!$E$2:$E$1921,A881)</f>
        <v>2</v>
      </c>
      <c r="J881" s="15" t="n">
        <f aca="false">IF(I881=0,"",SUMIFS('Supplier bills'!$F$2:$F$1921,'Supplier bills'!$E$2:$E$1921,A881))</f>
        <v>190.31</v>
      </c>
      <c r="K881" s="15" t="n">
        <f aca="false">IF(H881="Invoiced",ROUND(J881-G881,2),"")</f>
        <v>0.71</v>
      </c>
      <c r="L881" s="17" t="str">
        <f aca="false">IF(H881="Invoiced",IF(ABS(K881)/G881&gt;0.03,"Review","OK"),"")</f>
        <v>OK</v>
      </c>
      <c r="M881" s="19" t="n">
        <f aca="false">DATE(YEAR(B881),MONTH(B881),1)</f>
        <v>46174</v>
      </c>
    </row>
    <row r="882" customFormat="false" ht="15" hidden="false" customHeight="false" outlineLevel="0" collapsed="false">
      <c r="A882" s="17" t="s">
        <v>1235</v>
      </c>
      <c r="B882" s="18" t="n">
        <v>46186</v>
      </c>
      <c r="C882" s="17" t="s">
        <v>82</v>
      </c>
      <c r="D882" s="17" t="s">
        <v>1164</v>
      </c>
      <c r="E882" s="17" t="s">
        <v>1165</v>
      </c>
      <c r="F882" s="17" t="s">
        <v>85</v>
      </c>
      <c r="G882" s="15" t="n">
        <v>109.77</v>
      </c>
      <c r="H882" s="17" t="s">
        <v>86</v>
      </c>
      <c r="I882" s="12" t="n">
        <f aca="false">COUNTIFS('Supplier bills'!$E$2:$E$1921,A882)</f>
        <v>1</v>
      </c>
      <c r="J882" s="15" t="n">
        <f aca="false">IF(I882=0,"",SUMIFS('Supplier bills'!$F$2:$F$1921,'Supplier bills'!$E$2:$E$1921,A882))</f>
        <v>109.57</v>
      </c>
      <c r="K882" s="15" t="n">
        <f aca="false">IF(H882="Invoiced",ROUND(J882-G882,2),"")</f>
        <v>-0.2</v>
      </c>
      <c r="L882" s="17" t="str">
        <f aca="false">IF(H882="Invoiced",IF(ABS(K882)/G882&gt;0.03,"Review","OK"),"")</f>
        <v>OK</v>
      </c>
      <c r="M882" s="19" t="n">
        <f aca="false">DATE(YEAR(B882),MONTH(B882),1)</f>
        <v>46174</v>
      </c>
    </row>
    <row r="883" customFormat="false" ht="15" hidden="false" customHeight="false" outlineLevel="0" collapsed="false">
      <c r="A883" s="17" t="s">
        <v>1236</v>
      </c>
      <c r="B883" s="18" t="n">
        <v>46187</v>
      </c>
      <c r="C883" s="17" t="s">
        <v>82</v>
      </c>
      <c r="D883" s="17" t="s">
        <v>1067</v>
      </c>
      <c r="E883" s="17" t="s">
        <v>1068</v>
      </c>
      <c r="F883" s="17" t="s">
        <v>98</v>
      </c>
      <c r="G883" s="15" t="n">
        <v>1687.04</v>
      </c>
      <c r="H883" s="17" t="s">
        <v>86</v>
      </c>
      <c r="I883" s="12" t="n">
        <f aca="false">COUNTIFS('Supplier bills'!$E$2:$E$1921,A883)</f>
        <v>1</v>
      </c>
      <c r="J883" s="15" t="n">
        <f aca="false">IF(I883=0,"",SUMIFS('Supplier bills'!$F$2:$F$1921,'Supplier bills'!$E$2:$E$1921,A883))</f>
        <v>1594.46</v>
      </c>
      <c r="K883" s="15" t="n">
        <f aca="false">IF(H883="Invoiced",ROUND(J883-G883,2),"")</f>
        <v>-92.58</v>
      </c>
      <c r="L883" s="17" t="str">
        <f aca="false">IF(H883="Invoiced",IF(ABS(K883)/G883&gt;0.03,"Review","OK"),"")</f>
        <v>Review</v>
      </c>
      <c r="M883" s="19" t="n">
        <f aca="false">DATE(YEAR(B883),MONTH(B883),1)</f>
        <v>46174</v>
      </c>
    </row>
    <row r="884" customFormat="false" ht="15" hidden="false" customHeight="false" outlineLevel="0" collapsed="false">
      <c r="A884" s="17" t="s">
        <v>1237</v>
      </c>
      <c r="B884" s="18" t="n">
        <v>46187</v>
      </c>
      <c r="C884" s="17" t="s">
        <v>88</v>
      </c>
      <c r="D884" s="17" t="s">
        <v>1084</v>
      </c>
      <c r="E884" s="17" t="s">
        <v>1085</v>
      </c>
      <c r="F884" s="17" t="s">
        <v>92</v>
      </c>
      <c r="G884" s="15" t="n">
        <v>199.07</v>
      </c>
      <c r="H884" s="17" t="s">
        <v>93</v>
      </c>
      <c r="I884" s="12" t="n">
        <f aca="false">COUNTIFS('Supplier bills'!$E$2:$E$1921,A884)</f>
        <v>0</v>
      </c>
      <c r="J884" s="15" t="str">
        <f aca="false">IF(I884=0,"",SUMIFS('Supplier bills'!$F$2:$F$1921,'Supplier bills'!$E$2:$E$1921,A884))</f>
        <v/>
      </c>
      <c r="K884" s="15" t="str">
        <f aca="false">IF(H884="Invoiced",ROUND(J884-G884,2),"")</f>
        <v/>
      </c>
      <c r="L884" s="17" t="str">
        <f aca="false">IF(H884="Invoiced",IF(ABS(K884)/G884&gt;0.03,"Review","OK"),"")</f>
        <v/>
      </c>
      <c r="M884" s="19" t="n">
        <f aca="false">DATE(YEAR(B884),MONTH(B884),1)</f>
        <v>46174</v>
      </c>
    </row>
    <row r="885" customFormat="false" ht="15" hidden="false" customHeight="false" outlineLevel="0" collapsed="false">
      <c r="A885" s="17" t="s">
        <v>1238</v>
      </c>
      <c r="B885" s="18" t="n">
        <v>46187</v>
      </c>
      <c r="C885" s="17" t="s">
        <v>101</v>
      </c>
      <c r="D885" s="17" t="s">
        <v>1217</v>
      </c>
      <c r="E885" s="17" t="s">
        <v>1218</v>
      </c>
      <c r="F885" s="17" t="s">
        <v>98</v>
      </c>
      <c r="G885" s="15" t="n">
        <v>273.25</v>
      </c>
      <c r="H885" s="17" t="s">
        <v>86</v>
      </c>
      <c r="I885" s="12" t="n">
        <f aca="false">COUNTIFS('Supplier bills'!$E$2:$E$1921,A885)</f>
        <v>1</v>
      </c>
      <c r="J885" s="15" t="n">
        <f aca="false">IF(I885=0,"",SUMIFS('Supplier bills'!$F$2:$F$1921,'Supplier bills'!$E$2:$E$1921,A885))</f>
        <v>274.12</v>
      </c>
      <c r="K885" s="15" t="n">
        <f aca="false">IF(H885="Invoiced",ROUND(J885-G885,2),"")</f>
        <v>0.87</v>
      </c>
      <c r="L885" s="17" t="str">
        <f aca="false">IF(H885="Invoiced",IF(ABS(K885)/G885&gt;0.03,"Review","OK"),"")</f>
        <v>OK</v>
      </c>
      <c r="M885" s="19" t="n">
        <f aca="false">DATE(YEAR(B885),MONTH(B885),1)</f>
        <v>46174</v>
      </c>
    </row>
    <row r="886" customFormat="false" ht="15" hidden="false" customHeight="false" outlineLevel="0" collapsed="false">
      <c r="A886" s="17" t="s">
        <v>1239</v>
      </c>
      <c r="B886" s="18" t="n">
        <v>46187</v>
      </c>
      <c r="C886" s="17" t="s">
        <v>82</v>
      </c>
      <c r="D886" s="17" t="s">
        <v>1171</v>
      </c>
      <c r="E886" s="17" t="s">
        <v>1172</v>
      </c>
      <c r="F886" s="17" t="s">
        <v>92</v>
      </c>
      <c r="G886" s="15" t="n">
        <v>355.85</v>
      </c>
      <c r="H886" s="17" t="s">
        <v>93</v>
      </c>
      <c r="I886" s="12" t="n">
        <f aca="false">COUNTIFS('Supplier bills'!$E$2:$E$1921,A886)</f>
        <v>0</v>
      </c>
      <c r="J886" s="15" t="str">
        <f aca="false">IF(I886=0,"",SUMIFS('Supplier bills'!$F$2:$F$1921,'Supplier bills'!$E$2:$E$1921,A886))</f>
        <v/>
      </c>
      <c r="K886" s="15" t="str">
        <f aca="false">IF(H886="Invoiced",ROUND(J886-G886,2),"")</f>
        <v/>
      </c>
      <c r="L886" s="17" t="str">
        <f aca="false">IF(H886="Invoiced",IF(ABS(K886)/G886&gt;0.03,"Review","OK"),"")</f>
        <v/>
      </c>
      <c r="M886" s="19" t="n">
        <f aca="false">DATE(YEAR(B886),MONTH(B886),1)</f>
        <v>46174</v>
      </c>
    </row>
    <row r="887" customFormat="false" ht="15" hidden="false" customHeight="false" outlineLevel="0" collapsed="false">
      <c r="A887" s="17" t="s">
        <v>1240</v>
      </c>
      <c r="B887" s="18" t="n">
        <v>46187</v>
      </c>
      <c r="C887" s="17" t="s">
        <v>101</v>
      </c>
      <c r="D887" s="17" t="s">
        <v>1079</v>
      </c>
      <c r="E887" s="17" t="s">
        <v>1080</v>
      </c>
      <c r="F887" s="17" t="s">
        <v>98</v>
      </c>
      <c r="G887" s="15" t="n">
        <v>256.96</v>
      </c>
      <c r="H887" s="17" t="s">
        <v>86</v>
      </c>
      <c r="I887" s="12" t="n">
        <f aca="false">COUNTIFS('Supplier bills'!$E$2:$E$1921,A887)</f>
        <v>1</v>
      </c>
      <c r="J887" s="15" t="n">
        <f aca="false">IF(I887=0,"",SUMIFS('Supplier bills'!$F$2:$F$1921,'Supplier bills'!$E$2:$E$1921,A887))</f>
        <v>256.61</v>
      </c>
      <c r="K887" s="15" t="n">
        <f aca="false">IF(H887="Invoiced",ROUND(J887-G887,2),"")</f>
        <v>-0.35</v>
      </c>
      <c r="L887" s="17" t="str">
        <f aca="false">IF(H887="Invoiced",IF(ABS(K887)/G887&gt;0.03,"Review","OK"),"")</f>
        <v>OK</v>
      </c>
      <c r="M887" s="19" t="n">
        <f aca="false">DATE(YEAR(B887),MONTH(B887),1)</f>
        <v>46174</v>
      </c>
    </row>
    <row r="888" customFormat="false" ht="15" hidden="false" customHeight="false" outlineLevel="0" collapsed="false">
      <c r="A888" s="17" t="s">
        <v>1241</v>
      </c>
      <c r="B888" s="18" t="n">
        <v>46187</v>
      </c>
      <c r="C888" s="17" t="s">
        <v>88</v>
      </c>
      <c r="D888" s="17" t="s">
        <v>1103</v>
      </c>
      <c r="E888" s="17" t="s">
        <v>1104</v>
      </c>
      <c r="F888" s="17" t="s">
        <v>92</v>
      </c>
      <c r="G888" s="15" t="n">
        <v>94.09</v>
      </c>
      <c r="H888" s="17" t="s">
        <v>93</v>
      </c>
      <c r="I888" s="12" t="n">
        <f aca="false">COUNTIFS('Supplier bills'!$E$2:$E$1921,A888)</f>
        <v>0</v>
      </c>
      <c r="J888" s="15" t="str">
        <f aca="false">IF(I888=0,"",SUMIFS('Supplier bills'!$F$2:$F$1921,'Supplier bills'!$E$2:$E$1921,A888))</f>
        <v/>
      </c>
      <c r="K888" s="15" t="str">
        <f aca="false">IF(H888="Invoiced",ROUND(J888-G888,2),"")</f>
        <v/>
      </c>
      <c r="L888" s="17" t="str">
        <f aca="false">IF(H888="Invoiced",IF(ABS(K888)/G888&gt;0.03,"Review","OK"),"")</f>
        <v/>
      </c>
      <c r="M888" s="19" t="n">
        <f aca="false">DATE(YEAR(B888),MONTH(B888),1)</f>
        <v>46174</v>
      </c>
    </row>
    <row r="889" customFormat="false" ht="15" hidden="false" customHeight="false" outlineLevel="0" collapsed="false">
      <c r="A889" s="17" t="s">
        <v>1242</v>
      </c>
      <c r="B889" s="18" t="n">
        <v>46187</v>
      </c>
      <c r="C889" s="17" t="s">
        <v>88</v>
      </c>
      <c r="D889" s="17" t="s">
        <v>1217</v>
      </c>
      <c r="E889" s="17" t="s">
        <v>1218</v>
      </c>
      <c r="F889" s="17" t="s">
        <v>98</v>
      </c>
      <c r="G889" s="15" t="n">
        <v>350.71</v>
      </c>
      <c r="H889" s="17" t="s">
        <v>86</v>
      </c>
      <c r="I889" s="12" t="n">
        <f aca="false">COUNTIFS('Supplier bills'!$E$2:$E$1921,A889)</f>
        <v>1</v>
      </c>
      <c r="J889" s="15" t="n">
        <f aca="false">IF(I889=0,"",SUMIFS('Supplier bills'!$F$2:$F$1921,'Supplier bills'!$E$2:$E$1921,A889))</f>
        <v>373.13</v>
      </c>
      <c r="K889" s="15" t="n">
        <f aca="false">IF(H889="Invoiced",ROUND(J889-G889,2),"")</f>
        <v>22.42</v>
      </c>
      <c r="L889" s="17" t="str">
        <f aca="false">IF(H889="Invoiced",IF(ABS(K889)/G889&gt;0.03,"Review","OK"),"")</f>
        <v>Review</v>
      </c>
      <c r="M889" s="19" t="n">
        <f aca="false">DATE(YEAR(B889),MONTH(B889),1)</f>
        <v>46174</v>
      </c>
    </row>
    <row r="890" customFormat="false" ht="15" hidden="false" customHeight="false" outlineLevel="0" collapsed="false">
      <c r="A890" s="17" t="s">
        <v>1243</v>
      </c>
      <c r="B890" s="18" t="n">
        <v>46187</v>
      </c>
      <c r="C890" s="17" t="s">
        <v>88</v>
      </c>
      <c r="D890" s="17" t="s">
        <v>1089</v>
      </c>
      <c r="E890" s="17" t="s">
        <v>1090</v>
      </c>
      <c r="F890" s="17" t="s">
        <v>92</v>
      </c>
      <c r="G890" s="15" t="n">
        <v>342.68</v>
      </c>
      <c r="H890" s="17" t="s">
        <v>93</v>
      </c>
      <c r="I890" s="12" t="n">
        <f aca="false">COUNTIFS('Supplier bills'!$E$2:$E$1921,A890)</f>
        <v>0</v>
      </c>
      <c r="J890" s="15" t="str">
        <f aca="false">IF(I890=0,"",SUMIFS('Supplier bills'!$F$2:$F$1921,'Supplier bills'!$E$2:$E$1921,A890))</f>
        <v/>
      </c>
      <c r="K890" s="15" t="str">
        <f aca="false">IF(H890="Invoiced",ROUND(J890-G890,2),"")</f>
        <v/>
      </c>
      <c r="L890" s="17" t="str">
        <f aca="false">IF(H890="Invoiced",IF(ABS(K890)/G890&gt;0.03,"Review","OK"),"")</f>
        <v/>
      </c>
      <c r="M890" s="19" t="n">
        <f aca="false">DATE(YEAR(B890),MONTH(B890),1)</f>
        <v>46174</v>
      </c>
    </row>
    <row r="891" customFormat="false" ht="15" hidden="false" customHeight="false" outlineLevel="0" collapsed="false">
      <c r="A891" s="17" t="s">
        <v>1244</v>
      </c>
      <c r="B891" s="18" t="n">
        <v>46188</v>
      </c>
      <c r="C891" s="17" t="s">
        <v>88</v>
      </c>
      <c r="D891" s="17" t="s">
        <v>1164</v>
      </c>
      <c r="E891" s="17" t="s">
        <v>1165</v>
      </c>
      <c r="F891" s="17" t="s">
        <v>98</v>
      </c>
      <c r="G891" s="15" t="n">
        <v>306.34</v>
      </c>
      <c r="H891" s="17" t="s">
        <v>86</v>
      </c>
      <c r="I891" s="12" t="n">
        <f aca="false">COUNTIFS('Supplier bills'!$E$2:$E$1921,A891)</f>
        <v>2</v>
      </c>
      <c r="J891" s="15" t="n">
        <f aca="false">IF(I891=0,"",SUMIFS('Supplier bills'!$F$2:$F$1921,'Supplier bills'!$E$2:$E$1921,A891))</f>
        <v>308.72</v>
      </c>
      <c r="K891" s="15" t="n">
        <f aca="false">IF(H891="Invoiced",ROUND(J891-G891,2),"")</f>
        <v>2.38</v>
      </c>
      <c r="L891" s="17" t="str">
        <f aca="false">IF(H891="Invoiced",IF(ABS(K891)/G891&gt;0.03,"Review","OK"),"")</f>
        <v>OK</v>
      </c>
      <c r="M891" s="19" t="n">
        <f aca="false">DATE(YEAR(B891),MONTH(B891),1)</f>
        <v>46174</v>
      </c>
    </row>
    <row r="892" customFormat="false" ht="15" hidden="false" customHeight="false" outlineLevel="0" collapsed="false">
      <c r="A892" s="17" t="s">
        <v>1245</v>
      </c>
      <c r="B892" s="18" t="n">
        <v>46188</v>
      </c>
      <c r="C892" s="17" t="s">
        <v>88</v>
      </c>
      <c r="D892" s="17" t="s">
        <v>1171</v>
      </c>
      <c r="E892" s="17" t="s">
        <v>1172</v>
      </c>
      <c r="F892" s="17" t="s">
        <v>92</v>
      </c>
      <c r="G892" s="15" t="n">
        <v>75.2</v>
      </c>
      <c r="H892" s="17" t="s">
        <v>93</v>
      </c>
      <c r="I892" s="12" t="n">
        <f aca="false">COUNTIFS('Supplier bills'!$E$2:$E$1921,A892)</f>
        <v>0</v>
      </c>
      <c r="J892" s="15" t="str">
        <f aca="false">IF(I892=0,"",SUMIFS('Supplier bills'!$F$2:$F$1921,'Supplier bills'!$E$2:$E$1921,A892))</f>
        <v/>
      </c>
      <c r="K892" s="15" t="str">
        <f aca="false">IF(H892="Invoiced",ROUND(J892-G892,2),"")</f>
        <v/>
      </c>
      <c r="L892" s="17" t="str">
        <f aca="false">IF(H892="Invoiced",IF(ABS(K892)/G892&gt;0.03,"Review","OK"),"")</f>
        <v/>
      </c>
      <c r="M892" s="19" t="n">
        <f aca="false">DATE(YEAR(B892),MONTH(B892),1)</f>
        <v>46174</v>
      </c>
    </row>
    <row r="893" customFormat="false" ht="15" hidden="false" customHeight="false" outlineLevel="0" collapsed="false">
      <c r="A893" s="17" t="s">
        <v>1246</v>
      </c>
      <c r="B893" s="18" t="n">
        <v>46188</v>
      </c>
      <c r="C893" s="17" t="s">
        <v>82</v>
      </c>
      <c r="D893" s="17" t="s">
        <v>1208</v>
      </c>
      <c r="E893" s="17" t="s">
        <v>1209</v>
      </c>
      <c r="F893" s="17" t="s">
        <v>85</v>
      </c>
      <c r="G893" s="15" t="n">
        <v>263.6</v>
      </c>
      <c r="H893" s="17" t="s">
        <v>86</v>
      </c>
      <c r="I893" s="12" t="n">
        <f aca="false">COUNTIFS('Supplier bills'!$E$2:$E$1921,A893)</f>
        <v>1</v>
      </c>
      <c r="J893" s="15" t="n">
        <f aca="false">IF(I893=0,"",SUMIFS('Supplier bills'!$F$2:$F$1921,'Supplier bills'!$E$2:$E$1921,A893))</f>
        <v>261.7</v>
      </c>
      <c r="K893" s="15" t="n">
        <f aca="false">IF(H893="Invoiced",ROUND(J893-G893,2),"")</f>
        <v>-1.9</v>
      </c>
      <c r="L893" s="17" t="str">
        <f aca="false">IF(H893="Invoiced",IF(ABS(K893)/G893&gt;0.03,"Review","OK"),"")</f>
        <v>OK</v>
      </c>
      <c r="M893" s="19" t="n">
        <f aca="false">DATE(YEAR(B893),MONTH(B893),1)</f>
        <v>46174</v>
      </c>
    </row>
    <row r="894" customFormat="false" ht="15" hidden="false" customHeight="false" outlineLevel="0" collapsed="false">
      <c r="A894" s="17" t="s">
        <v>1247</v>
      </c>
      <c r="B894" s="18" t="n">
        <v>46188</v>
      </c>
      <c r="C894" s="17" t="s">
        <v>82</v>
      </c>
      <c r="D894" s="17" t="s">
        <v>1248</v>
      </c>
      <c r="E894" s="17" t="s">
        <v>1249</v>
      </c>
      <c r="F894" s="17" t="s">
        <v>98</v>
      </c>
      <c r="G894" s="15" t="n">
        <v>257.03</v>
      </c>
      <c r="H894" s="17" t="s">
        <v>86</v>
      </c>
      <c r="I894" s="12" t="n">
        <f aca="false">COUNTIFS('Supplier bills'!$E$2:$E$1921,A894)</f>
        <v>1</v>
      </c>
      <c r="J894" s="15" t="n">
        <f aca="false">IF(I894=0,"",SUMIFS('Supplier bills'!$F$2:$F$1921,'Supplier bills'!$E$2:$E$1921,A894))</f>
        <v>257.85</v>
      </c>
      <c r="K894" s="15" t="n">
        <f aca="false">IF(H894="Invoiced",ROUND(J894-G894,2),"")</f>
        <v>0.82</v>
      </c>
      <c r="L894" s="17" t="str">
        <f aca="false">IF(H894="Invoiced",IF(ABS(K894)/G894&gt;0.03,"Review","OK"),"")</f>
        <v>OK</v>
      </c>
      <c r="M894" s="19" t="n">
        <f aca="false">DATE(YEAR(B894),MONTH(B894),1)</f>
        <v>46174</v>
      </c>
    </row>
    <row r="895" customFormat="false" ht="15" hidden="false" customHeight="false" outlineLevel="0" collapsed="false">
      <c r="A895" s="17" t="s">
        <v>1250</v>
      </c>
      <c r="B895" s="18" t="n">
        <v>46188</v>
      </c>
      <c r="C895" s="17" t="s">
        <v>82</v>
      </c>
      <c r="D895" s="17" t="s">
        <v>1136</v>
      </c>
      <c r="E895" s="17" t="s">
        <v>1137</v>
      </c>
      <c r="F895" s="17" t="s">
        <v>98</v>
      </c>
      <c r="G895" s="15" t="n">
        <v>82.71</v>
      </c>
      <c r="H895" s="17" t="s">
        <v>86</v>
      </c>
      <c r="I895" s="12" t="n">
        <f aca="false">COUNTIFS('Supplier bills'!$E$2:$E$1921,A895)</f>
        <v>1</v>
      </c>
      <c r="J895" s="15" t="n">
        <f aca="false">IF(I895=0,"",SUMIFS('Supplier bills'!$F$2:$F$1921,'Supplier bills'!$E$2:$E$1921,A895))</f>
        <v>83.17</v>
      </c>
      <c r="K895" s="15" t="n">
        <f aca="false">IF(H895="Invoiced",ROUND(J895-G895,2),"")</f>
        <v>0.46</v>
      </c>
      <c r="L895" s="17" t="str">
        <f aca="false">IF(H895="Invoiced",IF(ABS(K895)/G895&gt;0.03,"Review","OK"),"")</f>
        <v>OK</v>
      </c>
      <c r="M895" s="19" t="n">
        <f aca="false">DATE(YEAR(B895),MONTH(B895),1)</f>
        <v>46174</v>
      </c>
    </row>
    <row r="896" customFormat="false" ht="15" hidden="false" customHeight="false" outlineLevel="0" collapsed="false">
      <c r="A896" s="17" t="s">
        <v>1251</v>
      </c>
      <c r="B896" s="18" t="n">
        <v>46188</v>
      </c>
      <c r="C896" s="17" t="s">
        <v>101</v>
      </c>
      <c r="D896" s="17" t="s">
        <v>1092</v>
      </c>
      <c r="E896" s="17" t="s">
        <v>1093</v>
      </c>
      <c r="F896" s="17" t="s">
        <v>98</v>
      </c>
      <c r="G896" s="15" t="n">
        <v>112.52</v>
      </c>
      <c r="H896" s="17" t="s">
        <v>86</v>
      </c>
      <c r="I896" s="12" t="n">
        <f aca="false">COUNTIFS('Supplier bills'!$E$2:$E$1921,A896)</f>
        <v>1</v>
      </c>
      <c r="J896" s="15" t="n">
        <f aca="false">IF(I896=0,"",SUMIFS('Supplier bills'!$F$2:$F$1921,'Supplier bills'!$E$2:$E$1921,A896))</f>
        <v>112.32</v>
      </c>
      <c r="K896" s="15" t="n">
        <f aca="false">IF(H896="Invoiced",ROUND(J896-G896,2),"")</f>
        <v>-0.2</v>
      </c>
      <c r="L896" s="17" t="str">
        <f aca="false">IF(H896="Invoiced",IF(ABS(K896)/G896&gt;0.03,"Review","OK"),"")</f>
        <v>OK</v>
      </c>
      <c r="M896" s="19" t="n">
        <f aca="false">DATE(YEAR(B896),MONTH(B896),1)</f>
        <v>46174</v>
      </c>
    </row>
    <row r="897" customFormat="false" ht="15" hidden="false" customHeight="false" outlineLevel="0" collapsed="false">
      <c r="A897" s="17" t="s">
        <v>1252</v>
      </c>
      <c r="B897" s="18" t="n">
        <v>46189</v>
      </c>
      <c r="C897" s="17" t="s">
        <v>88</v>
      </c>
      <c r="D897" s="17" t="s">
        <v>1084</v>
      </c>
      <c r="E897" s="17" t="s">
        <v>1085</v>
      </c>
      <c r="F897" s="17" t="s">
        <v>92</v>
      </c>
      <c r="G897" s="15" t="n">
        <v>500.42</v>
      </c>
      <c r="H897" s="17" t="s">
        <v>93</v>
      </c>
      <c r="I897" s="12" t="n">
        <f aca="false">COUNTIFS('Supplier bills'!$E$2:$E$1921,A897)</f>
        <v>0</v>
      </c>
      <c r="J897" s="15" t="str">
        <f aca="false">IF(I897=0,"",SUMIFS('Supplier bills'!$F$2:$F$1921,'Supplier bills'!$E$2:$E$1921,A897))</f>
        <v/>
      </c>
      <c r="K897" s="15" t="str">
        <f aca="false">IF(H897="Invoiced",ROUND(J897-G897,2),"")</f>
        <v/>
      </c>
      <c r="L897" s="17" t="str">
        <f aca="false">IF(H897="Invoiced",IF(ABS(K897)/G897&gt;0.03,"Review","OK"),"")</f>
        <v/>
      </c>
      <c r="M897" s="19" t="n">
        <f aca="false">DATE(YEAR(B897),MONTH(B897),1)</f>
        <v>46174</v>
      </c>
    </row>
    <row r="898" customFormat="false" ht="15" hidden="false" customHeight="false" outlineLevel="0" collapsed="false">
      <c r="A898" s="17" t="s">
        <v>1253</v>
      </c>
      <c r="B898" s="18" t="n">
        <v>46189</v>
      </c>
      <c r="C898" s="17" t="s">
        <v>82</v>
      </c>
      <c r="D898" s="17" t="s">
        <v>1254</v>
      </c>
      <c r="E898" s="17" t="s">
        <v>1255</v>
      </c>
      <c r="F898" s="17" t="s">
        <v>98</v>
      </c>
      <c r="G898" s="15" t="n">
        <v>343.23</v>
      </c>
      <c r="H898" s="17" t="s">
        <v>86</v>
      </c>
      <c r="I898" s="12" t="n">
        <f aca="false">COUNTIFS('Supplier bills'!$E$2:$E$1921,A898)</f>
        <v>1</v>
      </c>
      <c r="J898" s="15" t="n">
        <f aca="false">IF(I898=0,"",SUMIFS('Supplier bills'!$F$2:$F$1921,'Supplier bills'!$E$2:$E$1921,A898))</f>
        <v>342.56</v>
      </c>
      <c r="K898" s="15" t="n">
        <f aca="false">IF(H898="Invoiced",ROUND(J898-G898,2),"")</f>
        <v>-0.67</v>
      </c>
      <c r="L898" s="17" t="str">
        <f aca="false">IF(H898="Invoiced",IF(ABS(K898)/G898&gt;0.03,"Review","OK"),"")</f>
        <v>OK</v>
      </c>
      <c r="M898" s="19" t="n">
        <f aca="false">DATE(YEAR(B898),MONTH(B898),1)</f>
        <v>46174</v>
      </c>
    </row>
    <row r="899" customFormat="false" ht="15" hidden="false" customHeight="false" outlineLevel="0" collapsed="false">
      <c r="A899" s="17" t="s">
        <v>1256</v>
      </c>
      <c r="B899" s="18" t="n">
        <v>46189</v>
      </c>
      <c r="C899" s="17" t="s">
        <v>88</v>
      </c>
      <c r="D899" s="17" t="s">
        <v>1129</v>
      </c>
      <c r="E899" s="17" t="s">
        <v>1130</v>
      </c>
      <c r="F899" s="17" t="s">
        <v>85</v>
      </c>
      <c r="G899" s="15" t="n">
        <v>924.77</v>
      </c>
      <c r="H899" s="17" t="s">
        <v>86</v>
      </c>
      <c r="I899" s="12" t="n">
        <f aca="false">COUNTIFS('Supplier bills'!$E$2:$E$1921,A899)</f>
        <v>1</v>
      </c>
      <c r="J899" s="15" t="n">
        <f aca="false">IF(I899=0,"",SUMIFS('Supplier bills'!$F$2:$F$1921,'Supplier bills'!$E$2:$E$1921,A899))</f>
        <v>923.43</v>
      </c>
      <c r="K899" s="15" t="n">
        <f aca="false">IF(H899="Invoiced",ROUND(J899-G899,2),"")</f>
        <v>-1.34</v>
      </c>
      <c r="L899" s="17" t="str">
        <f aca="false">IF(H899="Invoiced",IF(ABS(K899)/G899&gt;0.03,"Review","OK"),"")</f>
        <v>OK</v>
      </c>
      <c r="M899" s="19" t="n">
        <f aca="false">DATE(YEAR(B899),MONTH(B899),1)</f>
        <v>46174</v>
      </c>
    </row>
    <row r="900" customFormat="false" ht="15" hidden="false" customHeight="false" outlineLevel="0" collapsed="false">
      <c r="A900" s="17" t="s">
        <v>1257</v>
      </c>
      <c r="B900" s="18" t="n">
        <v>46189</v>
      </c>
      <c r="C900" s="17" t="s">
        <v>101</v>
      </c>
      <c r="D900" s="17" t="s">
        <v>1116</v>
      </c>
      <c r="E900" s="17" t="s">
        <v>1117</v>
      </c>
      <c r="F900" s="17" t="s">
        <v>98</v>
      </c>
      <c r="G900" s="15" t="n">
        <v>520.38</v>
      </c>
      <c r="H900" s="17" t="s">
        <v>86</v>
      </c>
      <c r="I900" s="12" t="n">
        <f aca="false">COUNTIFS('Supplier bills'!$E$2:$E$1921,A900)</f>
        <v>1</v>
      </c>
      <c r="J900" s="15" t="n">
        <f aca="false">IF(I900=0,"",SUMIFS('Supplier bills'!$F$2:$F$1921,'Supplier bills'!$E$2:$E$1921,A900))</f>
        <v>519.95</v>
      </c>
      <c r="K900" s="15" t="n">
        <f aca="false">IF(H900="Invoiced",ROUND(J900-G900,2),"")</f>
        <v>-0.43</v>
      </c>
      <c r="L900" s="17" t="str">
        <f aca="false">IF(H900="Invoiced",IF(ABS(K900)/G900&gt;0.03,"Review","OK"),"")</f>
        <v>OK</v>
      </c>
      <c r="M900" s="19" t="n">
        <f aca="false">DATE(YEAR(B900),MONTH(B900),1)</f>
        <v>46174</v>
      </c>
    </row>
    <row r="901" customFormat="false" ht="15" hidden="false" customHeight="false" outlineLevel="0" collapsed="false">
      <c r="A901" s="17" t="s">
        <v>1258</v>
      </c>
      <c r="B901" s="18" t="n">
        <v>46189</v>
      </c>
      <c r="C901" s="17" t="s">
        <v>88</v>
      </c>
      <c r="D901" s="17" t="s">
        <v>1129</v>
      </c>
      <c r="E901" s="17" t="s">
        <v>1130</v>
      </c>
      <c r="F901" s="17" t="s">
        <v>98</v>
      </c>
      <c r="G901" s="15" t="n">
        <v>395.42</v>
      </c>
      <c r="H901" s="17" t="s">
        <v>86</v>
      </c>
      <c r="I901" s="12" t="n">
        <f aca="false">COUNTIFS('Supplier bills'!$E$2:$E$1921,A901)</f>
        <v>1</v>
      </c>
      <c r="J901" s="15" t="n">
        <f aca="false">IF(I901=0,"",SUMIFS('Supplier bills'!$F$2:$F$1921,'Supplier bills'!$E$2:$E$1921,A901))</f>
        <v>393.36</v>
      </c>
      <c r="K901" s="15" t="n">
        <f aca="false">IF(H901="Invoiced",ROUND(J901-G901,2),"")</f>
        <v>-2.06</v>
      </c>
      <c r="L901" s="17" t="str">
        <f aca="false">IF(H901="Invoiced",IF(ABS(K901)/G901&gt;0.03,"Review","OK"),"")</f>
        <v>OK</v>
      </c>
      <c r="M901" s="19" t="n">
        <f aca="false">DATE(YEAR(B901),MONTH(B901),1)</f>
        <v>46174</v>
      </c>
    </row>
    <row r="902" customFormat="false" ht="15" hidden="false" customHeight="false" outlineLevel="0" collapsed="false">
      <c r="A902" s="17" t="s">
        <v>1259</v>
      </c>
      <c r="B902" s="18" t="n">
        <v>46189</v>
      </c>
      <c r="C902" s="17" t="s">
        <v>101</v>
      </c>
      <c r="D902" s="17" t="s">
        <v>1254</v>
      </c>
      <c r="E902" s="17" t="s">
        <v>1255</v>
      </c>
      <c r="F902" s="17" t="s">
        <v>98</v>
      </c>
      <c r="G902" s="15" t="n">
        <v>43.9</v>
      </c>
      <c r="H902" s="17" t="s">
        <v>86</v>
      </c>
      <c r="I902" s="12" t="n">
        <f aca="false">COUNTIFS('Supplier bills'!$E$2:$E$1921,A902)</f>
        <v>1</v>
      </c>
      <c r="J902" s="15" t="n">
        <f aca="false">IF(I902=0,"",SUMIFS('Supplier bills'!$F$2:$F$1921,'Supplier bills'!$E$2:$E$1921,A902))</f>
        <v>44.2</v>
      </c>
      <c r="K902" s="15" t="n">
        <f aca="false">IF(H902="Invoiced",ROUND(J902-G902,2),"")</f>
        <v>0.3</v>
      </c>
      <c r="L902" s="17" t="str">
        <f aca="false">IF(H902="Invoiced",IF(ABS(K902)/G902&gt;0.03,"Review","OK"),"")</f>
        <v>OK</v>
      </c>
      <c r="M902" s="19" t="n">
        <f aca="false">DATE(YEAR(B902),MONTH(B902),1)</f>
        <v>46174</v>
      </c>
    </row>
    <row r="903" customFormat="false" ht="15" hidden="false" customHeight="false" outlineLevel="0" collapsed="false">
      <c r="A903" s="17" t="s">
        <v>1260</v>
      </c>
      <c r="B903" s="18" t="n">
        <v>46190</v>
      </c>
      <c r="C903" s="17" t="s">
        <v>82</v>
      </c>
      <c r="D903" s="17" t="s">
        <v>1129</v>
      </c>
      <c r="E903" s="17" t="s">
        <v>1130</v>
      </c>
      <c r="F903" s="17" t="s">
        <v>98</v>
      </c>
      <c r="G903" s="15" t="n">
        <v>336.73</v>
      </c>
      <c r="H903" s="17" t="s">
        <v>86</v>
      </c>
      <c r="I903" s="12" t="n">
        <f aca="false">COUNTIFS('Supplier bills'!$E$2:$E$1921,A903)</f>
        <v>1</v>
      </c>
      <c r="J903" s="15" t="n">
        <f aca="false">IF(I903=0,"",SUMIFS('Supplier bills'!$F$2:$F$1921,'Supplier bills'!$E$2:$E$1921,A903))</f>
        <v>333.76</v>
      </c>
      <c r="K903" s="15" t="n">
        <f aca="false">IF(H903="Invoiced",ROUND(J903-G903,2),"")</f>
        <v>-2.97</v>
      </c>
      <c r="L903" s="17" t="str">
        <f aca="false">IF(H903="Invoiced",IF(ABS(K903)/G903&gt;0.03,"Review","OK"),"")</f>
        <v>OK</v>
      </c>
      <c r="M903" s="19" t="n">
        <f aca="false">DATE(YEAR(B903),MONTH(B903),1)</f>
        <v>46174</v>
      </c>
    </row>
    <row r="904" customFormat="false" ht="15" hidden="false" customHeight="false" outlineLevel="0" collapsed="false">
      <c r="A904" s="17" t="s">
        <v>1261</v>
      </c>
      <c r="B904" s="18" t="n">
        <v>46190</v>
      </c>
      <c r="C904" s="17" t="s">
        <v>88</v>
      </c>
      <c r="D904" s="17" t="s">
        <v>1254</v>
      </c>
      <c r="E904" s="17" t="s">
        <v>1255</v>
      </c>
      <c r="F904" s="17" t="s">
        <v>85</v>
      </c>
      <c r="G904" s="15" t="n">
        <v>422.33</v>
      </c>
      <c r="H904" s="17" t="s">
        <v>86</v>
      </c>
      <c r="I904" s="12" t="n">
        <f aca="false">COUNTIFS('Supplier bills'!$E$2:$E$1921,A904)</f>
        <v>1</v>
      </c>
      <c r="J904" s="15" t="n">
        <f aca="false">IF(I904=0,"",SUMIFS('Supplier bills'!$F$2:$F$1921,'Supplier bills'!$E$2:$E$1921,A904))</f>
        <v>423.11</v>
      </c>
      <c r="K904" s="15" t="n">
        <f aca="false">IF(H904="Invoiced",ROUND(J904-G904,2),"")</f>
        <v>0.78</v>
      </c>
      <c r="L904" s="17" t="str">
        <f aca="false">IF(H904="Invoiced",IF(ABS(K904)/G904&gt;0.03,"Review","OK"),"")</f>
        <v>OK</v>
      </c>
      <c r="M904" s="19" t="n">
        <f aca="false">DATE(YEAR(B904),MONTH(B904),1)</f>
        <v>46174</v>
      </c>
    </row>
    <row r="905" customFormat="false" ht="15" hidden="false" customHeight="false" outlineLevel="0" collapsed="false">
      <c r="A905" s="17" t="s">
        <v>1262</v>
      </c>
      <c r="B905" s="18" t="n">
        <v>46190</v>
      </c>
      <c r="C905" s="17" t="s">
        <v>88</v>
      </c>
      <c r="D905" s="17" t="s">
        <v>1171</v>
      </c>
      <c r="E905" s="17" t="s">
        <v>1172</v>
      </c>
      <c r="F905" s="17" t="s">
        <v>98</v>
      </c>
      <c r="G905" s="15" t="n">
        <v>212.57</v>
      </c>
      <c r="H905" s="17" t="s">
        <v>86</v>
      </c>
      <c r="I905" s="12" t="n">
        <f aca="false">COUNTIFS('Supplier bills'!$E$2:$E$1921,A905)</f>
        <v>1</v>
      </c>
      <c r="J905" s="15" t="n">
        <f aca="false">IF(I905=0,"",SUMIFS('Supplier bills'!$F$2:$F$1921,'Supplier bills'!$E$2:$E$1921,A905))</f>
        <v>211.91</v>
      </c>
      <c r="K905" s="15" t="n">
        <f aca="false">IF(H905="Invoiced",ROUND(J905-G905,2),"")</f>
        <v>-0.66</v>
      </c>
      <c r="L905" s="17" t="str">
        <f aca="false">IF(H905="Invoiced",IF(ABS(K905)/G905&gt;0.03,"Review","OK"),"")</f>
        <v>OK</v>
      </c>
      <c r="M905" s="19" t="n">
        <f aca="false">DATE(YEAR(B905),MONTH(B905),1)</f>
        <v>46174</v>
      </c>
    </row>
    <row r="906" customFormat="false" ht="15" hidden="false" customHeight="false" outlineLevel="0" collapsed="false">
      <c r="A906" s="17" t="s">
        <v>1263</v>
      </c>
      <c r="B906" s="18" t="n">
        <v>46190</v>
      </c>
      <c r="C906" s="17" t="s">
        <v>101</v>
      </c>
      <c r="D906" s="17" t="s">
        <v>1248</v>
      </c>
      <c r="E906" s="17" t="s">
        <v>1249</v>
      </c>
      <c r="F906" s="17" t="s">
        <v>85</v>
      </c>
      <c r="G906" s="15" t="n">
        <v>1023.58</v>
      </c>
      <c r="H906" s="17" t="s">
        <v>86</v>
      </c>
      <c r="I906" s="12" t="n">
        <f aca="false">COUNTIFS('Supplier bills'!$E$2:$E$1921,A906)</f>
        <v>1</v>
      </c>
      <c r="J906" s="15" t="n">
        <f aca="false">IF(I906=0,"",SUMIFS('Supplier bills'!$F$2:$F$1921,'Supplier bills'!$E$2:$E$1921,A906))</f>
        <v>1032.5</v>
      </c>
      <c r="K906" s="15" t="n">
        <f aca="false">IF(H906="Invoiced",ROUND(J906-G906,2),"")</f>
        <v>8.92</v>
      </c>
      <c r="L906" s="17" t="str">
        <f aca="false">IF(H906="Invoiced",IF(ABS(K906)/G906&gt;0.03,"Review","OK"),"")</f>
        <v>OK</v>
      </c>
      <c r="M906" s="19" t="n">
        <f aca="false">DATE(YEAR(B906),MONTH(B906),1)</f>
        <v>46174</v>
      </c>
    </row>
    <row r="907" customFormat="false" ht="15" hidden="false" customHeight="false" outlineLevel="0" collapsed="false">
      <c r="A907" s="17" t="s">
        <v>1264</v>
      </c>
      <c r="B907" s="18" t="n">
        <v>46190</v>
      </c>
      <c r="C907" s="17" t="s">
        <v>82</v>
      </c>
      <c r="D907" s="17" t="s">
        <v>1141</v>
      </c>
      <c r="E907" s="17" t="s">
        <v>1142</v>
      </c>
      <c r="F907" s="17" t="s">
        <v>85</v>
      </c>
      <c r="G907" s="15" t="n">
        <v>101.39</v>
      </c>
      <c r="H907" s="17" t="s">
        <v>86</v>
      </c>
      <c r="I907" s="12" t="n">
        <f aca="false">COUNTIFS('Supplier bills'!$E$2:$E$1921,A907)</f>
        <v>1</v>
      </c>
      <c r="J907" s="15" t="n">
        <f aca="false">IF(I907=0,"",SUMIFS('Supplier bills'!$F$2:$F$1921,'Supplier bills'!$E$2:$E$1921,A907))</f>
        <v>101.38</v>
      </c>
      <c r="K907" s="15" t="n">
        <f aca="false">IF(H907="Invoiced",ROUND(J907-G907,2),"")</f>
        <v>-0.01</v>
      </c>
      <c r="L907" s="17" t="str">
        <f aca="false">IF(H907="Invoiced",IF(ABS(K907)/G907&gt;0.03,"Review","OK"),"")</f>
        <v>OK</v>
      </c>
      <c r="M907" s="19" t="n">
        <f aca="false">DATE(YEAR(B907),MONTH(B907),1)</f>
        <v>46174</v>
      </c>
    </row>
    <row r="908" customFormat="false" ht="15" hidden="false" customHeight="false" outlineLevel="0" collapsed="false">
      <c r="A908" s="17" t="s">
        <v>1265</v>
      </c>
      <c r="B908" s="18" t="n">
        <v>46190</v>
      </c>
      <c r="C908" s="17" t="s">
        <v>82</v>
      </c>
      <c r="D908" s="17" t="s">
        <v>1201</v>
      </c>
      <c r="E908" s="17" t="s">
        <v>1202</v>
      </c>
      <c r="F908" s="17" t="s">
        <v>98</v>
      </c>
      <c r="G908" s="15" t="n">
        <v>198.65</v>
      </c>
      <c r="H908" s="17" t="s">
        <v>86</v>
      </c>
      <c r="I908" s="12" t="n">
        <f aca="false">COUNTIFS('Supplier bills'!$E$2:$E$1921,A908)</f>
        <v>1</v>
      </c>
      <c r="J908" s="15" t="n">
        <f aca="false">IF(I908=0,"",SUMIFS('Supplier bills'!$F$2:$F$1921,'Supplier bills'!$E$2:$E$1921,A908))</f>
        <v>198.3</v>
      </c>
      <c r="K908" s="15" t="n">
        <f aca="false">IF(H908="Invoiced",ROUND(J908-G908,2),"")</f>
        <v>-0.35</v>
      </c>
      <c r="L908" s="17" t="str">
        <f aca="false">IF(H908="Invoiced",IF(ABS(K908)/G908&gt;0.03,"Review","OK"),"")</f>
        <v>OK</v>
      </c>
      <c r="M908" s="19" t="n">
        <f aca="false">DATE(YEAR(B908),MONTH(B908),1)</f>
        <v>46174</v>
      </c>
    </row>
    <row r="909" customFormat="false" ht="15" hidden="false" customHeight="false" outlineLevel="0" collapsed="false">
      <c r="A909" s="17" t="s">
        <v>1266</v>
      </c>
      <c r="B909" s="18" t="n">
        <v>46190</v>
      </c>
      <c r="C909" s="17" t="s">
        <v>101</v>
      </c>
      <c r="D909" s="17" t="s">
        <v>1164</v>
      </c>
      <c r="E909" s="17" t="s">
        <v>1165</v>
      </c>
      <c r="F909" s="17" t="s">
        <v>98</v>
      </c>
      <c r="G909" s="15" t="n">
        <v>86.68</v>
      </c>
      <c r="H909" s="17" t="s">
        <v>86</v>
      </c>
      <c r="I909" s="12" t="n">
        <f aca="false">COUNTIFS('Supplier bills'!$E$2:$E$1921,A909)</f>
        <v>1</v>
      </c>
      <c r="J909" s="15" t="n">
        <f aca="false">IF(I909=0,"",SUMIFS('Supplier bills'!$F$2:$F$1921,'Supplier bills'!$E$2:$E$1921,A909))</f>
        <v>86.96</v>
      </c>
      <c r="K909" s="15" t="n">
        <f aca="false">IF(H909="Invoiced",ROUND(J909-G909,2),"")</f>
        <v>0.28</v>
      </c>
      <c r="L909" s="17" t="str">
        <f aca="false">IF(H909="Invoiced",IF(ABS(K909)/G909&gt;0.03,"Review","OK"),"")</f>
        <v>OK</v>
      </c>
      <c r="M909" s="19" t="n">
        <f aca="false">DATE(YEAR(B909),MONTH(B909),1)</f>
        <v>46174</v>
      </c>
    </row>
    <row r="910" customFormat="false" ht="15" hidden="false" customHeight="false" outlineLevel="0" collapsed="false">
      <c r="A910" s="17" t="s">
        <v>1267</v>
      </c>
      <c r="B910" s="18" t="n">
        <v>46191</v>
      </c>
      <c r="C910" s="17" t="s">
        <v>88</v>
      </c>
      <c r="D910" s="17" t="s">
        <v>1141</v>
      </c>
      <c r="E910" s="17" t="s">
        <v>1142</v>
      </c>
      <c r="F910" s="17" t="s">
        <v>98</v>
      </c>
      <c r="G910" s="15" t="n">
        <v>449.25</v>
      </c>
      <c r="H910" s="17" t="s">
        <v>86</v>
      </c>
      <c r="I910" s="12" t="n">
        <f aca="false">COUNTIFS('Supplier bills'!$E$2:$E$1921,A910)</f>
        <v>1</v>
      </c>
      <c r="J910" s="15" t="n">
        <f aca="false">IF(I910=0,"",SUMIFS('Supplier bills'!$F$2:$F$1921,'Supplier bills'!$E$2:$E$1921,A910))</f>
        <v>446.49</v>
      </c>
      <c r="K910" s="15" t="n">
        <f aca="false">IF(H910="Invoiced",ROUND(J910-G910,2),"")</f>
        <v>-2.76</v>
      </c>
      <c r="L910" s="17" t="str">
        <f aca="false">IF(H910="Invoiced",IF(ABS(K910)/G910&gt;0.03,"Review","OK"),"")</f>
        <v>OK</v>
      </c>
      <c r="M910" s="19" t="n">
        <f aca="false">DATE(YEAR(B910),MONTH(B910),1)</f>
        <v>46174</v>
      </c>
    </row>
    <row r="911" customFormat="false" ht="15" hidden="false" customHeight="false" outlineLevel="0" collapsed="false">
      <c r="A911" s="17" t="s">
        <v>1268</v>
      </c>
      <c r="B911" s="18" t="n">
        <v>46191</v>
      </c>
      <c r="C911" s="17" t="s">
        <v>82</v>
      </c>
      <c r="D911" s="17" t="s">
        <v>1129</v>
      </c>
      <c r="E911" s="17" t="s">
        <v>1130</v>
      </c>
      <c r="F911" s="17" t="s">
        <v>98</v>
      </c>
      <c r="G911" s="15" t="n">
        <v>563</v>
      </c>
      <c r="H911" s="17" t="s">
        <v>86</v>
      </c>
      <c r="I911" s="12" t="n">
        <f aca="false">COUNTIFS('Supplier bills'!$E$2:$E$1921,A911)</f>
        <v>1</v>
      </c>
      <c r="J911" s="15" t="n">
        <f aca="false">IF(I911=0,"",SUMIFS('Supplier bills'!$F$2:$F$1921,'Supplier bills'!$E$2:$E$1921,A911))</f>
        <v>567.13</v>
      </c>
      <c r="K911" s="15" t="n">
        <f aca="false">IF(H911="Invoiced",ROUND(J911-G911,2),"")</f>
        <v>4.13</v>
      </c>
      <c r="L911" s="17" t="str">
        <f aca="false">IF(H911="Invoiced",IF(ABS(K911)/G911&gt;0.03,"Review","OK"),"")</f>
        <v>OK</v>
      </c>
      <c r="M911" s="19" t="n">
        <f aca="false">DATE(YEAR(B911),MONTH(B911),1)</f>
        <v>46174</v>
      </c>
    </row>
    <row r="912" customFormat="false" ht="15" hidden="false" customHeight="false" outlineLevel="0" collapsed="false">
      <c r="A912" s="17" t="s">
        <v>1269</v>
      </c>
      <c r="B912" s="18" t="n">
        <v>46191</v>
      </c>
      <c r="C912" s="17" t="s">
        <v>82</v>
      </c>
      <c r="D912" s="17" t="s">
        <v>1141</v>
      </c>
      <c r="E912" s="17" t="s">
        <v>1142</v>
      </c>
      <c r="F912" s="17" t="s">
        <v>85</v>
      </c>
      <c r="G912" s="15" t="n">
        <v>926.64</v>
      </c>
      <c r="H912" s="17" t="s">
        <v>86</v>
      </c>
      <c r="I912" s="12" t="n">
        <f aca="false">COUNTIFS('Supplier bills'!$E$2:$E$1921,A912)</f>
        <v>1</v>
      </c>
      <c r="J912" s="15" t="n">
        <f aca="false">IF(I912=0,"",SUMIFS('Supplier bills'!$F$2:$F$1921,'Supplier bills'!$E$2:$E$1921,A912))</f>
        <v>934.49</v>
      </c>
      <c r="K912" s="15" t="n">
        <f aca="false">IF(H912="Invoiced",ROUND(J912-G912,2),"")</f>
        <v>7.85</v>
      </c>
      <c r="L912" s="17" t="str">
        <f aca="false">IF(H912="Invoiced",IF(ABS(K912)/G912&gt;0.03,"Review","OK"),"")</f>
        <v>OK</v>
      </c>
      <c r="M912" s="19" t="n">
        <f aca="false">DATE(YEAR(B912),MONTH(B912),1)</f>
        <v>46174</v>
      </c>
    </row>
    <row r="913" customFormat="false" ht="15" hidden="false" customHeight="false" outlineLevel="0" collapsed="false">
      <c r="A913" s="17" t="s">
        <v>1270</v>
      </c>
      <c r="B913" s="18" t="n">
        <v>46191</v>
      </c>
      <c r="C913" s="17" t="s">
        <v>101</v>
      </c>
      <c r="D913" s="17" t="s">
        <v>1248</v>
      </c>
      <c r="E913" s="17" t="s">
        <v>1249</v>
      </c>
      <c r="F913" s="17" t="s">
        <v>98</v>
      </c>
      <c r="G913" s="15" t="n">
        <v>256.9</v>
      </c>
      <c r="H913" s="17" t="s">
        <v>86</v>
      </c>
      <c r="I913" s="12" t="n">
        <f aca="false">COUNTIFS('Supplier bills'!$E$2:$E$1921,A913)</f>
        <v>1</v>
      </c>
      <c r="J913" s="15" t="n">
        <f aca="false">IF(I913=0,"",SUMIFS('Supplier bills'!$F$2:$F$1921,'Supplier bills'!$E$2:$E$1921,A913))</f>
        <v>257.04</v>
      </c>
      <c r="K913" s="15" t="n">
        <f aca="false">IF(H913="Invoiced",ROUND(J913-G913,2),"")</f>
        <v>0.14</v>
      </c>
      <c r="L913" s="17" t="str">
        <f aca="false">IF(H913="Invoiced",IF(ABS(K913)/G913&gt;0.03,"Review","OK"),"")</f>
        <v>OK</v>
      </c>
      <c r="M913" s="19" t="n">
        <f aca="false">DATE(YEAR(B913),MONTH(B913),1)</f>
        <v>46174</v>
      </c>
    </row>
    <row r="914" customFormat="false" ht="15" hidden="false" customHeight="false" outlineLevel="0" collapsed="false">
      <c r="A914" s="17" t="s">
        <v>1271</v>
      </c>
      <c r="B914" s="18" t="n">
        <v>46191</v>
      </c>
      <c r="C914" s="17" t="s">
        <v>88</v>
      </c>
      <c r="D914" s="17" t="s">
        <v>1272</v>
      </c>
      <c r="E914" s="17" t="s">
        <v>1273</v>
      </c>
      <c r="F914" s="17" t="s">
        <v>98</v>
      </c>
      <c r="G914" s="15" t="n">
        <v>624.62</v>
      </c>
      <c r="H914" s="17" t="s">
        <v>86</v>
      </c>
      <c r="I914" s="12" t="n">
        <f aca="false">COUNTIFS('Supplier bills'!$E$2:$E$1921,A914)</f>
        <v>1</v>
      </c>
      <c r="J914" s="15" t="n">
        <f aca="false">IF(I914=0,"",SUMIFS('Supplier bills'!$F$2:$F$1921,'Supplier bills'!$E$2:$E$1921,A914))</f>
        <v>624.87</v>
      </c>
      <c r="K914" s="15" t="n">
        <f aca="false">IF(H914="Invoiced",ROUND(J914-G914,2),"")</f>
        <v>0.25</v>
      </c>
      <c r="L914" s="17" t="str">
        <f aca="false">IF(H914="Invoiced",IF(ABS(K914)/G914&gt;0.03,"Review","OK"),"")</f>
        <v>OK</v>
      </c>
      <c r="M914" s="19" t="n">
        <f aca="false">DATE(YEAR(B914),MONTH(B914),1)</f>
        <v>46174</v>
      </c>
    </row>
    <row r="915" customFormat="false" ht="15" hidden="false" customHeight="false" outlineLevel="0" collapsed="false">
      <c r="A915" s="17" t="s">
        <v>1274</v>
      </c>
      <c r="B915" s="18" t="n">
        <v>46191</v>
      </c>
      <c r="C915" s="17" t="s">
        <v>82</v>
      </c>
      <c r="D915" s="17" t="s">
        <v>1217</v>
      </c>
      <c r="E915" s="17" t="s">
        <v>1218</v>
      </c>
      <c r="F915" s="17" t="s">
        <v>85</v>
      </c>
      <c r="G915" s="15" t="n">
        <v>136.24</v>
      </c>
      <c r="H915" s="17" t="s">
        <v>86</v>
      </c>
      <c r="I915" s="12" t="n">
        <f aca="false">COUNTIFS('Supplier bills'!$E$2:$E$1921,A915)</f>
        <v>1</v>
      </c>
      <c r="J915" s="15" t="n">
        <f aca="false">IF(I915=0,"",SUMIFS('Supplier bills'!$F$2:$F$1921,'Supplier bills'!$E$2:$E$1921,A915))</f>
        <v>136.05</v>
      </c>
      <c r="K915" s="15" t="n">
        <f aca="false">IF(H915="Invoiced",ROUND(J915-G915,2),"")</f>
        <v>-0.19</v>
      </c>
      <c r="L915" s="17" t="str">
        <f aca="false">IF(H915="Invoiced",IF(ABS(K915)/G915&gt;0.03,"Review","OK"),"")</f>
        <v>OK</v>
      </c>
      <c r="M915" s="19" t="n">
        <f aca="false">DATE(YEAR(B915),MONTH(B915),1)</f>
        <v>46174</v>
      </c>
    </row>
    <row r="916" customFormat="false" ht="15" hidden="false" customHeight="false" outlineLevel="0" collapsed="false">
      <c r="A916" s="17" t="s">
        <v>1275</v>
      </c>
      <c r="B916" s="18" t="n">
        <v>46191</v>
      </c>
      <c r="C916" s="17" t="s">
        <v>82</v>
      </c>
      <c r="D916" s="17" t="s">
        <v>1129</v>
      </c>
      <c r="E916" s="17" t="s">
        <v>1130</v>
      </c>
      <c r="F916" s="17" t="s">
        <v>98</v>
      </c>
      <c r="G916" s="15" t="n">
        <v>114.81</v>
      </c>
      <c r="H916" s="17" t="s">
        <v>86</v>
      </c>
      <c r="I916" s="12" t="n">
        <f aca="false">COUNTIFS('Supplier bills'!$E$2:$E$1921,A916)</f>
        <v>2</v>
      </c>
      <c r="J916" s="15" t="n">
        <f aca="false">IF(I916=0,"",SUMIFS('Supplier bills'!$F$2:$F$1921,'Supplier bills'!$E$2:$E$1921,A916))</f>
        <v>114.64</v>
      </c>
      <c r="K916" s="15" t="n">
        <f aca="false">IF(H916="Invoiced",ROUND(J916-G916,2),"")</f>
        <v>-0.17</v>
      </c>
      <c r="L916" s="17" t="str">
        <f aca="false">IF(H916="Invoiced",IF(ABS(K916)/G916&gt;0.03,"Review","OK"),"")</f>
        <v>OK</v>
      </c>
      <c r="M916" s="19" t="n">
        <f aca="false">DATE(YEAR(B916),MONTH(B916),1)</f>
        <v>46174</v>
      </c>
    </row>
    <row r="917" customFormat="false" ht="15" hidden="false" customHeight="false" outlineLevel="0" collapsed="false">
      <c r="A917" s="17" t="s">
        <v>1276</v>
      </c>
      <c r="B917" s="18" t="n">
        <v>46191</v>
      </c>
      <c r="C917" s="17" t="s">
        <v>82</v>
      </c>
      <c r="D917" s="17" t="s">
        <v>1171</v>
      </c>
      <c r="E917" s="17" t="s">
        <v>1172</v>
      </c>
      <c r="F917" s="17" t="s">
        <v>98</v>
      </c>
      <c r="G917" s="15" t="n">
        <v>159.48</v>
      </c>
      <c r="H917" s="17" t="s">
        <v>86</v>
      </c>
      <c r="I917" s="12" t="n">
        <f aca="false">COUNTIFS('Supplier bills'!$E$2:$E$1921,A917)</f>
        <v>1</v>
      </c>
      <c r="J917" s="15" t="n">
        <f aca="false">IF(I917=0,"",SUMIFS('Supplier bills'!$F$2:$F$1921,'Supplier bills'!$E$2:$E$1921,A917))</f>
        <v>160.22</v>
      </c>
      <c r="K917" s="15" t="n">
        <f aca="false">IF(H917="Invoiced",ROUND(J917-G917,2),"")</f>
        <v>0.74</v>
      </c>
      <c r="L917" s="17" t="str">
        <f aca="false">IF(H917="Invoiced",IF(ABS(K917)/G917&gt;0.03,"Review","OK"),"")</f>
        <v>OK</v>
      </c>
      <c r="M917" s="19" t="n">
        <f aca="false">DATE(YEAR(B917),MONTH(B917),1)</f>
        <v>46174</v>
      </c>
    </row>
    <row r="918" customFormat="false" ht="15" hidden="false" customHeight="false" outlineLevel="0" collapsed="false">
      <c r="A918" s="17" t="s">
        <v>1277</v>
      </c>
      <c r="B918" s="18" t="n">
        <v>46192</v>
      </c>
      <c r="C918" s="17" t="s">
        <v>88</v>
      </c>
      <c r="D918" s="17" t="s">
        <v>1201</v>
      </c>
      <c r="E918" s="17" t="s">
        <v>1202</v>
      </c>
      <c r="F918" s="17" t="s">
        <v>98</v>
      </c>
      <c r="G918" s="15" t="n">
        <v>73.86</v>
      </c>
      <c r="H918" s="17" t="s">
        <v>86</v>
      </c>
      <c r="I918" s="12" t="n">
        <f aca="false">COUNTIFS('Supplier bills'!$E$2:$E$1921,A918)</f>
        <v>2</v>
      </c>
      <c r="J918" s="15" t="n">
        <f aca="false">IF(I918=0,"",SUMIFS('Supplier bills'!$F$2:$F$1921,'Supplier bills'!$E$2:$E$1921,A918))</f>
        <v>74.15</v>
      </c>
      <c r="K918" s="15" t="n">
        <f aca="false">IF(H918="Invoiced",ROUND(J918-G918,2),"")</f>
        <v>0.29</v>
      </c>
      <c r="L918" s="17" t="str">
        <f aca="false">IF(H918="Invoiced",IF(ABS(K918)/G918&gt;0.03,"Review","OK"),"")</f>
        <v>OK</v>
      </c>
      <c r="M918" s="19" t="n">
        <f aca="false">DATE(YEAR(B918),MONTH(B918),1)</f>
        <v>46174</v>
      </c>
    </row>
    <row r="919" customFormat="false" ht="15" hidden="false" customHeight="false" outlineLevel="0" collapsed="false">
      <c r="A919" s="17" t="s">
        <v>1278</v>
      </c>
      <c r="B919" s="18" t="n">
        <v>46192</v>
      </c>
      <c r="C919" s="17" t="s">
        <v>82</v>
      </c>
      <c r="D919" s="17" t="s">
        <v>1254</v>
      </c>
      <c r="E919" s="17" t="s">
        <v>1255</v>
      </c>
      <c r="F919" s="17" t="s">
        <v>85</v>
      </c>
      <c r="G919" s="15" t="n">
        <v>198.73</v>
      </c>
      <c r="H919" s="17" t="s">
        <v>86</v>
      </c>
      <c r="I919" s="12" t="n">
        <f aca="false">COUNTIFS('Supplier bills'!$E$2:$E$1921,A919)</f>
        <v>1</v>
      </c>
      <c r="J919" s="15" t="n">
        <f aca="false">IF(I919=0,"",SUMIFS('Supplier bills'!$F$2:$F$1921,'Supplier bills'!$E$2:$E$1921,A919))</f>
        <v>200.47</v>
      </c>
      <c r="K919" s="15" t="n">
        <f aca="false">IF(H919="Invoiced",ROUND(J919-G919,2),"")</f>
        <v>1.74</v>
      </c>
      <c r="L919" s="17" t="str">
        <f aca="false">IF(H919="Invoiced",IF(ABS(K919)/G919&gt;0.03,"Review","OK"),"")</f>
        <v>OK</v>
      </c>
      <c r="M919" s="19" t="n">
        <f aca="false">DATE(YEAR(B919),MONTH(B919),1)</f>
        <v>46174</v>
      </c>
    </row>
    <row r="920" customFormat="false" ht="15" hidden="false" customHeight="false" outlineLevel="0" collapsed="false">
      <c r="A920" s="17" t="s">
        <v>1279</v>
      </c>
      <c r="B920" s="18" t="n">
        <v>46192</v>
      </c>
      <c r="C920" s="17" t="s">
        <v>82</v>
      </c>
      <c r="D920" s="17" t="s">
        <v>1280</v>
      </c>
      <c r="E920" s="17" t="s">
        <v>1281</v>
      </c>
      <c r="F920" s="17" t="s">
        <v>98</v>
      </c>
      <c r="G920" s="15" t="n">
        <v>221.65</v>
      </c>
      <c r="H920" s="17" t="s">
        <v>86</v>
      </c>
      <c r="I920" s="12" t="n">
        <f aca="false">COUNTIFS('Supplier bills'!$E$2:$E$1921,A920)</f>
        <v>1</v>
      </c>
      <c r="J920" s="15" t="n">
        <f aca="false">IF(I920=0,"",SUMIFS('Supplier bills'!$F$2:$F$1921,'Supplier bills'!$E$2:$E$1921,A920))</f>
        <v>221.43</v>
      </c>
      <c r="K920" s="15" t="n">
        <f aca="false">IF(H920="Invoiced",ROUND(J920-G920,2),"")</f>
        <v>-0.22</v>
      </c>
      <c r="L920" s="17" t="str">
        <f aca="false">IF(H920="Invoiced",IF(ABS(K920)/G920&gt;0.03,"Review","OK"),"")</f>
        <v>OK</v>
      </c>
      <c r="M920" s="19" t="n">
        <f aca="false">DATE(YEAR(B920),MONTH(B920),1)</f>
        <v>46174</v>
      </c>
    </row>
    <row r="921" customFormat="false" ht="15" hidden="false" customHeight="false" outlineLevel="0" collapsed="false">
      <c r="A921" s="17" t="s">
        <v>1282</v>
      </c>
      <c r="B921" s="18" t="n">
        <v>46192</v>
      </c>
      <c r="C921" s="17" t="s">
        <v>88</v>
      </c>
      <c r="D921" s="17" t="s">
        <v>1208</v>
      </c>
      <c r="E921" s="17" t="s">
        <v>1209</v>
      </c>
      <c r="F921" s="17" t="s">
        <v>85</v>
      </c>
      <c r="G921" s="15" t="n">
        <v>160.82</v>
      </c>
      <c r="H921" s="17" t="s">
        <v>86</v>
      </c>
      <c r="I921" s="12" t="n">
        <f aca="false">COUNTIFS('Supplier bills'!$E$2:$E$1921,A921)</f>
        <v>1</v>
      </c>
      <c r="J921" s="15" t="n">
        <f aca="false">IF(I921=0,"",SUMIFS('Supplier bills'!$F$2:$F$1921,'Supplier bills'!$E$2:$E$1921,A921))</f>
        <v>159.98</v>
      </c>
      <c r="K921" s="15" t="n">
        <f aca="false">IF(H921="Invoiced",ROUND(J921-G921,2),"")</f>
        <v>-0.84</v>
      </c>
      <c r="L921" s="17" t="str">
        <f aca="false">IF(H921="Invoiced",IF(ABS(K921)/G921&gt;0.03,"Review","OK"),"")</f>
        <v>OK</v>
      </c>
      <c r="M921" s="19" t="n">
        <f aca="false">DATE(YEAR(B921),MONTH(B921),1)</f>
        <v>46174</v>
      </c>
    </row>
    <row r="922" customFormat="false" ht="15" hidden="false" customHeight="false" outlineLevel="0" collapsed="false">
      <c r="A922" s="17" t="s">
        <v>1283</v>
      </c>
      <c r="B922" s="18" t="n">
        <v>46192</v>
      </c>
      <c r="C922" s="17" t="s">
        <v>101</v>
      </c>
      <c r="D922" s="17" t="s">
        <v>1208</v>
      </c>
      <c r="E922" s="17" t="s">
        <v>1209</v>
      </c>
      <c r="F922" s="17" t="s">
        <v>98</v>
      </c>
      <c r="G922" s="15" t="n">
        <v>203.79</v>
      </c>
      <c r="H922" s="17" t="s">
        <v>86</v>
      </c>
      <c r="I922" s="12" t="n">
        <f aca="false">COUNTIFS('Supplier bills'!$E$2:$E$1921,A922)</f>
        <v>1</v>
      </c>
      <c r="J922" s="15" t="n">
        <f aca="false">IF(I922=0,"",SUMIFS('Supplier bills'!$F$2:$F$1921,'Supplier bills'!$E$2:$E$1921,A922))</f>
        <v>203.43</v>
      </c>
      <c r="K922" s="15" t="n">
        <f aca="false">IF(H922="Invoiced",ROUND(J922-G922,2),"")</f>
        <v>-0.36</v>
      </c>
      <c r="L922" s="17" t="str">
        <f aca="false">IF(H922="Invoiced",IF(ABS(K922)/G922&gt;0.03,"Review","OK"),"")</f>
        <v>OK</v>
      </c>
      <c r="M922" s="19" t="n">
        <f aca="false">DATE(YEAR(B922),MONTH(B922),1)</f>
        <v>46174</v>
      </c>
    </row>
    <row r="923" customFormat="false" ht="15" hidden="false" customHeight="false" outlineLevel="0" collapsed="false">
      <c r="A923" s="17" t="s">
        <v>1284</v>
      </c>
      <c r="B923" s="18" t="n">
        <v>46193</v>
      </c>
      <c r="C923" s="17" t="s">
        <v>82</v>
      </c>
      <c r="D923" s="17" t="s">
        <v>1272</v>
      </c>
      <c r="E923" s="17" t="s">
        <v>1273</v>
      </c>
      <c r="F923" s="17" t="s">
        <v>98</v>
      </c>
      <c r="G923" s="15" t="n">
        <v>420.41</v>
      </c>
      <c r="H923" s="17" t="s">
        <v>135</v>
      </c>
      <c r="I923" s="12" t="n">
        <f aca="false">COUNTIFS('Supplier bills'!$E$2:$E$1921,A923)</f>
        <v>0</v>
      </c>
      <c r="J923" s="15" t="str">
        <f aca="false">IF(I923=0,"",SUMIFS('Supplier bills'!$F$2:$F$1921,'Supplier bills'!$E$2:$E$1921,A923))</f>
        <v/>
      </c>
      <c r="K923" s="15" t="str">
        <f aca="false">IF(H923="Invoiced",ROUND(J923-G923,2),"")</f>
        <v/>
      </c>
      <c r="L923" s="17" t="str">
        <f aca="false">IF(H923="Invoiced",IF(ABS(K923)/G923&gt;0.03,"Review","OK"),"")</f>
        <v/>
      </c>
      <c r="M923" s="19" t="n">
        <f aca="false">DATE(YEAR(B923),MONTH(B923),1)</f>
        <v>46174</v>
      </c>
    </row>
    <row r="924" customFormat="false" ht="15" hidden="false" customHeight="false" outlineLevel="0" collapsed="false">
      <c r="A924" s="17" t="s">
        <v>1285</v>
      </c>
      <c r="B924" s="18" t="n">
        <v>46193</v>
      </c>
      <c r="C924" s="17" t="s">
        <v>82</v>
      </c>
      <c r="D924" s="17" t="s">
        <v>1272</v>
      </c>
      <c r="E924" s="17" t="s">
        <v>1273</v>
      </c>
      <c r="F924" s="17" t="s">
        <v>98</v>
      </c>
      <c r="G924" s="15" t="n">
        <v>126.71</v>
      </c>
      <c r="H924" s="17" t="s">
        <v>86</v>
      </c>
      <c r="I924" s="12" t="n">
        <f aca="false">COUNTIFS('Supplier bills'!$E$2:$E$1921,A924)</f>
        <v>1</v>
      </c>
      <c r="J924" s="15" t="n">
        <f aca="false">IF(I924=0,"",SUMIFS('Supplier bills'!$F$2:$F$1921,'Supplier bills'!$E$2:$E$1921,A924))</f>
        <v>126.68</v>
      </c>
      <c r="K924" s="15" t="n">
        <f aca="false">IF(H924="Invoiced",ROUND(J924-G924,2),"")</f>
        <v>-0.03</v>
      </c>
      <c r="L924" s="17" t="str">
        <f aca="false">IF(H924="Invoiced",IF(ABS(K924)/G924&gt;0.03,"Review","OK"),"")</f>
        <v>OK</v>
      </c>
      <c r="M924" s="19" t="n">
        <f aca="false">DATE(YEAR(B924),MONTH(B924),1)</f>
        <v>46174</v>
      </c>
    </row>
    <row r="925" customFormat="false" ht="15" hidden="false" customHeight="false" outlineLevel="0" collapsed="false">
      <c r="A925" s="17" t="s">
        <v>1286</v>
      </c>
      <c r="B925" s="18" t="n">
        <v>46193</v>
      </c>
      <c r="C925" s="17" t="s">
        <v>88</v>
      </c>
      <c r="D925" s="17" t="s">
        <v>1272</v>
      </c>
      <c r="E925" s="17" t="s">
        <v>1273</v>
      </c>
      <c r="F925" s="17" t="s">
        <v>98</v>
      </c>
      <c r="G925" s="15" t="n">
        <v>469.6</v>
      </c>
      <c r="H925" s="17" t="s">
        <v>86</v>
      </c>
      <c r="I925" s="12" t="n">
        <f aca="false">COUNTIFS('Supplier bills'!$E$2:$E$1921,A925)</f>
        <v>1</v>
      </c>
      <c r="J925" s="15" t="n">
        <f aca="false">IF(I925=0,"",SUMIFS('Supplier bills'!$F$2:$F$1921,'Supplier bills'!$E$2:$E$1921,A925))</f>
        <v>472.1</v>
      </c>
      <c r="K925" s="15" t="n">
        <f aca="false">IF(H925="Invoiced",ROUND(J925-G925,2),"")</f>
        <v>2.5</v>
      </c>
      <c r="L925" s="17" t="str">
        <f aca="false">IF(H925="Invoiced",IF(ABS(K925)/G925&gt;0.03,"Review","OK"),"")</f>
        <v>OK</v>
      </c>
      <c r="M925" s="19" t="n">
        <f aca="false">DATE(YEAR(B925),MONTH(B925),1)</f>
        <v>46174</v>
      </c>
    </row>
    <row r="926" customFormat="false" ht="15" hidden="false" customHeight="false" outlineLevel="0" collapsed="false">
      <c r="A926" s="17" t="s">
        <v>1287</v>
      </c>
      <c r="B926" s="18" t="n">
        <v>46193</v>
      </c>
      <c r="C926" s="17" t="s">
        <v>88</v>
      </c>
      <c r="D926" s="17" t="s">
        <v>1201</v>
      </c>
      <c r="E926" s="17" t="s">
        <v>1202</v>
      </c>
      <c r="F926" s="17" t="s">
        <v>98</v>
      </c>
      <c r="G926" s="15" t="n">
        <v>1097.6</v>
      </c>
      <c r="H926" s="17" t="s">
        <v>86</v>
      </c>
      <c r="I926" s="12" t="n">
        <f aca="false">COUNTIFS('Supplier bills'!$E$2:$E$1921,A926)</f>
        <v>1</v>
      </c>
      <c r="J926" s="15" t="n">
        <f aca="false">IF(I926=0,"",SUMIFS('Supplier bills'!$F$2:$F$1921,'Supplier bills'!$E$2:$E$1921,A926))</f>
        <v>1105.81</v>
      </c>
      <c r="K926" s="15" t="n">
        <f aca="false">IF(H926="Invoiced",ROUND(J926-G926,2),"")</f>
        <v>8.21</v>
      </c>
      <c r="L926" s="17" t="str">
        <f aca="false">IF(H926="Invoiced",IF(ABS(K926)/G926&gt;0.03,"Review","OK"),"")</f>
        <v>OK</v>
      </c>
      <c r="M926" s="19" t="n">
        <f aca="false">DATE(YEAR(B926),MONTH(B926),1)</f>
        <v>46174</v>
      </c>
    </row>
    <row r="927" customFormat="false" ht="15" hidden="false" customHeight="false" outlineLevel="0" collapsed="false">
      <c r="A927" s="17" t="s">
        <v>1288</v>
      </c>
      <c r="B927" s="18" t="n">
        <v>46193</v>
      </c>
      <c r="C927" s="17" t="s">
        <v>82</v>
      </c>
      <c r="D927" s="17" t="s">
        <v>1212</v>
      </c>
      <c r="E927" s="17" t="s">
        <v>1213</v>
      </c>
      <c r="F927" s="17" t="s">
        <v>98</v>
      </c>
      <c r="G927" s="15" t="n">
        <v>178.08</v>
      </c>
      <c r="H927" s="17" t="s">
        <v>86</v>
      </c>
      <c r="I927" s="12" t="n">
        <f aca="false">COUNTIFS('Supplier bills'!$E$2:$E$1921,A927)</f>
        <v>1</v>
      </c>
      <c r="J927" s="15" t="n">
        <f aca="false">IF(I927=0,"",SUMIFS('Supplier bills'!$F$2:$F$1921,'Supplier bills'!$E$2:$E$1921,A927))</f>
        <v>179.85</v>
      </c>
      <c r="K927" s="15" t="n">
        <f aca="false">IF(H927="Invoiced",ROUND(J927-G927,2),"")</f>
        <v>1.77</v>
      </c>
      <c r="L927" s="17" t="str">
        <f aca="false">IF(H927="Invoiced",IF(ABS(K927)/G927&gt;0.03,"Review","OK"),"")</f>
        <v>OK</v>
      </c>
      <c r="M927" s="19" t="n">
        <f aca="false">DATE(YEAR(B927),MONTH(B927),1)</f>
        <v>46174</v>
      </c>
    </row>
    <row r="928" customFormat="false" ht="15" hidden="false" customHeight="false" outlineLevel="0" collapsed="false">
      <c r="A928" s="17" t="s">
        <v>1289</v>
      </c>
      <c r="B928" s="18" t="n">
        <v>46193</v>
      </c>
      <c r="C928" s="17" t="s">
        <v>101</v>
      </c>
      <c r="D928" s="17" t="s">
        <v>1164</v>
      </c>
      <c r="E928" s="17" t="s">
        <v>1165</v>
      </c>
      <c r="F928" s="17" t="s">
        <v>98</v>
      </c>
      <c r="G928" s="15" t="n">
        <v>51.99</v>
      </c>
      <c r="H928" s="17" t="s">
        <v>86</v>
      </c>
      <c r="I928" s="12" t="n">
        <f aca="false">COUNTIFS('Supplier bills'!$E$2:$E$1921,A928)</f>
        <v>2</v>
      </c>
      <c r="J928" s="15" t="n">
        <f aca="false">IF(I928=0,"",SUMIFS('Supplier bills'!$F$2:$F$1921,'Supplier bills'!$E$2:$E$1921,A928))</f>
        <v>52.03</v>
      </c>
      <c r="K928" s="15" t="n">
        <f aca="false">IF(H928="Invoiced",ROUND(J928-G928,2),"")</f>
        <v>0.04</v>
      </c>
      <c r="L928" s="17" t="str">
        <f aca="false">IF(H928="Invoiced",IF(ABS(K928)/G928&gt;0.03,"Review","OK"),"")</f>
        <v>OK</v>
      </c>
      <c r="M928" s="19" t="n">
        <f aca="false">DATE(YEAR(B928),MONTH(B928),1)</f>
        <v>46174</v>
      </c>
    </row>
    <row r="929" customFormat="false" ht="15" hidden="false" customHeight="false" outlineLevel="0" collapsed="false">
      <c r="A929" s="17" t="s">
        <v>1290</v>
      </c>
      <c r="B929" s="18" t="n">
        <v>46193</v>
      </c>
      <c r="C929" s="17" t="s">
        <v>88</v>
      </c>
      <c r="D929" s="17" t="s">
        <v>1254</v>
      </c>
      <c r="E929" s="17" t="s">
        <v>1255</v>
      </c>
      <c r="F929" s="17" t="s">
        <v>98</v>
      </c>
      <c r="G929" s="15" t="n">
        <v>2297.68</v>
      </c>
      <c r="H929" s="17" t="s">
        <v>86</v>
      </c>
      <c r="I929" s="12" t="n">
        <f aca="false">COUNTIFS('Supplier bills'!$E$2:$E$1921,A929)</f>
        <v>1</v>
      </c>
      <c r="J929" s="15" t="n">
        <f aca="false">IF(I929=0,"",SUMIFS('Supplier bills'!$F$2:$F$1921,'Supplier bills'!$E$2:$E$1921,A929))</f>
        <v>2318.97</v>
      </c>
      <c r="K929" s="15" t="n">
        <f aca="false">IF(H929="Invoiced",ROUND(J929-G929,2),"")</f>
        <v>21.29</v>
      </c>
      <c r="L929" s="17" t="str">
        <f aca="false">IF(H929="Invoiced",IF(ABS(K929)/G929&gt;0.03,"Review","OK"),"")</f>
        <v>OK</v>
      </c>
      <c r="M929" s="19" t="n">
        <f aca="false">DATE(YEAR(B929),MONTH(B929),1)</f>
        <v>46174</v>
      </c>
    </row>
    <row r="930" customFormat="false" ht="15" hidden="false" customHeight="false" outlineLevel="0" collapsed="false">
      <c r="A930" s="17" t="s">
        <v>1291</v>
      </c>
      <c r="B930" s="18" t="n">
        <v>46194</v>
      </c>
      <c r="C930" s="17" t="s">
        <v>101</v>
      </c>
      <c r="D930" s="17" t="s">
        <v>1272</v>
      </c>
      <c r="E930" s="17" t="s">
        <v>1273</v>
      </c>
      <c r="F930" s="17" t="s">
        <v>98</v>
      </c>
      <c r="G930" s="15" t="n">
        <v>101.42</v>
      </c>
      <c r="H930" s="17" t="s">
        <v>86</v>
      </c>
      <c r="I930" s="12" t="n">
        <f aca="false">COUNTIFS('Supplier bills'!$E$2:$E$1921,A930)</f>
        <v>1</v>
      </c>
      <c r="J930" s="15" t="n">
        <f aca="false">IF(I930=0,"",SUMIFS('Supplier bills'!$F$2:$F$1921,'Supplier bills'!$E$2:$E$1921,A930))</f>
        <v>100.75</v>
      </c>
      <c r="K930" s="15" t="n">
        <f aca="false">IF(H930="Invoiced",ROUND(J930-G930,2),"")</f>
        <v>-0.67</v>
      </c>
      <c r="L930" s="17" t="str">
        <f aca="false">IF(H930="Invoiced",IF(ABS(K930)/G930&gt;0.03,"Review","OK"),"")</f>
        <v>OK</v>
      </c>
      <c r="M930" s="19" t="n">
        <f aca="false">DATE(YEAR(B930),MONTH(B930),1)</f>
        <v>46174</v>
      </c>
    </row>
    <row r="931" customFormat="false" ht="15" hidden="false" customHeight="false" outlineLevel="0" collapsed="false">
      <c r="A931" s="17" t="s">
        <v>1292</v>
      </c>
      <c r="B931" s="18" t="n">
        <v>46194</v>
      </c>
      <c r="C931" s="17" t="s">
        <v>82</v>
      </c>
      <c r="D931" s="17" t="s">
        <v>1293</v>
      </c>
      <c r="E931" s="17" t="s">
        <v>1294</v>
      </c>
      <c r="F931" s="17" t="s">
        <v>98</v>
      </c>
      <c r="G931" s="15" t="n">
        <v>119.61</v>
      </c>
      <c r="H931" s="17" t="s">
        <v>86</v>
      </c>
      <c r="I931" s="12" t="n">
        <f aca="false">COUNTIFS('Supplier bills'!$E$2:$E$1921,A931)</f>
        <v>1</v>
      </c>
      <c r="J931" s="15" t="n">
        <f aca="false">IF(I931=0,"",SUMIFS('Supplier bills'!$F$2:$F$1921,'Supplier bills'!$E$2:$E$1921,A931))</f>
        <v>118.91</v>
      </c>
      <c r="K931" s="15" t="n">
        <f aca="false">IF(H931="Invoiced",ROUND(J931-G931,2),"")</f>
        <v>-0.7</v>
      </c>
      <c r="L931" s="17" t="str">
        <f aca="false">IF(H931="Invoiced",IF(ABS(K931)/G931&gt;0.03,"Review","OK"),"")</f>
        <v>OK</v>
      </c>
      <c r="M931" s="19" t="n">
        <f aca="false">DATE(YEAR(B931),MONTH(B931),1)</f>
        <v>46174</v>
      </c>
    </row>
    <row r="932" customFormat="false" ht="15" hidden="false" customHeight="false" outlineLevel="0" collapsed="false">
      <c r="A932" s="17" t="s">
        <v>1295</v>
      </c>
      <c r="B932" s="18" t="n">
        <v>46194</v>
      </c>
      <c r="C932" s="17" t="s">
        <v>88</v>
      </c>
      <c r="D932" s="17" t="s">
        <v>1254</v>
      </c>
      <c r="E932" s="17" t="s">
        <v>1255</v>
      </c>
      <c r="F932" s="17" t="s">
        <v>98</v>
      </c>
      <c r="G932" s="15" t="n">
        <v>34.77</v>
      </c>
      <c r="H932" s="17" t="s">
        <v>86</v>
      </c>
      <c r="I932" s="12" t="n">
        <f aca="false">COUNTIFS('Supplier bills'!$E$2:$E$1921,A932)</f>
        <v>1</v>
      </c>
      <c r="J932" s="15" t="n">
        <f aca="false">IF(I932=0,"",SUMIFS('Supplier bills'!$F$2:$F$1921,'Supplier bills'!$E$2:$E$1921,A932))</f>
        <v>34.97</v>
      </c>
      <c r="K932" s="15" t="n">
        <f aca="false">IF(H932="Invoiced",ROUND(J932-G932,2),"")</f>
        <v>0.2</v>
      </c>
      <c r="L932" s="17" t="str">
        <f aca="false">IF(H932="Invoiced",IF(ABS(K932)/G932&gt;0.03,"Review","OK"),"")</f>
        <v>OK</v>
      </c>
      <c r="M932" s="19" t="n">
        <f aca="false">DATE(YEAR(B932),MONTH(B932),1)</f>
        <v>46174</v>
      </c>
    </row>
    <row r="933" customFormat="false" ht="15" hidden="false" customHeight="false" outlineLevel="0" collapsed="false">
      <c r="A933" s="17" t="s">
        <v>1296</v>
      </c>
      <c r="B933" s="18" t="n">
        <v>46194</v>
      </c>
      <c r="C933" s="17" t="s">
        <v>82</v>
      </c>
      <c r="D933" s="17" t="s">
        <v>1254</v>
      </c>
      <c r="E933" s="17" t="s">
        <v>1255</v>
      </c>
      <c r="F933" s="17" t="s">
        <v>98</v>
      </c>
      <c r="G933" s="15" t="n">
        <v>71.69</v>
      </c>
      <c r="H933" s="17" t="s">
        <v>86</v>
      </c>
      <c r="I933" s="12" t="n">
        <f aca="false">COUNTIFS('Supplier bills'!$E$2:$E$1921,A933)</f>
        <v>1</v>
      </c>
      <c r="J933" s="15" t="n">
        <f aca="false">IF(I933=0,"",SUMIFS('Supplier bills'!$F$2:$F$1921,'Supplier bills'!$E$2:$E$1921,A933))</f>
        <v>71.57</v>
      </c>
      <c r="K933" s="15" t="n">
        <f aca="false">IF(H933="Invoiced",ROUND(J933-G933,2),"")</f>
        <v>-0.12</v>
      </c>
      <c r="L933" s="17" t="str">
        <f aca="false">IF(H933="Invoiced",IF(ABS(K933)/G933&gt;0.03,"Review","OK"),"")</f>
        <v>OK</v>
      </c>
      <c r="M933" s="19" t="n">
        <f aca="false">DATE(YEAR(B933),MONTH(B933),1)</f>
        <v>46174</v>
      </c>
    </row>
    <row r="934" customFormat="false" ht="15" hidden="false" customHeight="false" outlineLevel="0" collapsed="false">
      <c r="A934" s="17" t="s">
        <v>1297</v>
      </c>
      <c r="B934" s="18" t="n">
        <v>46194</v>
      </c>
      <c r="C934" s="17" t="s">
        <v>82</v>
      </c>
      <c r="D934" s="17" t="s">
        <v>1254</v>
      </c>
      <c r="E934" s="17" t="s">
        <v>1255</v>
      </c>
      <c r="F934" s="17" t="s">
        <v>85</v>
      </c>
      <c r="G934" s="15" t="n">
        <v>424.39</v>
      </c>
      <c r="H934" s="17" t="s">
        <v>86</v>
      </c>
      <c r="I934" s="12" t="n">
        <f aca="false">COUNTIFS('Supplier bills'!$E$2:$E$1921,A934)</f>
        <v>1</v>
      </c>
      <c r="J934" s="15" t="n">
        <f aca="false">IF(I934=0,"",SUMIFS('Supplier bills'!$F$2:$F$1921,'Supplier bills'!$E$2:$E$1921,A934))</f>
        <v>424.77</v>
      </c>
      <c r="K934" s="15" t="n">
        <f aca="false">IF(H934="Invoiced",ROUND(J934-G934,2),"")</f>
        <v>0.38</v>
      </c>
      <c r="L934" s="17" t="str">
        <f aca="false">IF(H934="Invoiced",IF(ABS(K934)/G934&gt;0.03,"Review","OK"),"")</f>
        <v>OK</v>
      </c>
      <c r="M934" s="19" t="n">
        <f aca="false">DATE(YEAR(B934),MONTH(B934),1)</f>
        <v>46174</v>
      </c>
    </row>
    <row r="935" customFormat="false" ht="15" hidden="false" customHeight="false" outlineLevel="0" collapsed="false">
      <c r="A935" s="17" t="s">
        <v>1298</v>
      </c>
      <c r="B935" s="18" t="n">
        <v>46194</v>
      </c>
      <c r="C935" s="17" t="s">
        <v>82</v>
      </c>
      <c r="D935" s="17" t="s">
        <v>1208</v>
      </c>
      <c r="E935" s="17" t="s">
        <v>1209</v>
      </c>
      <c r="F935" s="17" t="s">
        <v>85</v>
      </c>
      <c r="G935" s="15" t="n">
        <v>334.11</v>
      </c>
      <c r="H935" s="17" t="s">
        <v>86</v>
      </c>
      <c r="I935" s="12" t="n">
        <f aca="false">COUNTIFS('Supplier bills'!$E$2:$E$1921,A935)</f>
        <v>1</v>
      </c>
      <c r="J935" s="15" t="n">
        <f aca="false">IF(I935=0,"",SUMIFS('Supplier bills'!$F$2:$F$1921,'Supplier bills'!$E$2:$E$1921,A935))</f>
        <v>330.97</v>
      </c>
      <c r="K935" s="15" t="n">
        <f aca="false">IF(H935="Invoiced",ROUND(J935-G935,2),"")</f>
        <v>-3.14</v>
      </c>
      <c r="L935" s="17" t="str">
        <f aca="false">IF(H935="Invoiced",IF(ABS(K935)/G935&gt;0.03,"Review","OK"),"")</f>
        <v>OK</v>
      </c>
      <c r="M935" s="19" t="n">
        <f aca="false">DATE(YEAR(B935),MONTH(B935),1)</f>
        <v>46174</v>
      </c>
    </row>
    <row r="936" customFormat="false" ht="15" hidden="false" customHeight="false" outlineLevel="0" collapsed="false">
      <c r="A936" s="17" t="s">
        <v>1299</v>
      </c>
      <c r="B936" s="18" t="n">
        <v>46194</v>
      </c>
      <c r="C936" s="17" t="s">
        <v>82</v>
      </c>
      <c r="D936" s="17" t="s">
        <v>1248</v>
      </c>
      <c r="E936" s="17" t="s">
        <v>1249</v>
      </c>
      <c r="F936" s="17" t="s">
        <v>98</v>
      </c>
      <c r="G936" s="15" t="n">
        <v>578.94</v>
      </c>
      <c r="H936" s="17" t="s">
        <v>86</v>
      </c>
      <c r="I936" s="12" t="n">
        <f aca="false">COUNTIFS('Supplier bills'!$E$2:$E$1921,A936)</f>
        <v>2</v>
      </c>
      <c r="J936" s="15" t="n">
        <f aca="false">IF(I936=0,"",SUMIFS('Supplier bills'!$F$2:$F$1921,'Supplier bills'!$E$2:$E$1921,A936))</f>
        <v>579.53</v>
      </c>
      <c r="K936" s="15" t="n">
        <f aca="false">IF(H936="Invoiced",ROUND(J936-G936,2),"")</f>
        <v>0.59</v>
      </c>
      <c r="L936" s="17" t="str">
        <f aca="false">IF(H936="Invoiced",IF(ABS(K936)/G936&gt;0.03,"Review","OK"),"")</f>
        <v>OK</v>
      </c>
      <c r="M936" s="19" t="n">
        <f aca="false">DATE(YEAR(B936),MONTH(B936),1)</f>
        <v>46174</v>
      </c>
    </row>
    <row r="937" customFormat="false" ht="15" hidden="false" customHeight="false" outlineLevel="0" collapsed="false">
      <c r="A937" s="17" t="s">
        <v>1300</v>
      </c>
      <c r="B937" s="18" t="n">
        <v>46194</v>
      </c>
      <c r="C937" s="17" t="s">
        <v>82</v>
      </c>
      <c r="D937" s="17" t="s">
        <v>1280</v>
      </c>
      <c r="E937" s="17" t="s">
        <v>1281</v>
      </c>
      <c r="F937" s="17" t="s">
        <v>98</v>
      </c>
      <c r="G937" s="15" t="n">
        <v>59.24</v>
      </c>
      <c r="H937" s="17" t="s">
        <v>86</v>
      </c>
      <c r="I937" s="12" t="n">
        <f aca="false">COUNTIFS('Supplier bills'!$E$2:$E$1921,A937)</f>
        <v>1</v>
      </c>
      <c r="J937" s="15" t="n">
        <f aca="false">IF(I937=0,"",SUMIFS('Supplier bills'!$F$2:$F$1921,'Supplier bills'!$E$2:$E$1921,A937))</f>
        <v>59.38</v>
      </c>
      <c r="K937" s="15" t="n">
        <f aca="false">IF(H937="Invoiced",ROUND(J937-G937,2),"")</f>
        <v>0.14</v>
      </c>
      <c r="L937" s="17" t="str">
        <f aca="false">IF(H937="Invoiced",IF(ABS(K937)/G937&gt;0.03,"Review","OK"),"")</f>
        <v>OK</v>
      </c>
      <c r="M937" s="19" t="n">
        <f aca="false">DATE(YEAR(B937),MONTH(B937),1)</f>
        <v>46174</v>
      </c>
    </row>
    <row r="938" customFormat="false" ht="15" hidden="false" customHeight="false" outlineLevel="0" collapsed="false">
      <c r="A938" s="17" t="s">
        <v>1301</v>
      </c>
      <c r="B938" s="18" t="n">
        <v>46194</v>
      </c>
      <c r="C938" s="17" t="s">
        <v>88</v>
      </c>
      <c r="D938" s="17" t="s">
        <v>1302</v>
      </c>
      <c r="E938" s="17" t="s">
        <v>1303</v>
      </c>
      <c r="F938" s="17" t="s">
        <v>92</v>
      </c>
      <c r="G938" s="15" t="n">
        <v>595.47</v>
      </c>
      <c r="H938" s="17" t="s">
        <v>93</v>
      </c>
      <c r="I938" s="12" t="n">
        <f aca="false">COUNTIFS('Supplier bills'!$E$2:$E$1921,A938)</f>
        <v>0</v>
      </c>
      <c r="J938" s="15" t="str">
        <f aca="false">IF(I938=0,"",SUMIFS('Supplier bills'!$F$2:$F$1921,'Supplier bills'!$E$2:$E$1921,A938))</f>
        <v/>
      </c>
      <c r="K938" s="15" t="str">
        <f aca="false">IF(H938="Invoiced",ROUND(J938-G938,2),"")</f>
        <v/>
      </c>
      <c r="L938" s="17" t="str">
        <f aca="false">IF(H938="Invoiced",IF(ABS(K938)/G938&gt;0.03,"Review","OK"),"")</f>
        <v/>
      </c>
      <c r="M938" s="19" t="n">
        <f aca="false">DATE(YEAR(B938),MONTH(B938),1)</f>
        <v>46174</v>
      </c>
    </row>
    <row r="939" customFormat="false" ht="15" hidden="false" customHeight="false" outlineLevel="0" collapsed="false">
      <c r="A939" s="17" t="s">
        <v>1304</v>
      </c>
      <c r="B939" s="18" t="n">
        <v>46194</v>
      </c>
      <c r="C939" s="17" t="s">
        <v>88</v>
      </c>
      <c r="D939" s="17" t="s">
        <v>1254</v>
      </c>
      <c r="E939" s="17" t="s">
        <v>1255</v>
      </c>
      <c r="F939" s="17" t="s">
        <v>98</v>
      </c>
      <c r="G939" s="15" t="n">
        <v>82.44</v>
      </c>
      <c r="H939" s="17" t="s">
        <v>86</v>
      </c>
      <c r="I939" s="12" t="n">
        <f aca="false">COUNTIFS('Supplier bills'!$E$2:$E$1921,A939)</f>
        <v>1</v>
      </c>
      <c r="J939" s="15" t="n">
        <f aca="false">IF(I939=0,"",SUMIFS('Supplier bills'!$F$2:$F$1921,'Supplier bills'!$E$2:$E$1921,A939))</f>
        <v>83.09</v>
      </c>
      <c r="K939" s="15" t="n">
        <f aca="false">IF(H939="Invoiced",ROUND(J939-G939,2),"")</f>
        <v>0.65</v>
      </c>
      <c r="L939" s="17" t="str">
        <f aca="false">IF(H939="Invoiced",IF(ABS(K939)/G939&gt;0.03,"Review","OK"),"")</f>
        <v>OK</v>
      </c>
      <c r="M939" s="19" t="n">
        <f aca="false">DATE(YEAR(B939),MONTH(B939),1)</f>
        <v>46174</v>
      </c>
    </row>
    <row r="940" customFormat="false" ht="15" hidden="false" customHeight="false" outlineLevel="0" collapsed="false">
      <c r="A940" s="17" t="s">
        <v>1305</v>
      </c>
      <c r="B940" s="18" t="n">
        <v>46194</v>
      </c>
      <c r="C940" s="17" t="s">
        <v>88</v>
      </c>
      <c r="D940" s="17" t="s">
        <v>1302</v>
      </c>
      <c r="E940" s="17" t="s">
        <v>1303</v>
      </c>
      <c r="F940" s="17" t="s">
        <v>98</v>
      </c>
      <c r="G940" s="15" t="n">
        <v>504.57</v>
      </c>
      <c r="H940" s="17" t="s">
        <v>86</v>
      </c>
      <c r="I940" s="12" t="n">
        <f aca="false">COUNTIFS('Supplier bills'!$E$2:$E$1921,A940)</f>
        <v>1</v>
      </c>
      <c r="J940" s="15" t="n">
        <f aca="false">IF(I940=0,"",SUMIFS('Supplier bills'!$F$2:$F$1921,'Supplier bills'!$E$2:$E$1921,A940))</f>
        <v>503.43</v>
      </c>
      <c r="K940" s="15" t="n">
        <f aca="false">IF(H940="Invoiced",ROUND(J940-G940,2),"")</f>
        <v>-1.14</v>
      </c>
      <c r="L940" s="17" t="str">
        <f aca="false">IF(H940="Invoiced",IF(ABS(K940)/G940&gt;0.03,"Review","OK"),"")</f>
        <v>OK</v>
      </c>
      <c r="M940" s="19" t="n">
        <f aca="false">DATE(YEAR(B940),MONTH(B940),1)</f>
        <v>46174</v>
      </c>
    </row>
    <row r="941" customFormat="false" ht="15" hidden="false" customHeight="false" outlineLevel="0" collapsed="false">
      <c r="A941" s="17" t="s">
        <v>1306</v>
      </c>
      <c r="B941" s="18" t="n">
        <v>46194</v>
      </c>
      <c r="C941" s="17" t="s">
        <v>88</v>
      </c>
      <c r="D941" s="17" t="s">
        <v>1208</v>
      </c>
      <c r="E941" s="17" t="s">
        <v>1209</v>
      </c>
      <c r="F941" s="17" t="s">
        <v>98</v>
      </c>
      <c r="G941" s="15" t="n">
        <v>204.81</v>
      </c>
      <c r="H941" s="17" t="s">
        <v>86</v>
      </c>
      <c r="I941" s="12" t="n">
        <f aca="false">COUNTIFS('Supplier bills'!$E$2:$E$1921,A941)</f>
        <v>2</v>
      </c>
      <c r="J941" s="15" t="n">
        <f aca="false">IF(I941=0,"",SUMIFS('Supplier bills'!$F$2:$F$1921,'Supplier bills'!$E$2:$E$1921,A941))</f>
        <v>206.75</v>
      </c>
      <c r="K941" s="15" t="n">
        <f aca="false">IF(H941="Invoiced",ROUND(J941-G941,2),"")</f>
        <v>1.94</v>
      </c>
      <c r="L941" s="17" t="str">
        <f aca="false">IF(H941="Invoiced",IF(ABS(K941)/G941&gt;0.03,"Review","OK"),"")</f>
        <v>OK</v>
      </c>
      <c r="M941" s="19" t="n">
        <f aca="false">DATE(YEAR(B941),MONTH(B941),1)</f>
        <v>46174</v>
      </c>
    </row>
    <row r="942" customFormat="false" ht="15" hidden="false" customHeight="false" outlineLevel="0" collapsed="false">
      <c r="A942" s="17" t="s">
        <v>1307</v>
      </c>
      <c r="B942" s="18" t="n">
        <v>46195</v>
      </c>
      <c r="C942" s="17" t="s">
        <v>101</v>
      </c>
      <c r="D942" s="17" t="s">
        <v>1280</v>
      </c>
      <c r="E942" s="17" t="s">
        <v>1281</v>
      </c>
      <c r="F942" s="17" t="s">
        <v>85</v>
      </c>
      <c r="G942" s="15" t="n">
        <v>116.42</v>
      </c>
      <c r="H942" s="17" t="s">
        <v>86</v>
      </c>
      <c r="I942" s="12" t="n">
        <f aca="false">COUNTIFS('Supplier bills'!$E$2:$E$1921,A942)</f>
        <v>1</v>
      </c>
      <c r="J942" s="15" t="n">
        <f aca="false">IF(I942=0,"",SUMIFS('Supplier bills'!$F$2:$F$1921,'Supplier bills'!$E$2:$E$1921,A942))</f>
        <v>115.97</v>
      </c>
      <c r="K942" s="15" t="n">
        <f aca="false">IF(H942="Invoiced",ROUND(J942-G942,2),"")</f>
        <v>-0.45</v>
      </c>
      <c r="L942" s="17" t="str">
        <f aca="false">IF(H942="Invoiced",IF(ABS(K942)/G942&gt;0.03,"Review","OK"),"")</f>
        <v>OK</v>
      </c>
      <c r="M942" s="19" t="n">
        <f aca="false">DATE(YEAR(B942),MONTH(B942),1)</f>
        <v>46174</v>
      </c>
    </row>
    <row r="943" customFormat="false" ht="15" hidden="false" customHeight="false" outlineLevel="0" collapsed="false">
      <c r="A943" s="17" t="s">
        <v>1308</v>
      </c>
      <c r="B943" s="18" t="n">
        <v>46195</v>
      </c>
      <c r="C943" s="17" t="s">
        <v>82</v>
      </c>
      <c r="D943" s="17" t="s">
        <v>1309</v>
      </c>
      <c r="E943" s="17" t="s">
        <v>1310</v>
      </c>
      <c r="F943" s="17" t="s">
        <v>85</v>
      </c>
      <c r="G943" s="15" t="n">
        <v>170.04</v>
      </c>
      <c r="H943" s="17" t="s">
        <v>86</v>
      </c>
      <c r="I943" s="12" t="n">
        <f aca="false">COUNTIFS('Supplier bills'!$E$2:$E$1921,A943)</f>
        <v>1</v>
      </c>
      <c r="J943" s="15" t="n">
        <f aca="false">IF(I943=0,"",SUMIFS('Supplier bills'!$F$2:$F$1921,'Supplier bills'!$E$2:$E$1921,A943))</f>
        <v>169.33</v>
      </c>
      <c r="K943" s="15" t="n">
        <f aca="false">IF(H943="Invoiced",ROUND(J943-G943,2),"")</f>
        <v>-0.71</v>
      </c>
      <c r="L943" s="17" t="str">
        <f aca="false">IF(H943="Invoiced",IF(ABS(K943)/G943&gt;0.03,"Review","OK"),"")</f>
        <v>OK</v>
      </c>
      <c r="M943" s="19" t="n">
        <f aca="false">DATE(YEAR(B943),MONTH(B943),1)</f>
        <v>46174</v>
      </c>
    </row>
    <row r="944" customFormat="false" ht="15" hidden="false" customHeight="false" outlineLevel="0" collapsed="false">
      <c r="A944" s="17" t="s">
        <v>1311</v>
      </c>
      <c r="B944" s="18" t="n">
        <v>46195</v>
      </c>
      <c r="C944" s="17" t="s">
        <v>88</v>
      </c>
      <c r="D944" s="17" t="s">
        <v>1272</v>
      </c>
      <c r="E944" s="17" t="s">
        <v>1273</v>
      </c>
      <c r="F944" s="17" t="s">
        <v>98</v>
      </c>
      <c r="G944" s="15" t="n">
        <v>1340.38</v>
      </c>
      <c r="H944" s="17" t="s">
        <v>86</v>
      </c>
      <c r="I944" s="12" t="n">
        <f aca="false">COUNTIFS('Supplier bills'!$E$2:$E$1921,A944)</f>
        <v>1</v>
      </c>
      <c r="J944" s="15" t="n">
        <f aca="false">IF(I944=0,"",SUMIFS('Supplier bills'!$F$2:$F$1921,'Supplier bills'!$E$2:$E$1921,A944))</f>
        <v>1349.76</v>
      </c>
      <c r="K944" s="15" t="n">
        <f aca="false">IF(H944="Invoiced",ROUND(J944-G944,2),"")</f>
        <v>9.38</v>
      </c>
      <c r="L944" s="17" t="str">
        <f aca="false">IF(H944="Invoiced",IF(ABS(K944)/G944&gt;0.03,"Review","OK"),"")</f>
        <v>OK</v>
      </c>
      <c r="M944" s="19" t="n">
        <f aca="false">DATE(YEAR(B944),MONTH(B944),1)</f>
        <v>46174</v>
      </c>
    </row>
    <row r="945" customFormat="false" ht="15" hidden="false" customHeight="false" outlineLevel="0" collapsed="false">
      <c r="A945" s="17" t="s">
        <v>1312</v>
      </c>
      <c r="B945" s="18" t="n">
        <v>46195</v>
      </c>
      <c r="C945" s="17" t="s">
        <v>82</v>
      </c>
      <c r="D945" s="17" t="s">
        <v>1280</v>
      </c>
      <c r="E945" s="17" t="s">
        <v>1281</v>
      </c>
      <c r="F945" s="17" t="s">
        <v>85</v>
      </c>
      <c r="G945" s="15" t="n">
        <v>91.51</v>
      </c>
      <c r="H945" s="17" t="s">
        <v>86</v>
      </c>
      <c r="I945" s="12" t="n">
        <f aca="false">COUNTIFS('Supplier bills'!$E$2:$E$1921,A945)</f>
        <v>1</v>
      </c>
      <c r="J945" s="15" t="n">
        <f aca="false">IF(I945=0,"",SUMIFS('Supplier bills'!$F$2:$F$1921,'Supplier bills'!$E$2:$E$1921,A945))</f>
        <v>91.57</v>
      </c>
      <c r="K945" s="15" t="n">
        <f aca="false">IF(H945="Invoiced",ROUND(J945-G945,2),"")</f>
        <v>0.06</v>
      </c>
      <c r="L945" s="17" t="str">
        <f aca="false">IF(H945="Invoiced",IF(ABS(K945)/G945&gt;0.03,"Review","OK"),"")</f>
        <v>OK</v>
      </c>
      <c r="M945" s="19" t="n">
        <f aca="false">DATE(YEAR(B945),MONTH(B945),1)</f>
        <v>46174</v>
      </c>
    </row>
    <row r="946" customFormat="false" ht="15" hidden="false" customHeight="false" outlineLevel="0" collapsed="false">
      <c r="A946" s="17" t="s">
        <v>1313</v>
      </c>
      <c r="B946" s="18" t="n">
        <v>46195</v>
      </c>
      <c r="C946" s="17" t="s">
        <v>82</v>
      </c>
      <c r="D946" s="17" t="s">
        <v>1272</v>
      </c>
      <c r="E946" s="17" t="s">
        <v>1273</v>
      </c>
      <c r="F946" s="17" t="s">
        <v>98</v>
      </c>
      <c r="G946" s="15" t="n">
        <v>1039.71</v>
      </c>
      <c r="H946" s="17" t="s">
        <v>86</v>
      </c>
      <c r="I946" s="12" t="n">
        <f aca="false">COUNTIFS('Supplier bills'!$E$2:$E$1921,A946)</f>
        <v>1</v>
      </c>
      <c r="J946" s="15" t="n">
        <f aca="false">IF(I946=0,"",SUMIFS('Supplier bills'!$F$2:$F$1921,'Supplier bills'!$E$2:$E$1921,A946))</f>
        <v>1034.37</v>
      </c>
      <c r="K946" s="15" t="n">
        <f aca="false">IF(H946="Invoiced",ROUND(J946-G946,2),"")</f>
        <v>-5.34</v>
      </c>
      <c r="L946" s="17" t="str">
        <f aca="false">IF(H946="Invoiced",IF(ABS(K946)/G946&gt;0.03,"Review","OK"),"")</f>
        <v>OK</v>
      </c>
      <c r="M946" s="19" t="n">
        <f aca="false">DATE(YEAR(B946),MONTH(B946),1)</f>
        <v>46174</v>
      </c>
    </row>
    <row r="947" customFormat="false" ht="15" hidden="false" customHeight="false" outlineLevel="0" collapsed="false">
      <c r="A947" s="17" t="s">
        <v>1314</v>
      </c>
      <c r="B947" s="18" t="n">
        <v>46195</v>
      </c>
      <c r="C947" s="17" t="s">
        <v>88</v>
      </c>
      <c r="D947" s="17" t="s">
        <v>1309</v>
      </c>
      <c r="E947" s="17" t="s">
        <v>1310</v>
      </c>
      <c r="F947" s="17" t="s">
        <v>85</v>
      </c>
      <c r="G947" s="15" t="n">
        <v>97.72</v>
      </c>
      <c r="H947" s="17" t="s">
        <v>135</v>
      </c>
      <c r="I947" s="12" t="n">
        <f aca="false">COUNTIFS('Supplier bills'!$E$2:$E$1921,A947)</f>
        <v>0</v>
      </c>
      <c r="J947" s="15" t="str">
        <f aca="false">IF(I947=0,"",SUMIFS('Supplier bills'!$F$2:$F$1921,'Supplier bills'!$E$2:$E$1921,A947))</f>
        <v/>
      </c>
      <c r="K947" s="15" t="str">
        <f aca="false">IF(H947="Invoiced",ROUND(J947-G947,2),"")</f>
        <v/>
      </c>
      <c r="L947" s="17" t="str">
        <f aca="false">IF(H947="Invoiced",IF(ABS(K947)/G947&gt;0.03,"Review","OK"),"")</f>
        <v/>
      </c>
      <c r="M947" s="19" t="n">
        <f aca="false">DATE(YEAR(B947),MONTH(B947),1)</f>
        <v>46174</v>
      </c>
    </row>
    <row r="948" customFormat="false" ht="15" hidden="false" customHeight="false" outlineLevel="0" collapsed="false">
      <c r="A948" s="17" t="s">
        <v>1315</v>
      </c>
      <c r="B948" s="18" t="n">
        <v>46195</v>
      </c>
      <c r="C948" s="17" t="s">
        <v>88</v>
      </c>
      <c r="D948" s="17" t="s">
        <v>1217</v>
      </c>
      <c r="E948" s="17" t="s">
        <v>1218</v>
      </c>
      <c r="F948" s="17" t="s">
        <v>98</v>
      </c>
      <c r="G948" s="15" t="n">
        <v>47.98</v>
      </c>
      <c r="H948" s="17" t="s">
        <v>86</v>
      </c>
      <c r="I948" s="12" t="n">
        <f aca="false">COUNTIFS('Supplier bills'!$E$2:$E$1921,A948)</f>
        <v>1</v>
      </c>
      <c r="J948" s="15" t="n">
        <f aca="false">IF(I948=0,"",SUMIFS('Supplier bills'!$F$2:$F$1921,'Supplier bills'!$E$2:$E$1921,A948))</f>
        <v>48.44</v>
      </c>
      <c r="K948" s="15" t="n">
        <f aca="false">IF(H948="Invoiced",ROUND(J948-G948,2),"")</f>
        <v>0.46</v>
      </c>
      <c r="L948" s="17" t="str">
        <f aca="false">IF(H948="Invoiced",IF(ABS(K948)/G948&gt;0.03,"Review","OK"),"")</f>
        <v>OK</v>
      </c>
      <c r="M948" s="19" t="n">
        <f aca="false">DATE(YEAR(B948),MONTH(B948),1)</f>
        <v>46174</v>
      </c>
    </row>
    <row r="949" customFormat="false" ht="15" hidden="false" customHeight="false" outlineLevel="0" collapsed="false">
      <c r="A949" s="17" t="s">
        <v>1316</v>
      </c>
      <c r="B949" s="18" t="n">
        <v>46195</v>
      </c>
      <c r="C949" s="17" t="s">
        <v>88</v>
      </c>
      <c r="D949" s="17" t="s">
        <v>1208</v>
      </c>
      <c r="E949" s="17" t="s">
        <v>1209</v>
      </c>
      <c r="F949" s="17" t="s">
        <v>85</v>
      </c>
      <c r="G949" s="15" t="n">
        <v>180.83</v>
      </c>
      <c r="H949" s="17" t="s">
        <v>86</v>
      </c>
      <c r="I949" s="12" t="n">
        <f aca="false">COUNTIFS('Supplier bills'!$E$2:$E$1921,A949)</f>
        <v>1</v>
      </c>
      <c r="J949" s="15" t="n">
        <f aca="false">IF(I949=0,"",SUMIFS('Supplier bills'!$F$2:$F$1921,'Supplier bills'!$E$2:$E$1921,A949))</f>
        <v>180.1</v>
      </c>
      <c r="K949" s="15" t="n">
        <f aca="false">IF(H949="Invoiced",ROUND(J949-G949,2),"")</f>
        <v>-0.73</v>
      </c>
      <c r="L949" s="17" t="str">
        <f aca="false">IF(H949="Invoiced",IF(ABS(K949)/G949&gt;0.03,"Review","OK"),"")</f>
        <v>OK</v>
      </c>
      <c r="M949" s="19" t="n">
        <f aca="false">DATE(YEAR(B949),MONTH(B949),1)</f>
        <v>46174</v>
      </c>
    </row>
    <row r="950" customFormat="false" ht="15" hidden="false" customHeight="false" outlineLevel="0" collapsed="false">
      <c r="A950" s="17" t="s">
        <v>1317</v>
      </c>
      <c r="B950" s="18" t="n">
        <v>46195</v>
      </c>
      <c r="C950" s="17" t="s">
        <v>101</v>
      </c>
      <c r="D950" s="17" t="s">
        <v>1272</v>
      </c>
      <c r="E950" s="17" t="s">
        <v>1273</v>
      </c>
      <c r="F950" s="17" t="s">
        <v>85</v>
      </c>
      <c r="G950" s="15" t="n">
        <v>45.54</v>
      </c>
      <c r="H950" s="17" t="s">
        <v>86</v>
      </c>
      <c r="I950" s="12" t="n">
        <f aca="false">COUNTIFS('Supplier bills'!$E$2:$E$1921,A950)</f>
        <v>1</v>
      </c>
      <c r="J950" s="15" t="n">
        <f aca="false">IF(I950=0,"",SUMIFS('Supplier bills'!$F$2:$F$1921,'Supplier bills'!$E$2:$E$1921,A950))</f>
        <v>45.19</v>
      </c>
      <c r="K950" s="15" t="n">
        <f aca="false">IF(H950="Invoiced",ROUND(J950-G950,2),"")</f>
        <v>-0.35</v>
      </c>
      <c r="L950" s="17" t="str">
        <f aca="false">IF(H950="Invoiced",IF(ABS(K950)/G950&gt;0.03,"Review","OK"),"")</f>
        <v>OK</v>
      </c>
      <c r="M950" s="19" t="n">
        <f aca="false">DATE(YEAR(B950),MONTH(B950),1)</f>
        <v>46174</v>
      </c>
    </row>
    <row r="951" customFormat="false" ht="15" hidden="false" customHeight="false" outlineLevel="0" collapsed="false">
      <c r="A951" s="17" t="s">
        <v>1318</v>
      </c>
      <c r="B951" s="18" t="n">
        <v>46195</v>
      </c>
      <c r="C951" s="17" t="s">
        <v>82</v>
      </c>
      <c r="D951" s="17" t="s">
        <v>1208</v>
      </c>
      <c r="E951" s="17" t="s">
        <v>1209</v>
      </c>
      <c r="F951" s="17" t="s">
        <v>85</v>
      </c>
      <c r="G951" s="15" t="n">
        <v>326.71</v>
      </c>
      <c r="H951" s="17" t="s">
        <v>86</v>
      </c>
      <c r="I951" s="12" t="n">
        <f aca="false">COUNTIFS('Supplier bills'!$E$2:$E$1921,A951)</f>
        <v>2</v>
      </c>
      <c r="J951" s="15" t="n">
        <f aca="false">IF(I951=0,"",SUMIFS('Supplier bills'!$F$2:$F$1921,'Supplier bills'!$E$2:$E$1921,A951))</f>
        <v>324.06</v>
      </c>
      <c r="K951" s="15" t="n">
        <f aca="false">IF(H951="Invoiced",ROUND(J951-G951,2),"")</f>
        <v>-2.65</v>
      </c>
      <c r="L951" s="17" t="str">
        <f aca="false">IF(H951="Invoiced",IF(ABS(K951)/G951&gt;0.03,"Review","OK"),"")</f>
        <v>OK</v>
      </c>
      <c r="M951" s="19" t="n">
        <f aca="false">DATE(YEAR(B951),MONTH(B951),1)</f>
        <v>46174</v>
      </c>
    </row>
    <row r="952" customFormat="false" ht="15" hidden="false" customHeight="false" outlineLevel="0" collapsed="false">
      <c r="A952" s="17" t="s">
        <v>1319</v>
      </c>
      <c r="B952" s="18" t="n">
        <v>46196</v>
      </c>
      <c r="C952" s="17" t="s">
        <v>82</v>
      </c>
      <c r="D952" s="17" t="s">
        <v>1320</v>
      </c>
      <c r="E952" s="17" t="s">
        <v>1321</v>
      </c>
      <c r="F952" s="17" t="s">
        <v>85</v>
      </c>
      <c r="G952" s="15" t="n">
        <v>444.16</v>
      </c>
      <c r="H952" s="17" t="s">
        <v>86</v>
      </c>
      <c r="I952" s="12" t="n">
        <f aca="false">COUNTIFS('Supplier bills'!$E$2:$E$1921,A952)</f>
        <v>2</v>
      </c>
      <c r="J952" s="15" t="n">
        <f aca="false">IF(I952=0,"",SUMIFS('Supplier bills'!$F$2:$F$1921,'Supplier bills'!$E$2:$E$1921,A952))</f>
        <v>442.94</v>
      </c>
      <c r="K952" s="15" t="n">
        <f aca="false">IF(H952="Invoiced",ROUND(J952-G952,2),"")</f>
        <v>-1.22</v>
      </c>
      <c r="L952" s="17" t="str">
        <f aca="false">IF(H952="Invoiced",IF(ABS(K952)/G952&gt;0.03,"Review","OK"),"")</f>
        <v>OK</v>
      </c>
      <c r="M952" s="19" t="n">
        <f aca="false">DATE(YEAR(B952),MONTH(B952),1)</f>
        <v>46174</v>
      </c>
    </row>
    <row r="953" customFormat="false" ht="15" hidden="false" customHeight="false" outlineLevel="0" collapsed="false">
      <c r="A953" s="17" t="s">
        <v>1322</v>
      </c>
      <c r="B953" s="18" t="n">
        <v>46196</v>
      </c>
      <c r="C953" s="17" t="s">
        <v>82</v>
      </c>
      <c r="D953" s="17" t="s">
        <v>1248</v>
      </c>
      <c r="E953" s="17" t="s">
        <v>1249</v>
      </c>
      <c r="F953" s="17" t="s">
        <v>98</v>
      </c>
      <c r="G953" s="15" t="n">
        <v>181.52</v>
      </c>
      <c r="H953" s="17" t="s">
        <v>86</v>
      </c>
      <c r="I953" s="12" t="n">
        <f aca="false">COUNTIFS('Supplier bills'!$E$2:$E$1921,A953)</f>
        <v>1</v>
      </c>
      <c r="J953" s="15" t="n">
        <f aca="false">IF(I953=0,"",SUMIFS('Supplier bills'!$F$2:$F$1921,'Supplier bills'!$E$2:$E$1921,A953))</f>
        <v>183.24</v>
      </c>
      <c r="K953" s="15" t="n">
        <f aca="false">IF(H953="Invoiced",ROUND(J953-G953,2),"")</f>
        <v>1.72</v>
      </c>
      <c r="L953" s="17" t="str">
        <f aca="false">IF(H953="Invoiced",IF(ABS(K953)/G953&gt;0.03,"Review","OK"),"")</f>
        <v>OK</v>
      </c>
      <c r="M953" s="19" t="n">
        <f aca="false">DATE(YEAR(B953),MONTH(B953),1)</f>
        <v>46174</v>
      </c>
    </row>
    <row r="954" customFormat="false" ht="15" hidden="false" customHeight="false" outlineLevel="0" collapsed="false">
      <c r="A954" s="17" t="s">
        <v>1323</v>
      </c>
      <c r="B954" s="18" t="n">
        <v>46196</v>
      </c>
      <c r="C954" s="17" t="s">
        <v>82</v>
      </c>
      <c r="D954" s="17" t="s">
        <v>1324</v>
      </c>
      <c r="E954" s="17" t="s">
        <v>1325</v>
      </c>
      <c r="F954" s="17" t="s">
        <v>85</v>
      </c>
      <c r="G954" s="15" t="n">
        <v>243.21</v>
      </c>
      <c r="H954" s="17" t="s">
        <v>86</v>
      </c>
      <c r="I954" s="12" t="n">
        <f aca="false">COUNTIFS('Supplier bills'!$E$2:$E$1921,A954)</f>
        <v>1</v>
      </c>
      <c r="J954" s="15" t="n">
        <f aca="false">IF(I954=0,"",SUMIFS('Supplier bills'!$F$2:$F$1921,'Supplier bills'!$E$2:$E$1921,A954))</f>
        <v>245.03</v>
      </c>
      <c r="K954" s="15" t="n">
        <f aca="false">IF(H954="Invoiced",ROUND(J954-G954,2),"")</f>
        <v>1.82</v>
      </c>
      <c r="L954" s="17" t="str">
        <f aca="false">IF(H954="Invoiced",IF(ABS(K954)/G954&gt;0.03,"Review","OK"),"")</f>
        <v>OK</v>
      </c>
      <c r="M954" s="19" t="n">
        <f aca="false">DATE(YEAR(B954),MONTH(B954),1)</f>
        <v>46174</v>
      </c>
    </row>
    <row r="955" customFormat="false" ht="15" hidden="false" customHeight="false" outlineLevel="0" collapsed="false">
      <c r="A955" s="17" t="s">
        <v>1326</v>
      </c>
      <c r="B955" s="18" t="n">
        <v>46196</v>
      </c>
      <c r="C955" s="17" t="s">
        <v>82</v>
      </c>
      <c r="D955" s="17" t="s">
        <v>1327</v>
      </c>
      <c r="E955" s="17" t="s">
        <v>1328</v>
      </c>
      <c r="F955" s="17" t="s">
        <v>85</v>
      </c>
      <c r="G955" s="15" t="n">
        <v>258.65</v>
      </c>
      <c r="H955" s="17" t="s">
        <v>86</v>
      </c>
      <c r="I955" s="12" t="n">
        <f aca="false">COUNTIFS('Supplier bills'!$E$2:$E$1921,A955)</f>
        <v>1</v>
      </c>
      <c r="J955" s="15" t="n">
        <f aca="false">IF(I955=0,"",SUMIFS('Supplier bills'!$F$2:$F$1921,'Supplier bills'!$E$2:$E$1921,A955))</f>
        <v>256.43</v>
      </c>
      <c r="K955" s="15" t="n">
        <f aca="false">IF(H955="Invoiced",ROUND(J955-G955,2),"")</f>
        <v>-2.22</v>
      </c>
      <c r="L955" s="17" t="str">
        <f aca="false">IF(H955="Invoiced",IF(ABS(K955)/G955&gt;0.03,"Review","OK"),"")</f>
        <v>OK</v>
      </c>
      <c r="M955" s="19" t="n">
        <f aca="false">DATE(YEAR(B955),MONTH(B955),1)</f>
        <v>46174</v>
      </c>
    </row>
    <row r="956" customFormat="false" ht="15" hidden="false" customHeight="false" outlineLevel="0" collapsed="false">
      <c r="A956" s="17" t="s">
        <v>1329</v>
      </c>
      <c r="B956" s="18" t="n">
        <v>46196</v>
      </c>
      <c r="C956" s="17" t="s">
        <v>101</v>
      </c>
      <c r="D956" s="17" t="s">
        <v>1293</v>
      </c>
      <c r="E956" s="17" t="s">
        <v>1294</v>
      </c>
      <c r="F956" s="17" t="s">
        <v>98</v>
      </c>
      <c r="G956" s="15" t="n">
        <v>407.69</v>
      </c>
      <c r="H956" s="17" t="s">
        <v>86</v>
      </c>
      <c r="I956" s="12" t="n">
        <f aca="false">COUNTIFS('Supplier bills'!$E$2:$E$1921,A956)</f>
        <v>1</v>
      </c>
      <c r="J956" s="15" t="n">
        <f aca="false">IF(I956=0,"",SUMIFS('Supplier bills'!$F$2:$F$1921,'Supplier bills'!$E$2:$E$1921,A956))</f>
        <v>409.68</v>
      </c>
      <c r="K956" s="15" t="n">
        <f aca="false">IF(H956="Invoiced",ROUND(J956-G956,2),"")</f>
        <v>1.99</v>
      </c>
      <c r="L956" s="17" t="str">
        <f aca="false">IF(H956="Invoiced",IF(ABS(K956)/G956&gt;0.03,"Review","OK"),"")</f>
        <v>OK</v>
      </c>
      <c r="M956" s="19" t="n">
        <f aca="false">DATE(YEAR(B956),MONTH(B956),1)</f>
        <v>46174</v>
      </c>
    </row>
    <row r="957" customFormat="false" ht="15" hidden="false" customHeight="false" outlineLevel="0" collapsed="false">
      <c r="A957" s="17" t="s">
        <v>1330</v>
      </c>
      <c r="B957" s="18" t="n">
        <v>46196</v>
      </c>
      <c r="C957" s="17" t="s">
        <v>101</v>
      </c>
      <c r="D957" s="17" t="s">
        <v>1331</v>
      </c>
      <c r="E957" s="17" t="s">
        <v>1332</v>
      </c>
      <c r="F957" s="17" t="s">
        <v>98</v>
      </c>
      <c r="G957" s="15" t="n">
        <v>276.77</v>
      </c>
      <c r="H957" s="17" t="s">
        <v>86</v>
      </c>
      <c r="I957" s="12" t="n">
        <f aca="false">COUNTIFS('Supplier bills'!$E$2:$E$1921,A957)</f>
        <v>1</v>
      </c>
      <c r="J957" s="15" t="n">
        <f aca="false">IF(I957=0,"",SUMIFS('Supplier bills'!$F$2:$F$1921,'Supplier bills'!$E$2:$E$1921,A957))</f>
        <v>277.06</v>
      </c>
      <c r="K957" s="15" t="n">
        <f aca="false">IF(H957="Invoiced",ROUND(J957-G957,2),"")</f>
        <v>0.29</v>
      </c>
      <c r="L957" s="17" t="str">
        <f aca="false">IF(H957="Invoiced",IF(ABS(K957)/G957&gt;0.03,"Review","OK"),"")</f>
        <v>OK</v>
      </c>
      <c r="M957" s="19" t="n">
        <f aca="false">DATE(YEAR(B957),MONTH(B957),1)</f>
        <v>46174</v>
      </c>
    </row>
    <row r="958" customFormat="false" ht="15" hidden="false" customHeight="false" outlineLevel="0" collapsed="false">
      <c r="A958" s="17" t="s">
        <v>1333</v>
      </c>
      <c r="B958" s="18" t="n">
        <v>46196</v>
      </c>
      <c r="C958" s="17" t="s">
        <v>82</v>
      </c>
      <c r="D958" s="17" t="s">
        <v>1324</v>
      </c>
      <c r="E958" s="17" t="s">
        <v>1325</v>
      </c>
      <c r="F958" s="17" t="s">
        <v>98</v>
      </c>
      <c r="G958" s="15" t="n">
        <v>272.43</v>
      </c>
      <c r="H958" s="17" t="s">
        <v>86</v>
      </c>
      <c r="I958" s="12" t="n">
        <f aca="false">COUNTIFS('Supplier bills'!$E$2:$E$1921,A958)</f>
        <v>1</v>
      </c>
      <c r="J958" s="15" t="n">
        <f aca="false">IF(I958=0,"",SUMIFS('Supplier bills'!$F$2:$F$1921,'Supplier bills'!$E$2:$E$1921,A958))</f>
        <v>270.79</v>
      </c>
      <c r="K958" s="15" t="n">
        <f aca="false">IF(H958="Invoiced",ROUND(J958-G958,2),"")</f>
        <v>-1.64</v>
      </c>
      <c r="L958" s="17" t="str">
        <f aca="false">IF(H958="Invoiced",IF(ABS(K958)/G958&gt;0.03,"Review","OK"),"")</f>
        <v>OK</v>
      </c>
      <c r="M958" s="19" t="n">
        <f aca="false">DATE(YEAR(B958),MONTH(B958),1)</f>
        <v>46174</v>
      </c>
    </row>
    <row r="959" customFormat="false" ht="15" hidden="false" customHeight="false" outlineLevel="0" collapsed="false">
      <c r="A959" s="17" t="s">
        <v>1334</v>
      </c>
      <c r="B959" s="18" t="n">
        <v>46196</v>
      </c>
      <c r="C959" s="17" t="s">
        <v>82</v>
      </c>
      <c r="D959" s="17" t="s">
        <v>1320</v>
      </c>
      <c r="E959" s="17" t="s">
        <v>1321</v>
      </c>
      <c r="F959" s="17" t="s">
        <v>98</v>
      </c>
      <c r="G959" s="15" t="n">
        <v>74.1</v>
      </c>
      <c r="H959" s="17" t="s">
        <v>86</v>
      </c>
      <c r="I959" s="12" t="n">
        <f aca="false">COUNTIFS('Supplier bills'!$E$2:$E$1921,A959)</f>
        <v>1</v>
      </c>
      <c r="J959" s="15" t="n">
        <f aca="false">IF(I959=0,"",SUMIFS('Supplier bills'!$F$2:$F$1921,'Supplier bills'!$E$2:$E$1921,A959))</f>
        <v>73.91</v>
      </c>
      <c r="K959" s="15" t="n">
        <f aca="false">IF(H959="Invoiced",ROUND(J959-G959,2),"")</f>
        <v>-0.19</v>
      </c>
      <c r="L959" s="17" t="str">
        <f aca="false">IF(H959="Invoiced",IF(ABS(K959)/G959&gt;0.03,"Review","OK"),"")</f>
        <v>OK</v>
      </c>
      <c r="M959" s="19" t="n">
        <f aca="false">DATE(YEAR(B959),MONTH(B959),1)</f>
        <v>46174</v>
      </c>
    </row>
    <row r="960" customFormat="false" ht="15" hidden="false" customHeight="false" outlineLevel="0" collapsed="false">
      <c r="A960" s="17" t="s">
        <v>1335</v>
      </c>
      <c r="B960" s="18" t="n">
        <v>46196</v>
      </c>
      <c r="C960" s="17" t="s">
        <v>82</v>
      </c>
      <c r="D960" s="17" t="s">
        <v>1336</v>
      </c>
      <c r="E960" s="17" t="s">
        <v>1337</v>
      </c>
      <c r="F960" s="17" t="s">
        <v>85</v>
      </c>
      <c r="G960" s="15" t="n">
        <v>172.03</v>
      </c>
      <c r="H960" s="17" t="s">
        <v>86</v>
      </c>
      <c r="I960" s="12" t="n">
        <f aca="false">COUNTIFS('Supplier bills'!$E$2:$E$1921,A960)</f>
        <v>1</v>
      </c>
      <c r="J960" s="15" t="n">
        <f aca="false">IF(I960=0,"",SUMIFS('Supplier bills'!$F$2:$F$1921,'Supplier bills'!$E$2:$E$1921,A960))</f>
        <v>172.66</v>
      </c>
      <c r="K960" s="15" t="n">
        <f aca="false">IF(H960="Invoiced",ROUND(J960-G960,2),"")</f>
        <v>0.63</v>
      </c>
      <c r="L960" s="17" t="str">
        <f aca="false">IF(H960="Invoiced",IF(ABS(K960)/G960&gt;0.03,"Review","OK"),"")</f>
        <v>OK</v>
      </c>
      <c r="M960" s="19" t="n">
        <f aca="false">DATE(YEAR(B960),MONTH(B960),1)</f>
        <v>46174</v>
      </c>
    </row>
    <row r="961" customFormat="false" ht="15" hidden="false" customHeight="false" outlineLevel="0" collapsed="false">
      <c r="A961" s="17" t="s">
        <v>1338</v>
      </c>
      <c r="B961" s="18" t="n">
        <v>46196</v>
      </c>
      <c r="C961" s="17" t="s">
        <v>82</v>
      </c>
      <c r="D961" s="17" t="s">
        <v>1324</v>
      </c>
      <c r="E961" s="17" t="s">
        <v>1325</v>
      </c>
      <c r="F961" s="17" t="s">
        <v>98</v>
      </c>
      <c r="G961" s="15" t="n">
        <v>156.66</v>
      </c>
      <c r="H961" s="17" t="s">
        <v>86</v>
      </c>
      <c r="I961" s="12" t="n">
        <f aca="false">COUNTIFS('Supplier bills'!$E$2:$E$1921,A961)</f>
        <v>1</v>
      </c>
      <c r="J961" s="15" t="n">
        <f aca="false">IF(I961=0,"",SUMIFS('Supplier bills'!$F$2:$F$1921,'Supplier bills'!$E$2:$E$1921,A961))</f>
        <v>156.73</v>
      </c>
      <c r="K961" s="15" t="n">
        <f aca="false">IF(H961="Invoiced",ROUND(J961-G961,2),"")</f>
        <v>0.07</v>
      </c>
      <c r="L961" s="17" t="str">
        <f aca="false">IF(H961="Invoiced",IF(ABS(K961)/G961&gt;0.03,"Review","OK"),"")</f>
        <v>OK</v>
      </c>
      <c r="M961" s="19" t="n">
        <f aca="false">DATE(YEAR(B961),MONTH(B961),1)</f>
        <v>46174</v>
      </c>
    </row>
    <row r="962" customFormat="false" ht="15" hidden="false" customHeight="false" outlineLevel="0" collapsed="false">
      <c r="A962" s="17" t="s">
        <v>1339</v>
      </c>
      <c r="B962" s="18" t="n">
        <v>46196</v>
      </c>
      <c r="C962" s="17" t="s">
        <v>88</v>
      </c>
      <c r="D962" s="17" t="s">
        <v>1331</v>
      </c>
      <c r="E962" s="17" t="s">
        <v>1332</v>
      </c>
      <c r="F962" s="17" t="s">
        <v>98</v>
      </c>
      <c r="G962" s="15" t="n">
        <v>495.5</v>
      </c>
      <c r="H962" s="17" t="s">
        <v>86</v>
      </c>
      <c r="I962" s="12" t="n">
        <f aca="false">COUNTIFS('Supplier bills'!$E$2:$E$1921,A962)</f>
        <v>1</v>
      </c>
      <c r="J962" s="15" t="n">
        <f aca="false">IF(I962=0,"",SUMIFS('Supplier bills'!$F$2:$F$1921,'Supplier bills'!$E$2:$E$1921,A962))</f>
        <v>495.12</v>
      </c>
      <c r="K962" s="15" t="n">
        <f aca="false">IF(H962="Invoiced",ROUND(J962-G962,2),"")</f>
        <v>-0.38</v>
      </c>
      <c r="L962" s="17" t="str">
        <f aca="false">IF(H962="Invoiced",IF(ABS(K962)/G962&gt;0.03,"Review","OK"),"")</f>
        <v>OK</v>
      </c>
      <c r="M962" s="19" t="n">
        <f aca="false">DATE(YEAR(B962),MONTH(B962),1)</f>
        <v>46174</v>
      </c>
    </row>
    <row r="963" customFormat="false" ht="15" hidden="false" customHeight="false" outlineLevel="0" collapsed="false">
      <c r="A963" s="17" t="s">
        <v>1340</v>
      </c>
      <c r="B963" s="18" t="n">
        <v>46196</v>
      </c>
      <c r="C963" s="17" t="s">
        <v>101</v>
      </c>
      <c r="D963" s="17" t="s">
        <v>1336</v>
      </c>
      <c r="E963" s="17" t="s">
        <v>1337</v>
      </c>
      <c r="F963" s="17" t="s">
        <v>98</v>
      </c>
      <c r="G963" s="15" t="n">
        <v>93.83</v>
      </c>
      <c r="H963" s="17" t="s">
        <v>86</v>
      </c>
      <c r="I963" s="12" t="n">
        <f aca="false">COUNTIFS('Supplier bills'!$E$2:$E$1921,A963)</f>
        <v>1</v>
      </c>
      <c r="J963" s="15" t="n">
        <f aca="false">IF(I963=0,"",SUMIFS('Supplier bills'!$F$2:$F$1921,'Supplier bills'!$E$2:$E$1921,A963))</f>
        <v>93.03</v>
      </c>
      <c r="K963" s="15" t="n">
        <f aca="false">IF(H963="Invoiced",ROUND(J963-G963,2),"")</f>
        <v>-0.8</v>
      </c>
      <c r="L963" s="17" t="str">
        <f aca="false">IF(H963="Invoiced",IF(ABS(K963)/G963&gt;0.03,"Review","OK"),"")</f>
        <v>OK</v>
      </c>
      <c r="M963" s="19" t="n">
        <f aca="false">DATE(YEAR(B963),MONTH(B963),1)</f>
        <v>46174</v>
      </c>
    </row>
    <row r="964" customFormat="false" ht="15" hidden="false" customHeight="false" outlineLevel="0" collapsed="false">
      <c r="A964" s="17" t="s">
        <v>1341</v>
      </c>
      <c r="B964" s="18" t="n">
        <v>46196</v>
      </c>
      <c r="C964" s="17" t="s">
        <v>88</v>
      </c>
      <c r="D964" s="17" t="s">
        <v>1248</v>
      </c>
      <c r="E964" s="17" t="s">
        <v>1249</v>
      </c>
      <c r="F964" s="17" t="s">
        <v>98</v>
      </c>
      <c r="G964" s="15" t="n">
        <v>433.26</v>
      </c>
      <c r="H964" s="17" t="s">
        <v>86</v>
      </c>
      <c r="I964" s="12" t="n">
        <f aca="false">COUNTIFS('Supplier bills'!$E$2:$E$1921,A964)</f>
        <v>1</v>
      </c>
      <c r="J964" s="15" t="n">
        <f aca="false">IF(I964=0,"",SUMIFS('Supplier bills'!$F$2:$F$1921,'Supplier bills'!$E$2:$E$1921,A964))</f>
        <v>433.01</v>
      </c>
      <c r="K964" s="15" t="n">
        <f aca="false">IF(H964="Invoiced",ROUND(J964-G964,2),"")</f>
        <v>-0.25</v>
      </c>
      <c r="L964" s="17" t="str">
        <f aca="false">IF(H964="Invoiced",IF(ABS(K964)/G964&gt;0.03,"Review","OK"),"")</f>
        <v>OK</v>
      </c>
      <c r="M964" s="19" t="n">
        <f aca="false">DATE(YEAR(B964),MONTH(B964),1)</f>
        <v>46174</v>
      </c>
    </row>
    <row r="965" customFormat="false" ht="15" hidden="false" customHeight="false" outlineLevel="0" collapsed="false">
      <c r="A965" s="17" t="s">
        <v>1342</v>
      </c>
      <c r="B965" s="18" t="n">
        <v>46197</v>
      </c>
      <c r="C965" s="17" t="s">
        <v>82</v>
      </c>
      <c r="D965" s="17" t="s">
        <v>1248</v>
      </c>
      <c r="E965" s="17" t="s">
        <v>1249</v>
      </c>
      <c r="F965" s="17" t="s">
        <v>98</v>
      </c>
      <c r="G965" s="15" t="n">
        <v>316.35</v>
      </c>
      <c r="H965" s="17" t="s">
        <v>86</v>
      </c>
      <c r="I965" s="12" t="n">
        <f aca="false">COUNTIFS('Supplier bills'!$E$2:$E$1921,A965)</f>
        <v>1</v>
      </c>
      <c r="J965" s="15" t="n">
        <f aca="false">IF(I965=0,"",SUMIFS('Supplier bills'!$F$2:$F$1921,'Supplier bills'!$E$2:$E$1921,A965))</f>
        <v>318.72</v>
      </c>
      <c r="K965" s="15" t="n">
        <f aca="false">IF(H965="Invoiced",ROUND(J965-G965,2),"")</f>
        <v>2.37</v>
      </c>
      <c r="L965" s="17" t="str">
        <f aca="false">IF(H965="Invoiced",IF(ABS(K965)/G965&gt;0.03,"Review","OK"),"")</f>
        <v>OK</v>
      </c>
      <c r="M965" s="19" t="n">
        <f aca="false">DATE(YEAR(B965),MONTH(B965),1)</f>
        <v>46174</v>
      </c>
    </row>
    <row r="966" customFormat="false" ht="15" hidden="false" customHeight="false" outlineLevel="0" collapsed="false">
      <c r="A966" s="17" t="s">
        <v>1343</v>
      </c>
      <c r="B966" s="18" t="n">
        <v>46197</v>
      </c>
      <c r="C966" s="17" t="s">
        <v>88</v>
      </c>
      <c r="D966" s="17" t="s">
        <v>1212</v>
      </c>
      <c r="E966" s="17" t="s">
        <v>1213</v>
      </c>
      <c r="F966" s="17" t="s">
        <v>85</v>
      </c>
      <c r="G966" s="15" t="n">
        <v>312.49</v>
      </c>
      <c r="H966" s="17" t="s">
        <v>86</v>
      </c>
      <c r="I966" s="12" t="n">
        <f aca="false">COUNTIFS('Supplier bills'!$E$2:$E$1921,A966)</f>
        <v>1</v>
      </c>
      <c r="J966" s="15" t="n">
        <f aca="false">IF(I966=0,"",SUMIFS('Supplier bills'!$F$2:$F$1921,'Supplier bills'!$E$2:$E$1921,A966))</f>
        <v>311.45</v>
      </c>
      <c r="K966" s="15" t="n">
        <f aca="false">IF(H966="Invoiced",ROUND(J966-G966,2),"")</f>
        <v>-1.04</v>
      </c>
      <c r="L966" s="17" t="str">
        <f aca="false">IF(H966="Invoiced",IF(ABS(K966)/G966&gt;0.03,"Review","OK"),"")</f>
        <v>OK</v>
      </c>
      <c r="M966" s="19" t="n">
        <f aca="false">DATE(YEAR(B966),MONTH(B966),1)</f>
        <v>46174</v>
      </c>
    </row>
    <row r="967" customFormat="false" ht="15" hidden="false" customHeight="false" outlineLevel="0" collapsed="false">
      <c r="A967" s="17" t="s">
        <v>1344</v>
      </c>
      <c r="B967" s="18" t="n">
        <v>46197</v>
      </c>
      <c r="C967" s="17" t="s">
        <v>82</v>
      </c>
      <c r="D967" s="17" t="s">
        <v>1208</v>
      </c>
      <c r="E967" s="17" t="s">
        <v>1209</v>
      </c>
      <c r="F967" s="17" t="s">
        <v>98</v>
      </c>
      <c r="G967" s="15" t="n">
        <v>92.28</v>
      </c>
      <c r="H967" s="17" t="s">
        <v>86</v>
      </c>
      <c r="I967" s="12" t="n">
        <f aca="false">COUNTIFS('Supplier bills'!$E$2:$E$1921,A967)</f>
        <v>1</v>
      </c>
      <c r="J967" s="15" t="n">
        <f aca="false">IF(I967=0,"",SUMIFS('Supplier bills'!$F$2:$F$1921,'Supplier bills'!$E$2:$E$1921,A967))</f>
        <v>93.17</v>
      </c>
      <c r="K967" s="15" t="n">
        <f aca="false">IF(H967="Invoiced",ROUND(J967-G967,2),"")</f>
        <v>0.89</v>
      </c>
      <c r="L967" s="17" t="str">
        <f aca="false">IF(H967="Invoiced",IF(ABS(K967)/G967&gt;0.03,"Review","OK"),"")</f>
        <v>OK</v>
      </c>
      <c r="M967" s="19" t="n">
        <f aca="false">DATE(YEAR(B967),MONTH(B967),1)</f>
        <v>46174</v>
      </c>
    </row>
    <row r="968" customFormat="false" ht="15" hidden="false" customHeight="false" outlineLevel="0" collapsed="false">
      <c r="A968" s="17" t="s">
        <v>1345</v>
      </c>
      <c r="B968" s="18" t="n">
        <v>46197</v>
      </c>
      <c r="C968" s="17" t="s">
        <v>82</v>
      </c>
      <c r="D968" s="17" t="s">
        <v>1346</v>
      </c>
      <c r="E968" s="17" t="s">
        <v>1347</v>
      </c>
      <c r="F968" s="17" t="s">
        <v>98</v>
      </c>
      <c r="G968" s="15" t="n">
        <v>826.23</v>
      </c>
      <c r="H968" s="17" t="s">
        <v>86</v>
      </c>
      <c r="I968" s="12" t="n">
        <f aca="false">COUNTIFS('Supplier bills'!$E$2:$E$1921,A968)</f>
        <v>2</v>
      </c>
      <c r="J968" s="15" t="n">
        <f aca="false">IF(I968=0,"",SUMIFS('Supplier bills'!$F$2:$F$1921,'Supplier bills'!$E$2:$E$1921,A968))</f>
        <v>822.11</v>
      </c>
      <c r="K968" s="15" t="n">
        <f aca="false">IF(H968="Invoiced",ROUND(J968-G968,2),"")</f>
        <v>-4.12</v>
      </c>
      <c r="L968" s="17" t="str">
        <f aca="false">IF(H968="Invoiced",IF(ABS(K968)/G968&gt;0.03,"Review","OK"),"")</f>
        <v>OK</v>
      </c>
      <c r="M968" s="19" t="n">
        <f aca="false">DATE(YEAR(B968),MONTH(B968),1)</f>
        <v>46174</v>
      </c>
    </row>
    <row r="969" customFormat="false" ht="15" hidden="false" customHeight="false" outlineLevel="0" collapsed="false">
      <c r="A969" s="17" t="s">
        <v>1348</v>
      </c>
      <c r="B969" s="18" t="n">
        <v>46197</v>
      </c>
      <c r="C969" s="17" t="s">
        <v>88</v>
      </c>
      <c r="D969" s="17" t="s">
        <v>1331</v>
      </c>
      <c r="E969" s="17" t="s">
        <v>1332</v>
      </c>
      <c r="F969" s="17" t="s">
        <v>85</v>
      </c>
      <c r="G969" s="15" t="n">
        <v>740.79</v>
      </c>
      <c r="H969" s="17" t="s">
        <v>86</v>
      </c>
      <c r="I969" s="12" t="n">
        <f aca="false">COUNTIFS('Supplier bills'!$E$2:$E$1921,A969)</f>
        <v>1</v>
      </c>
      <c r="J969" s="15" t="n">
        <f aca="false">IF(I969=0,"",SUMIFS('Supplier bills'!$F$2:$F$1921,'Supplier bills'!$E$2:$E$1921,A969))</f>
        <v>666.29</v>
      </c>
      <c r="K969" s="15" t="n">
        <f aca="false">IF(H969="Invoiced",ROUND(J969-G969,2),"")</f>
        <v>-74.5</v>
      </c>
      <c r="L969" s="17" t="str">
        <f aca="false">IF(H969="Invoiced",IF(ABS(K969)/G969&gt;0.03,"Review","OK"),"")</f>
        <v>Review</v>
      </c>
      <c r="M969" s="19" t="n">
        <f aca="false">DATE(YEAR(B969),MONTH(B969),1)</f>
        <v>46174</v>
      </c>
    </row>
    <row r="970" customFormat="false" ht="15" hidden="false" customHeight="false" outlineLevel="0" collapsed="false">
      <c r="A970" s="17" t="s">
        <v>1349</v>
      </c>
      <c r="B970" s="18" t="n">
        <v>46197</v>
      </c>
      <c r="C970" s="17" t="s">
        <v>101</v>
      </c>
      <c r="D970" s="17" t="s">
        <v>1331</v>
      </c>
      <c r="E970" s="17" t="s">
        <v>1332</v>
      </c>
      <c r="F970" s="17" t="s">
        <v>98</v>
      </c>
      <c r="G970" s="15" t="n">
        <v>222.4</v>
      </c>
      <c r="H970" s="17" t="s">
        <v>86</v>
      </c>
      <c r="I970" s="12" t="n">
        <f aca="false">COUNTIFS('Supplier bills'!$E$2:$E$1921,A970)</f>
        <v>1</v>
      </c>
      <c r="J970" s="15" t="n">
        <f aca="false">IF(I970=0,"",SUMIFS('Supplier bills'!$F$2:$F$1921,'Supplier bills'!$E$2:$E$1921,A970))</f>
        <v>221.72</v>
      </c>
      <c r="K970" s="15" t="n">
        <f aca="false">IF(H970="Invoiced",ROUND(J970-G970,2),"")</f>
        <v>-0.68</v>
      </c>
      <c r="L970" s="17" t="str">
        <f aca="false">IF(H970="Invoiced",IF(ABS(K970)/G970&gt;0.03,"Review","OK"),"")</f>
        <v>OK</v>
      </c>
      <c r="M970" s="19" t="n">
        <f aca="false">DATE(YEAR(B970),MONTH(B970),1)</f>
        <v>46174</v>
      </c>
    </row>
    <row r="971" customFormat="false" ht="15" hidden="false" customHeight="false" outlineLevel="0" collapsed="false">
      <c r="A971" s="17" t="s">
        <v>1350</v>
      </c>
      <c r="B971" s="18" t="n">
        <v>46197</v>
      </c>
      <c r="C971" s="17" t="s">
        <v>82</v>
      </c>
      <c r="D971" s="17" t="s">
        <v>1293</v>
      </c>
      <c r="E971" s="17" t="s">
        <v>1294</v>
      </c>
      <c r="F971" s="17" t="s">
        <v>98</v>
      </c>
      <c r="G971" s="15" t="n">
        <v>157.68</v>
      </c>
      <c r="H971" s="17" t="s">
        <v>86</v>
      </c>
      <c r="I971" s="12" t="n">
        <f aca="false">COUNTIFS('Supplier bills'!$E$2:$E$1921,A971)</f>
        <v>1</v>
      </c>
      <c r="J971" s="15" t="n">
        <f aca="false">IF(I971=0,"",SUMIFS('Supplier bills'!$F$2:$F$1921,'Supplier bills'!$E$2:$E$1921,A971))</f>
        <v>158.45</v>
      </c>
      <c r="K971" s="15" t="n">
        <f aca="false">IF(H971="Invoiced",ROUND(J971-G971,2),"")</f>
        <v>0.77</v>
      </c>
      <c r="L971" s="17" t="str">
        <f aca="false">IF(H971="Invoiced",IF(ABS(K971)/G971&gt;0.03,"Review","OK"),"")</f>
        <v>OK</v>
      </c>
      <c r="M971" s="19" t="n">
        <f aca="false">DATE(YEAR(B971),MONTH(B971),1)</f>
        <v>46174</v>
      </c>
    </row>
    <row r="972" customFormat="false" ht="15" hidden="false" customHeight="false" outlineLevel="0" collapsed="false">
      <c r="A972" s="17" t="s">
        <v>1351</v>
      </c>
      <c r="B972" s="18" t="n">
        <v>46197</v>
      </c>
      <c r="C972" s="17" t="s">
        <v>88</v>
      </c>
      <c r="D972" s="17" t="s">
        <v>1327</v>
      </c>
      <c r="E972" s="17" t="s">
        <v>1328</v>
      </c>
      <c r="F972" s="17" t="s">
        <v>98</v>
      </c>
      <c r="G972" s="15" t="n">
        <v>762.73</v>
      </c>
      <c r="H972" s="17" t="s">
        <v>86</v>
      </c>
      <c r="I972" s="12" t="n">
        <f aca="false">COUNTIFS('Supplier bills'!$E$2:$E$1921,A972)</f>
        <v>1</v>
      </c>
      <c r="J972" s="15" t="n">
        <f aca="false">IF(I972=0,"",SUMIFS('Supplier bills'!$F$2:$F$1921,'Supplier bills'!$E$2:$E$1921,A972))</f>
        <v>768.21</v>
      </c>
      <c r="K972" s="15" t="n">
        <f aca="false">IF(H972="Invoiced",ROUND(J972-G972,2),"")</f>
        <v>5.48</v>
      </c>
      <c r="L972" s="17" t="str">
        <f aca="false">IF(H972="Invoiced",IF(ABS(K972)/G972&gt;0.03,"Review","OK"),"")</f>
        <v>OK</v>
      </c>
      <c r="M972" s="19" t="n">
        <f aca="false">DATE(YEAR(B972),MONTH(B972),1)</f>
        <v>46174</v>
      </c>
    </row>
    <row r="973" customFormat="false" ht="15" hidden="false" customHeight="false" outlineLevel="0" collapsed="false">
      <c r="A973" s="17" t="s">
        <v>1352</v>
      </c>
      <c r="B973" s="18" t="n">
        <v>46198</v>
      </c>
      <c r="C973" s="17" t="s">
        <v>88</v>
      </c>
      <c r="D973" s="17" t="s">
        <v>1346</v>
      </c>
      <c r="E973" s="17" t="s">
        <v>1347</v>
      </c>
      <c r="F973" s="17" t="s">
        <v>98</v>
      </c>
      <c r="G973" s="15" t="n">
        <v>356.89</v>
      </c>
      <c r="H973" s="17" t="s">
        <v>86</v>
      </c>
      <c r="I973" s="12" t="n">
        <f aca="false">COUNTIFS('Supplier bills'!$E$2:$E$1921,A973)</f>
        <v>1</v>
      </c>
      <c r="J973" s="15" t="n">
        <f aca="false">IF(I973=0,"",SUMIFS('Supplier bills'!$F$2:$F$1921,'Supplier bills'!$E$2:$E$1921,A973))</f>
        <v>356.78</v>
      </c>
      <c r="K973" s="15" t="n">
        <f aca="false">IF(H973="Invoiced",ROUND(J973-G973,2),"")</f>
        <v>-0.11</v>
      </c>
      <c r="L973" s="17" t="str">
        <f aca="false">IF(H973="Invoiced",IF(ABS(K973)/G973&gt;0.03,"Review","OK"),"")</f>
        <v>OK</v>
      </c>
      <c r="M973" s="19" t="n">
        <f aca="false">DATE(YEAR(B973),MONTH(B973),1)</f>
        <v>46174</v>
      </c>
    </row>
    <row r="974" customFormat="false" ht="15" hidden="false" customHeight="false" outlineLevel="0" collapsed="false">
      <c r="A974" s="17" t="s">
        <v>1353</v>
      </c>
      <c r="B974" s="18" t="n">
        <v>46198</v>
      </c>
      <c r="C974" s="17" t="s">
        <v>88</v>
      </c>
      <c r="D974" s="17" t="s">
        <v>1309</v>
      </c>
      <c r="E974" s="17" t="s">
        <v>1310</v>
      </c>
      <c r="F974" s="17" t="s">
        <v>85</v>
      </c>
      <c r="G974" s="15" t="n">
        <v>414.19</v>
      </c>
      <c r="H974" s="17" t="s">
        <v>135</v>
      </c>
      <c r="I974" s="12" t="n">
        <f aca="false">COUNTIFS('Supplier bills'!$E$2:$E$1921,A974)</f>
        <v>0</v>
      </c>
      <c r="J974" s="15" t="str">
        <f aca="false">IF(I974=0,"",SUMIFS('Supplier bills'!$F$2:$F$1921,'Supplier bills'!$E$2:$E$1921,A974))</f>
        <v/>
      </c>
      <c r="K974" s="15" t="str">
        <f aca="false">IF(H974="Invoiced",ROUND(J974-G974,2),"")</f>
        <v/>
      </c>
      <c r="L974" s="17" t="str">
        <f aca="false">IF(H974="Invoiced",IF(ABS(K974)/G974&gt;0.03,"Review","OK"),"")</f>
        <v/>
      </c>
      <c r="M974" s="19" t="n">
        <f aca="false">DATE(YEAR(B974),MONTH(B974),1)</f>
        <v>46174</v>
      </c>
    </row>
    <row r="975" customFormat="false" ht="15" hidden="false" customHeight="false" outlineLevel="0" collapsed="false">
      <c r="A975" s="17" t="s">
        <v>1354</v>
      </c>
      <c r="B975" s="18" t="n">
        <v>46198</v>
      </c>
      <c r="C975" s="17" t="s">
        <v>101</v>
      </c>
      <c r="D975" s="17" t="s">
        <v>1324</v>
      </c>
      <c r="E975" s="17" t="s">
        <v>1325</v>
      </c>
      <c r="F975" s="17" t="s">
        <v>98</v>
      </c>
      <c r="G975" s="15" t="n">
        <v>85.53</v>
      </c>
      <c r="H975" s="17" t="s">
        <v>86</v>
      </c>
      <c r="I975" s="12" t="n">
        <f aca="false">COUNTIFS('Supplier bills'!$E$2:$E$1921,A975)</f>
        <v>1</v>
      </c>
      <c r="J975" s="15" t="n">
        <f aca="false">IF(I975=0,"",SUMIFS('Supplier bills'!$F$2:$F$1921,'Supplier bills'!$E$2:$E$1921,A975))</f>
        <v>85.71</v>
      </c>
      <c r="K975" s="15" t="n">
        <f aca="false">IF(H975="Invoiced",ROUND(J975-G975,2),"")</f>
        <v>0.18</v>
      </c>
      <c r="L975" s="17" t="str">
        <f aca="false">IF(H975="Invoiced",IF(ABS(K975)/G975&gt;0.03,"Review","OK"),"")</f>
        <v>OK</v>
      </c>
      <c r="M975" s="19" t="n">
        <f aca="false">DATE(YEAR(B975),MONTH(B975),1)</f>
        <v>46174</v>
      </c>
    </row>
    <row r="976" customFormat="false" ht="15" hidden="false" customHeight="false" outlineLevel="0" collapsed="false">
      <c r="A976" s="17" t="s">
        <v>1355</v>
      </c>
      <c r="B976" s="18" t="n">
        <v>46198</v>
      </c>
      <c r="C976" s="17" t="s">
        <v>82</v>
      </c>
      <c r="D976" s="17" t="s">
        <v>1327</v>
      </c>
      <c r="E976" s="17" t="s">
        <v>1328</v>
      </c>
      <c r="F976" s="17" t="s">
        <v>98</v>
      </c>
      <c r="G976" s="15" t="n">
        <v>542.22</v>
      </c>
      <c r="H976" s="17" t="s">
        <v>86</v>
      </c>
      <c r="I976" s="12" t="n">
        <f aca="false">COUNTIFS('Supplier bills'!$E$2:$E$1921,A976)</f>
        <v>1</v>
      </c>
      <c r="J976" s="15" t="n">
        <f aca="false">IF(I976=0,"",SUMIFS('Supplier bills'!$F$2:$F$1921,'Supplier bills'!$E$2:$E$1921,A976))</f>
        <v>543.03</v>
      </c>
      <c r="K976" s="15" t="n">
        <f aca="false">IF(H976="Invoiced",ROUND(J976-G976,2),"")</f>
        <v>0.81</v>
      </c>
      <c r="L976" s="17" t="str">
        <f aca="false">IF(H976="Invoiced",IF(ABS(K976)/G976&gt;0.03,"Review","OK"),"")</f>
        <v>OK</v>
      </c>
      <c r="M976" s="19" t="n">
        <f aca="false">DATE(YEAR(B976),MONTH(B976),1)</f>
        <v>46174</v>
      </c>
    </row>
    <row r="977" customFormat="false" ht="15" hidden="false" customHeight="false" outlineLevel="0" collapsed="false">
      <c r="A977" s="17" t="s">
        <v>1356</v>
      </c>
      <c r="B977" s="18" t="n">
        <v>46198</v>
      </c>
      <c r="C977" s="17" t="s">
        <v>82</v>
      </c>
      <c r="D977" s="17" t="s">
        <v>1217</v>
      </c>
      <c r="E977" s="17" t="s">
        <v>1218</v>
      </c>
      <c r="F977" s="17" t="s">
        <v>85</v>
      </c>
      <c r="G977" s="15" t="n">
        <v>315.78</v>
      </c>
      <c r="H977" s="17" t="s">
        <v>86</v>
      </c>
      <c r="I977" s="12" t="n">
        <f aca="false">COUNTIFS('Supplier bills'!$E$2:$E$1921,A977)</f>
        <v>1</v>
      </c>
      <c r="J977" s="15" t="n">
        <f aca="false">IF(I977=0,"",SUMIFS('Supplier bills'!$F$2:$F$1921,'Supplier bills'!$E$2:$E$1921,A977))</f>
        <v>316.09</v>
      </c>
      <c r="K977" s="15" t="n">
        <f aca="false">IF(H977="Invoiced",ROUND(J977-G977,2),"")</f>
        <v>0.31</v>
      </c>
      <c r="L977" s="17" t="str">
        <f aca="false">IF(H977="Invoiced",IF(ABS(K977)/G977&gt;0.03,"Review","OK"),"")</f>
        <v>OK</v>
      </c>
      <c r="M977" s="19" t="n">
        <f aca="false">DATE(YEAR(B977),MONTH(B977),1)</f>
        <v>46174</v>
      </c>
    </row>
    <row r="978" customFormat="false" ht="15" hidden="false" customHeight="false" outlineLevel="0" collapsed="false">
      <c r="A978" s="17" t="s">
        <v>1357</v>
      </c>
      <c r="B978" s="18" t="n">
        <v>46198</v>
      </c>
      <c r="C978" s="17" t="s">
        <v>101</v>
      </c>
      <c r="D978" s="17" t="s">
        <v>1346</v>
      </c>
      <c r="E978" s="17" t="s">
        <v>1347</v>
      </c>
      <c r="F978" s="17" t="s">
        <v>85</v>
      </c>
      <c r="G978" s="15" t="n">
        <v>291.81</v>
      </c>
      <c r="H978" s="17" t="s">
        <v>86</v>
      </c>
      <c r="I978" s="12" t="n">
        <f aca="false">COUNTIFS('Supplier bills'!$E$2:$E$1921,A978)</f>
        <v>1</v>
      </c>
      <c r="J978" s="15" t="n">
        <f aca="false">IF(I978=0,"",SUMIFS('Supplier bills'!$F$2:$F$1921,'Supplier bills'!$E$2:$E$1921,A978))</f>
        <v>290.95</v>
      </c>
      <c r="K978" s="15" t="n">
        <f aca="false">IF(H978="Invoiced",ROUND(J978-G978,2),"")</f>
        <v>-0.86</v>
      </c>
      <c r="L978" s="17" t="str">
        <f aca="false">IF(H978="Invoiced",IF(ABS(K978)/G978&gt;0.03,"Review","OK"),"")</f>
        <v>OK</v>
      </c>
      <c r="M978" s="19" t="n">
        <f aca="false">DATE(YEAR(B978),MONTH(B978),1)</f>
        <v>46174</v>
      </c>
    </row>
    <row r="979" customFormat="false" ht="15" hidden="false" customHeight="false" outlineLevel="0" collapsed="false">
      <c r="A979" s="17" t="s">
        <v>1358</v>
      </c>
      <c r="B979" s="18" t="n">
        <v>46198</v>
      </c>
      <c r="C979" s="17" t="s">
        <v>82</v>
      </c>
      <c r="D979" s="17" t="s">
        <v>1254</v>
      </c>
      <c r="E979" s="17" t="s">
        <v>1255</v>
      </c>
      <c r="F979" s="17" t="s">
        <v>92</v>
      </c>
      <c r="G979" s="15" t="n">
        <v>628.95</v>
      </c>
      <c r="H979" s="17" t="s">
        <v>93</v>
      </c>
      <c r="I979" s="12" t="n">
        <f aca="false">COUNTIFS('Supplier bills'!$E$2:$E$1921,A979)</f>
        <v>0</v>
      </c>
      <c r="J979" s="15" t="str">
        <f aca="false">IF(I979=0,"",SUMIFS('Supplier bills'!$F$2:$F$1921,'Supplier bills'!$E$2:$E$1921,A979))</f>
        <v/>
      </c>
      <c r="K979" s="15" t="str">
        <f aca="false">IF(H979="Invoiced",ROUND(J979-G979,2),"")</f>
        <v/>
      </c>
      <c r="L979" s="17" t="str">
        <f aca="false">IF(H979="Invoiced",IF(ABS(K979)/G979&gt;0.03,"Review","OK"),"")</f>
        <v/>
      </c>
      <c r="M979" s="19" t="n">
        <f aca="false">DATE(YEAR(B979),MONTH(B979),1)</f>
        <v>46174</v>
      </c>
    </row>
    <row r="980" customFormat="false" ht="15" hidden="false" customHeight="false" outlineLevel="0" collapsed="false">
      <c r="A980" s="17" t="s">
        <v>1359</v>
      </c>
      <c r="B980" s="18" t="n">
        <v>46198</v>
      </c>
      <c r="C980" s="17" t="s">
        <v>88</v>
      </c>
      <c r="D980" s="17" t="s">
        <v>1360</v>
      </c>
      <c r="E980" s="17" t="s">
        <v>1361</v>
      </c>
      <c r="F980" s="17" t="s">
        <v>85</v>
      </c>
      <c r="G980" s="15" t="n">
        <v>57.87</v>
      </c>
      <c r="H980" s="17" t="s">
        <v>86</v>
      </c>
      <c r="I980" s="12" t="n">
        <f aca="false">COUNTIFS('Supplier bills'!$E$2:$E$1921,A980)</f>
        <v>1</v>
      </c>
      <c r="J980" s="15" t="n">
        <f aca="false">IF(I980=0,"",SUMIFS('Supplier bills'!$F$2:$F$1921,'Supplier bills'!$E$2:$E$1921,A980))</f>
        <v>58.33</v>
      </c>
      <c r="K980" s="15" t="n">
        <f aca="false">IF(H980="Invoiced",ROUND(J980-G980,2),"")</f>
        <v>0.46</v>
      </c>
      <c r="L980" s="17" t="str">
        <f aca="false">IF(H980="Invoiced",IF(ABS(K980)/G980&gt;0.03,"Review","OK"),"")</f>
        <v>OK</v>
      </c>
      <c r="M980" s="19" t="n">
        <f aca="false">DATE(YEAR(B980),MONTH(B980),1)</f>
        <v>46174</v>
      </c>
    </row>
    <row r="981" customFormat="false" ht="15" hidden="false" customHeight="false" outlineLevel="0" collapsed="false">
      <c r="A981" s="17" t="s">
        <v>1362</v>
      </c>
      <c r="B981" s="18" t="n">
        <v>46199</v>
      </c>
      <c r="C981" s="17" t="s">
        <v>101</v>
      </c>
      <c r="D981" s="17" t="s">
        <v>1272</v>
      </c>
      <c r="E981" s="17" t="s">
        <v>1273</v>
      </c>
      <c r="F981" s="17" t="s">
        <v>98</v>
      </c>
      <c r="G981" s="15" t="n">
        <v>56.31</v>
      </c>
      <c r="H981" s="17" t="s">
        <v>86</v>
      </c>
      <c r="I981" s="12" t="n">
        <f aca="false">COUNTIFS('Supplier bills'!$E$2:$E$1921,A981)</f>
        <v>1</v>
      </c>
      <c r="J981" s="15" t="n">
        <f aca="false">IF(I981=0,"",SUMIFS('Supplier bills'!$F$2:$F$1921,'Supplier bills'!$E$2:$E$1921,A981))</f>
        <v>56.05</v>
      </c>
      <c r="K981" s="15" t="n">
        <f aca="false">IF(H981="Invoiced",ROUND(J981-G981,2),"")</f>
        <v>-0.26</v>
      </c>
      <c r="L981" s="17" t="str">
        <f aca="false">IF(H981="Invoiced",IF(ABS(K981)/G981&gt;0.03,"Review","OK"),"")</f>
        <v>OK</v>
      </c>
      <c r="M981" s="19" t="n">
        <f aca="false">DATE(YEAR(B981),MONTH(B981),1)</f>
        <v>46174</v>
      </c>
    </row>
    <row r="982" customFormat="false" ht="15" hidden="false" customHeight="false" outlineLevel="0" collapsed="false">
      <c r="A982" s="17" t="s">
        <v>1363</v>
      </c>
      <c r="B982" s="18" t="n">
        <v>46199</v>
      </c>
      <c r="C982" s="17" t="s">
        <v>101</v>
      </c>
      <c r="D982" s="17" t="s">
        <v>1327</v>
      </c>
      <c r="E982" s="17" t="s">
        <v>1328</v>
      </c>
      <c r="F982" s="17" t="s">
        <v>85</v>
      </c>
      <c r="G982" s="15" t="n">
        <v>189.08</v>
      </c>
      <c r="H982" s="17" t="s">
        <v>86</v>
      </c>
      <c r="I982" s="12" t="n">
        <f aca="false">COUNTIFS('Supplier bills'!$E$2:$E$1921,A982)</f>
        <v>1</v>
      </c>
      <c r="J982" s="15" t="n">
        <f aca="false">IF(I982=0,"",SUMIFS('Supplier bills'!$F$2:$F$1921,'Supplier bills'!$E$2:$E$1921,A982))</f>
        <v>189.83</v>
      </c>
      <c r="K982" s="15" t="n">
        <f aca="false">IF(H982="Invoiced",ROUND(J982-G982,2),"")</f>
        <v>0.75</v>
      </c>
      <c r="L982" s="17" t="str">
        <f aca="false">IF(H982="Invoiced",IF(ABS(K982)/G982&gt;0.03,"Review","OK"),"")</f>
        <v>OK</v>
      </c>
      <c r="M982" s="19" t="n">
        <f aca="false">DATE(YEAR(B982),MONTH(B982),1)</f>
        <v>46174</v>
      </c>
    </row>
    <row r="983" customFormat="false" ht="15" hidden="false" customHeight="false" outlineLevel="0" collapsed="false">
      <c r="A983" s="17" t="s">
        <v>1364</v>
      </c>
      <c r="B983" s="18" t="n">
        <v>46199</v>
      </c>
      <c r="C983" s="17" t="s">
        <v>88</v>
      </c>
      <c r="D983" s="17" t="s">
        <v>1272</v>
      </c>
      <c r="E983" s="17" t="s">
        <v>1273</v>
      </c>
      <c r="F983" s="17" t="s">
        <v>85</v>
      </c>
      <c r="G983" s="15" t="n">
        <v>280.27</v>
      </c>
      <c r="H983" s="17" t="s">
        <v>86</v>
      </c>
      <c r="I983" s="12" t="n">
        <f aca="false">COUNTIFS('Supplier bills'!$E$2:$E$1921,A983)</f>
        <v>1</v>
      </c>
      <c r="J983" s="15" t="n">
        <f aca="false">IF(I983=0,"",SUMIFS('Supplier bills'!$F$2:$F$1921,'Supplier bills'!$E$2:$E$1921,A983))</f>
        <v>281.64</v>
      </c>
      <c r="K983" s="15" t="n">
        <f aca="false">IF(H983="Invoiced",ROUND(J983-G983,2),"")</f>
        <v>1.37</v>
      </c>
      <c r="L983" s="17" t="str">
        <f aca="false">IF(H983="Invoiced",IF(ABS(K983)/G983&gt;0.03,"Review","OK"),"")</f>
        <v>OK</v>
      </c>
      <c r="M983" s="19" t="n">
        <f aca="false">DATE(YEAR(B983),MONTH(B983),1)</f>
        <v>46174</v>
      </c>
    </row>
    <row r="984" customFormat="false" ht="15" hidden="false" customHeight="false" outlineLevel="0" collapsed="false">
      <c r="A984" s="17" t="s">
        <v>1365</v>
      </c>
      <c r="B984" s="18" t="n">
        <v>46199</v>
      </c>
      <c r="C984" s="17" t="s">
        <v>88</v>
      </c>
      <c r="D984" s="17" t="s">
        <v>1320</v>
      </c>
      <c r="E984" s="17" t="s">
        <v>1321</v>
      </c>
      <c r="F984" s="17" t="s">
        <v>98</v>
      </c>
      <c r="G984" s="15" t="n">
        <v>260.62</v>
      </c>
      <c r="H984" s="17" t="s">
        <v>86</v>
      </c>
      <c r="I984" s="12" t="n">
        <f aca="false">COUNTIFS('Supplier bills'!$E$2:$E$1921,A984)</f>
        <v>1</v>
      </c>
      <c r="J984" s="15" t="n">
        <f aca="false">IF(I984=0,"",SUMIFS('Supplier bills'!$F$2:$F$1921,'Supplier bills'!$E$2:$E$1921,A984))</f>
        <v>262.84</v>
      </c>
      <c r="K984" s="15" t="n">
        <f aca="false">IF(H984="Invoiced",ROUND(J984-G984,2),"")</f>
        <v>2.22</v>
      </c>
      <c r="L984" s="17" t="str">
        <f aca="false">IF(H984="Invoiced",IF(ABS(K984)/G984&gt;0.03,"Review","OK"),"")</f>
        <v>OK</v>
      </c>
      <c r="M984" s="19" t="n">
        <f aca="false">DATE(YEAR(B984),MONTH(B984),1)</f>
        <v>46174</v>
      </c>
    </row>
    <row r="985" customFormat="false" ht="15" hidden="false" customHeight="false" outlineLevel="0" collapsed="false">
      <c r="A985" s="17" t="s">
        <v>1366</v>
      </c>
      <c r="B985" s="18" t="n">
        <v>46199</v>
      </c>
      <c r="C985" s="17" t="s">
        <v>82</v>
      </c>
      <c r="D985" s="17" t="s">
        <v>1327</v>
      </c>
      <c r="E985" s="17" t="s">
        <v>1328</v>
      </c>
      <c r="F985" s="17" t="s">
        <v>85</v>
      </c>
      <c r="G985" s="15" t="n">
        <v>578.8</v>
      </c>
      <c r="H985" s="17" t="s">
        <v>86</v>
      </c>
      <c r="I985" s="12" t="n">
        <f aca="false">COUNTIFS('Supplier bills'!$E$2:$E$1921,A985)</f>
        <v>1</v>
      </c>
      <c r="J985" s="15" t="n">
        <f aca="false">IF(I985=0,"",SUMIFS('Supplier bills'!$F$2:$F$1921,'Supplier bills'!$E$2:$E$1921,A985))</f>
        <v>578.02</v>
      </c>
      <c r="K985" s="15" t="n">
        <f aca="false">IF(H985="Invoiced",ROUND(J985-G985,2),"")</f>
        <v>-0.78</v>
      </c>
      <c r="L985" s="17" t="str">
        <f aca="false">IF(H985="Invoiced",IF(ABS(K985)/G985&gt;0.03,"Review","OK"),"")</f>
        <v>OK</v>
      </c>
      <c r="M985" s="19" t="n">
        <f aca="false">DATE(YEAR(B985),MONTH(B985),1)</f>
        <v>46174</v>
      </c>
    </row>
    <row r="986" customFormat="false" ht="15" hidden="false" customHeight="false" outlineLevel="0" collapsed="false">
      <c r="A986" s="17" t="s">
        <v>1367</v>
      </c>
      <c r="B986" s="18" t="n">
        <v>46199</v>
      </c>
      <c r="C986" s="17" t="s">
        <v>88</v>
      </c>
      <c r="D986" s="17" t="s">
        <v>1336</v>
      </c>
      <c r="E986" s="17" t="s">
        <v>1337</v>
      </c>
      <c r="F986" s="17" t="s">
        <v>98</v>
      </c>
      <c r="G986" s="15" t="n">
        <v>650.3</v>
      </c>
      <c r="H986" s="17" t="s">
        <v>86</v>
      </c>
      <c r="I986" s="12" t="n">
        <f aca="false">COUNTIFS('Supplier bills'!$E$2:$E$1921,A986)</f>
        <v>1</v>
      </c>
      <c r="J986" s="15" t="n">
        <f aca="false">IF(I986=0,"",SUMIFS('Supplier bills'!$F$2:$F$1921,'Supplier bills'!$E$2:$E$1921,A986))</f>
        <v>651.85</v>
      </c>
      <c r="K986" s="15" t="n">
        <f aca="false">IF(H986="Invoiced",ROUND(J986-G986,2),"")</f>
        <v>1.55</v>
      </c>
      <c r="L986" s="17" t="str">
        <f aca="false">IF(H986="Invoiced",IF(ABS(K986)/G986&gt;0.03,"Review","OK"),"")</f>
        <v>OK</v>
      </c>
      <c r="M986" s="19" t="n">
        <f aca="false">DATE(YEAR(B986),MONTH(B986),1)</f>
        <v>46174</v>
      </c>
    </row>
    <row r="987" customFormat="false" ht="15" hidden="false" customHeight="false" outlineLevel="0" collapsed="false">
      <c r="A987" s="17" t="s">
        <v>1368</v>
      </c>
      <c r="B987" s="18" t="n">
        <v>46199</v>
      </c>
      <c r="C987" s="17" t="s">
        <v>88</v>
      </c>
      <c r="D987" s="17" t="s">
        <v>1248</v>
      </c>
      <c r="E987" s="17" t="s">
        <v>1249</v>
      </c>
      <c r="F987" s="17" t="s">
        <v>98</v>
      </c>
      <c r="G987" s="15" t="n">
        <v>456.89</v>
      </c>
      <c r="H987" s="17" t="s">
        <v>86</v>
      </c>
      <c r="I987" s="12" t="n">
        <f aca="false">COUNTIFS('Supplier bills'!$E$2:$E$1921,A987)</f>
        <v>1</v>
      </c>
      <c r="J987" s="15" t="n">
        <f aca="false">IF(I987=0,"",SUMIFS('Supplier bills'!$F$2:$F$1921,'Supplier bills'!$E$2:$E$1921,A987))</f>
        <v>453.42</v>
      </c>
      <c r="K987" s="15" t="n">
        <f aca="false">IF(H987="Invoiced",ROUND(J987-G987,2),"")</f>
        <v>-3.47</v>
      </c>
      <c r="L987" s="17" t="str">
        <f aca="false">IF(H987="Invoiced",IF(ABS(K987)/G987&gt;0.03,"Review","OK"),"")</f>
        <v>OK</v>
      </c>
      <c r="M987" s="19" t="n">
        <f aca="false">DATE(YEAR(B987),MONTH(B987),1)</f>
        <v>46174</v>
      </c>
    </row>
    <row r="988" customFormat="false" ht="15" hidden="false" customHeight="false" outlineLevel="0" collapsed="false">
      <c r="A988" s="17" t="s">
        <v>1369</v>
      </c>
      <c r="B988" s="18" t="n">
        <v>46199</v>
      </c>
      <c r="C988" s="17" t="s">
        <v>101</v>
      </c>
      <c r="D988" s="17" t="s">
        <v>1327</v>
      </c>
      <c r="E988" s="17" t="s">
        <v>1328</v>
      </c>
      <c r="F988" s="17" t="s">
        <v>92</v>
      </c>
      <c r="G988" s="15" t="n">
        <v>759.45</v>
      </c>
      <c r="H988" s="17" t="s">
        <v>93</v>
      </c>
      <c r="I988" s="12" t="n">
        <f aca="false">COUNTIFS('Supplier bills'!$E$2:$E$1921,A988)</f>
        <v>0</v>
      </c>
      <c r="J988" s="15" t="str">
        <f aca="false">IF(I988=0,"",SUMIFS('Supplier bills'!$F$2:$F$1921,'Supplier bills'!$E$2:$E$1921,A988))</f>
        <v/>
      </c>
      <c r="K988" s="15" t="str">
        <f aca="false">IF(H988="Invoiced",ROUND(J988-G988,2),"")</f>
        <v/>
      </c>
      <c r="L988" s="17" t="str">
        <f aca="false">IF(H988="Invoiced",IF(ABS(K988)/G988&gt;0.03,"Review","OK"),"")</f>
        <v/>
      </c>
      <c r="M988" s="19" t="n">
        <f aca="false">DATE(YEAR(B988),MONTH(B988),1)</f>
        <v>46174</v>
      </c>
    </row>
    <row r="989" customFormat="false" ht="15" hidden="false" customHeight="false" outlineLevel="0" collapsed="false">
      <c r="A989" s="17" t="s">
        <v>1370</v>
      </c>
      <c r="B989" s="18" t="n">
        <v>46199</v>
      </c>
      <c r="C989" s="17" t="s">
        <v>88</v>
      </c>
      <c r="D989" s="17" t="s">
        <v>1280</v>
      </c>
      <c r="E989" s="17" t="s">
        <v>1281</v>
      </c>
      <c r="F989" s="17" t="s">
        <v>85</v>
      </c>
      <c r="G989" s="15" t="n">
        <v>116.41</v>
      </c>
      <c r="H989" s="17" t="s">
        <v>86</v>
      </c>
      <c r="I989" s="12" t="n">
        <f aca="false">COUNTIFS('Supplier bills'!$E$2:$E$1921,A989)</f>
        <v>1</v>
      </c>
      <c r="J989" s="15" t="n">
        <f aca="false">IF(I989=0,"",SUMIFS('Supplier bills'!$F$2:$F$1921,'Supplier bills'!$E$2:$E$1921,A989))</f>
        <v>117.17</v>
      </c>
      <c r="K989" s="15" t="n">
        <f aca="false">IF(H989="Invoiced",ROUND(J989-G989,2),"")</f>
        <v>0.76</v>
      </c>
      <c r="L989" s="17" t="str">
        <f aca="false">IF(H989="Invoiced",IF(ABS(K989)/G989&gt;0.03,"Review","OK"),"")</f>
        <v>OK</v>
      </c>
      <c r="M989" s="19" t="n">
        <f aca="false">DATE(YEAR(B989),MONTH(B989),1)</f>
        <v>46174</v>
      </c>
    </row>
    <row r="990" customFormat="false" ht="15" hidden="false" customHeight="false" outlineLevel="0" collapsed="false">
      <c r="A990" s="17" t="s">
        <v>1371</v>
      </c>
      <c r="B990" s="18" t="n">
        <v>46199</v>
      </c>
      <c r="C990" s="17" t="s">
        <v>88</v>
      </c>
      <c r="D990" s="17" t="s">
        <v>1372</v>
      </c>
      <c r="E990" s="17" t="s">
        <v>1373</v>
      </c>
      <c r="F990" s="17" t="s">
        <v>98</v>
      </c>
      <c r="G990" s="15" t="n">
        <v>230.09</v>
      </c>
      <c r="H990" s="17" t="s">
        <v>86</v>
      </c>
      <c r="I990" s="12" t="n">
        <f aca="false">COUNTIFS('Supplier bills'!$E$2:$E$1921,A990)</f>
        <v>1</v>
      </c>
      <c r="J990" s="15" t="n">
        <f aca="false">IF(I990=0,"",SUMIFS('Supplier bills'!$F$2:$F$1921,'Supplier bills'!$E$2:$E$1921,A990))</f>
        <v>256.03</v>
      </c>
      <c r="K990" s="15" t="n">
        <f aca="false">IF(H990="Invoiced",ROUND(J990-G990,2),"")</f>
        <v>25.94</v>
      </c>
      <c r="L990" s="17" t="str">
        <f aca="false">IF(H990="Invoiced",IF(ABS(K990)/G990&gt;0.03,"Review","OK"),"")</f>
        <v>Review</v>
      </c>
      <c r="M990" s="19" t="n">
        <f aca="false">DATE(YEAR(B990),MONTH(B990),1)</f>
        <v>46174</v>
      </c>
    </row>
    <row r="991" customFormat="false" ht="15" hidden="false" customHeight="false" outlineLevel="0" collapsed="false">
      <c r="A991" s="17" t="s">
        <v>1374</v>
      </c>
      <c r="B991" s="18" t="n">
        <v>46200</v>
      </c>
      <c r="C991" s="17" t="s">
        <v>82</v>
      </c>
      <c r="D991" s="17" t="s">
        <v>1302</v>
      </c>
      <c r="E991" s="17" t="s">
        <v>1303</v>
      </c>
      <c r="F991" s="17" t="s">
        <v>98</v>
      </c>
      <c r="G991" s="15" t="n">
        <v>239.9</v>
      </c>
      <c r="H991" s="17" t="s">
        <v>86</v>
      </c>
      <c r="I991" s="12" t="n">
        <f aca="false">COUNTIFS('Supplier bills'!$E$2:$E$1921,A991)</f>
        <v>1</v>
      </c>
      <c r="J991" s="15" t="n">
        <f aca="false">IF(I991=0,"",SUMIFS('Supplier bills'!$F$2:$F$1921,'Supplier bills'!$E$2:$E$1921,A991))</f>
        <v>238.58</v>
      </c>
      <c r="K991" s="15" t="n">
        <f aca="false">IF(H991="Invoiced",ROUND(J991-G991,2),"")</f>
        <v>-1.32</v>
      </c>
      <c r="L991" s="17" t="str">
        <f aca="false">IF(H991="Invoiced",IF(ABS(K991)/G991&gt;0.03,"Review","OK"),"")</f>
        <v>OK</v>
      </c>
      <c r="M991" s="19" t="n">
        <f aca="false">DATE(YEAR(B991),MONTH(B991),1)</f>
        <v>46174</v>
      </c>
    </row>
    <row r="992" customFormat="false" ht="15" hidden="false" customHeight="false" outlineLevel="0" collapsed="false">
      <c r="A992" s="17" t="s">
        <v>1375</v>
      </c>
      <c r="B992" s="18" t="n">
        <v>46200</v>
      </c>
      <c r="C992" s="17" t="s">
        <v>101</v>
      </c>
      <c r="D992" s="17" t="s">
        <v>1293</v>
      </c>
      <c r="E992" s="17" t="s">
        <v>1294</v>
      </c>
      <c r="F992" s="17" t="s">
        <v>98</v>
      </c>
      <c r="G992" s="15" t="n">
        <v>270.34</v>
      </c>
      <c r="H992" s="17" t="s">
        <v>86</v>
      </c>
      <c r="I992" s="12" t="n">
        <f aca="false">COUNTIFS('Supplier bills'!$E$2:$E$1921,A992)</f>
        <v>1</v>
      </c>
      <c r="J992" s="15" t="n">
        <f aca="false">IF(I992=0,"",SUMIFS('Supplier bills'!$F$2:$F$1921,'Supplier bills'!$E$2:$E$1921,A992))</f>
        <v>272.59</v>
      </c>
      <c r="K992" s="15" t="n">
        <f aca="false">IF(H992="Invoiced",ROUND(J992-G992,2),"")</f>
        <v>2.25</v>
      </c>
      <c r="L992" s="17" t="str">
        <f aca="false">IF(H992="Invoiced",IF(ABS(K992)/G992&gt;0.03,"Review","OK"),"")</f>
        <v>OK</v>
      </c>
      <c r="M992" s="19" t="n">
        <f aca="false">DATE(YEAR(B992),MONTH(B992),1)</f>
        <v>46174</v>
      </c>
    </row>
    <row r="993" customFormat="false" ht="15" hidden="false" customHeight="false" outlineLevel="0" collapsed="false">
      <c r="A993" s="17" t="s">
        <v>1376</v>
      </c>
      <c r="B993" s="18" t="n">
        <v>46200</v>
      </c>
      <c r="C993" s="17" t="s">
        <v>82</v>
      </c>
      <c r="D993" s="17" t="s">
        <v>1377</v>
      </c>
      <c r="E993" s="17" t="s">
        <v>1378</v>
      </c>
      <c r="F993" s="17" t="s">
        <v>98</v>
      </c>
      <c r="G993" s="15" t="n">
        <v>1816.22</v>
      </c>
      <c r="H993" s="17" t="s">
        <v>86</v>
      </c>
      <c r="I993" s="12" t="n">
        <f aca="false">COUNTIFS('Supplier bills'!$E$2:$E$1921,A993)</f>
        <v>1</v>
      </c>
      <c r="J993" s="15" t="n">
        <f aca="false">IF(I993=0,"",SUMIFS('Supplier bills'!$F$2:$F$1921,'Supplier bills'!$E$2:$E$1921,A993))</f>
        <v>1834.21</v>
      </c>
      <c r="K993" s="15" t="n">
        <f aca="false">IF(H993="Invoiced",ROUND(J993-G993,2),"")</f>
        <v>17.99</v>
      </c>
      <c r="L993" s="17" t="str">
        <f aca="false">IF(H993="Invoiced",IF(ABS(K993)/G993&gt;0.03,"Review","OK"),"")</f>
        <v>OK</v>
      </c>
      <c r="M993" s="19" t="n">
        <f aca="false">DATE(YEAR(B993),MONTH(B993),1)</f>
        <v>46174</v>
      </c>
    </row>
    <row r="994" customFormat="false" ht="15" hidden="false" customHeight="false" outlineLevel="0" collapsed="false">
      <c r="A994" s="17" t="s">
        <v>1379</v>
      </c>
      <c r="B994" s="18" t="n">
        <v>46200</v>
      </c>
      <c r="C994" s="17" t="s">
        <v>101</v>
      </c>
      <c r="D994" s="17" t="s">
        <v>1324</v>
      </c>
      <c r="E994" s="17" t="s">
        <v>1325</v>
      </c>
      <c r="F994" s="17" t="s">
        <v>98</v>
      </c>
      <c r="G994" s="15" t="n">
        <v>814.27</v>
      </c>
      <c r="H994" s="17" t="s">
        <v>86</v>
      </c>
      <c r="I994" s="12" t="n">
        <f aca="false">COUNTIFS('Supplier bills'!$E$2:$E$1921,A994)</f>
        <v>1</v>
      </c>
      <c r="J994" s="15" t="n">
        <f aca="false">IF(I994=0,"",SUMIFS('Supplier bills'!$F$2:$F$1921,'Supplier bills'!$E$2:$E$1921,A994))</f>
        <v>817.33</v>
      </c>
      <c r="K994" s="15" t="n">
        <f aca="false">IF(H994="Invoiced",ROUND(J994-G994,2),"")</f>
        <v>3.06</v>
      </c>
      <c r="L994" s="17" t="str">
        <f aca="false">IF(H994="Invoiced",IF(ABS(K994)/G994&gt;0.03,"Review","OK"),"")</f>
        <v>OK</v>
      </c>
      <c r="M994" s="19" t="n">
        <f aca="false">DATE(YEAR(B994),MONTH(B994),1)</f>
        <v>46174</v>
      </c>
    </row>
    <row r="995" customFormat="false" ht="15" hidden="false" customHeight="false" outlineLevel="0" collapsed="false">
      <c r="A995" s="17" t="s">
        <v>1380</v>
      </c>
      <c r="B995" s="18" t="n">
        <v>46200</v>
      </c>
      <c r="C995" s="17" t="s">
        <v>82</v>
      </c>
      <c r="D995" s="17" t="s">
        <v>1320</v>
      </c>
      <c r="E995" s="17" t="s">
        <v>1321</v>
      </c>
      <c r="F995" s="17" t="s">
        <v>98</v>
      </c>
      <c r="G995" s="15" t="n">
        <v>228.23</v>
      </c>
      <c r="H995" s="17" t="s">
        <v>86</v>
      </c>
      <c r="I995" s="12" t="n">
        <f aca="false">COUNTIFS('Supplier bills'!$E$2:$E$1921,A995)</f>
        <v>1</v>
      </c>
      <c r="J995" s="15" t="n">
        <f aca="false">IF(I995=0,"",SUMIFS('Supplier bills'!$F$2:$F$1921,'Supplier bills'!$E$2:$E$1921,A995))</f>
        <v>227.78</v>
      </c>
      <c r="K995" s="15" t="n">
        <f aca="false">IF(H995="Invoiced",ROUND(J995-G995,2),"")</f>
        <v>-0.45</v>
      </c>
      <c r="L995" s="17" t="str">
        <f aca="false">IF(H995="Invoiced",IF(ABS(K995)/G995&gt;0.03,"Review","OK"),"")</f>
        <v>OK</v>
      </c>
      <c r="M995" s="19" t="n">
        <f aca="false">DATE(YEAR(B995),MONTH(B995),1)</f>
        <v>46174</v>
      </c>
    </row>
    <row r="996" customFormat="false" ht="15" hidden="false" customHeight="false" outlineLevel="0" collapsed="false">
      <c r="A996" s="17" t="s">
        <v>1381</v>
      </c>
      <c r="B996" s="18" t="n">
        <v>46200</v>
      </c>
      <c r="C996" s="17" t="s">
        <v>88</v>
      </c>
      <c r="D996" s="17" t="s">
        <v>1327</v>
      </c>
      <c r="E996" s="17" t="s">
        <v>1328</v>
      </c>
      <c r="F996" s="17" t="s">
        <v>85</v>
      </c>
      <c r="G996" s="15" t="n">
        <v>46.58</v>
      </c>
      <c r="H996" s="17" t="s">
        <v>86</v>
      </c>
      <c r="I996" s="12" t="n">
        <f aca="false">COUNTIFS('Supplier bills'!$E$2:$E$1921,A996)</f>
        <v>1</v>
      </c>
      <c r="J996" s="15" t="n">
        <f aca="false">IF(I996=0,"",SUMIFS('Supplier bills'!$F$2:$F$1921,'Supplier bills'!$E$2:$E$1921,A996))</f>
        <v>46.46</v>
      </c>
      <c r="K996" s="15" t="n">
        <f aca="false">IF(H996="Invoiced",ROUND(J996-G996,2),"")</f>
        <v>-0.12</v>
      </c>
      <c r="L996" s="17" t="str">
        <f aca="false">IF(H996="Invoiced",IF(ABS(K996)/G996&gt;0.03,"Review","OK"),"")</f>
        <v>OK</v>
      </c>
      <c r="M996" s="19" t="n">
        <f aca="false">DATE(YEAR(B996),MONTH(B996),1)</f>
        <v>46174</v>
      </c>
    </row>
    <row r="997" customFormat="false" ht="15" hidden="false" customHeight="false" outlineLevel="0" collapsed="false">
      <c r="A997" s="17" t="s">
        <v>1382</v>
      </c>
      <c r="B997" s="18" t="n">
        <v>46200</v>
      </c>
      <c r="C997" s="17" t="s">
        <v>101</v>
      </c>
      <c r="D997" s="17" t="s">
        <v>1280</v>
      </c>
      <c r="E997" s="17" t="s">
        <v>1281</v>
      </c>
      <c r="F997" s="17" t="s">
        <v>98</v>
      </c>
      <c r="G997" s="15" t="n">
        <v>275.96</v>
      </c>
      <c r="H997" s="17" t="s">
        <v>86</v>
      </c>
      <c r="I997" s="12" t="n">
        <f aca="false">COUNTIFS('Supplier bills'!$E$2:$E$1921,A997)</f>
        <v>1</v>
      </c>
      <c r="J997" s="15" t="n">
        <f aca="false">IF(I997=0,"",SUMIFS('Supplier bills'!$F$2:$F$1921,'Supplier bills'!$E$2:$E$1921,A997))</f>
        <v>275.73</v>
      </c>
      <c r="K997" s="15" t="n">
        <f aca="false">IF(H997="Invoiced",ROUND(J997-G997,2),"")</f>
        <v>-0.23</v>
      </c>
      <c r="L997" s="17" t="str">
        <f aca="false">IF(H997="Invoiced",IF(ABS(K997)/G997&gt;0.03,"Review","OK"),"")</f>
        <v>OK</v>
      </c>
      <c r="M997" s="19" t="n">
        <f aca="false">DATE(YEAR(B997),MONTH(B997),1)</f>
        <v>46174</v>
      </c>
    </row>
    <row r="998" customFormat="false" ht="15" hidden="false" customHeight="false" outlineLevel="0" collapsed="false">
      <c r="A998" s="17" t="s">
        <v>1383</v>
      </c>
      <c r="B998" s="18" t="n">
        <v>46200</v>
      </c>
      <c r="C998" s="17" t="s">
        <v>88</v>
      </c>
      <c r="D998" s="17" t="s">
        <v>1309</v>
      </c>
      <c r="E998" s="17" t="s">
        <v>1310</v>
      </c>
      <c r="F998" s="17" t="s">
        <v>92</v>
      </c>
      <c r="G998" s="15" t="n">
        <v>844.35</v>
      </c>
      <c r="H998" s="17" t="s">
        <v>93</v>
      </c>
      <c r="I998" s="12" t="n">
        <f aca="false">COUNTIFS('Supplier bills'!$E$2:$E$1921,A998)</f>
        <v>0</v>
      </c>
      <c r="J998" s="15" t="str">
        <f aca="false">IF(I998=0,"",SUMIFS('Supplier bills'!$F$2:$F$1921,'Supplier bills'!$E$2:$E$1921,A998))</f>
        <v/>
      </c>
      <c r="K998" s="15" t="str">
        <f aca="false">IF(H998="Invoiced",ROUND(J998-G998,2),"")</f>
        <v/>
      </c>
      <c r="L998" s="17" t="str">
        <f aca="false">IF(H998="Invoiced",IF(ABS(K998)/G998&gt;0.03,"Review","OK"),"")</f>
        <v/>
      </c>
      <c r="M998" s="19" t="n">
        <f aca="false">DATE(YEAR(B998),MONTH(B998),1)</f>
        <v>46174</v>
      </c>
    </row>
    <row r="999" customFormat="false" ht="15" hidden="false" customHeight="false" outlineLevel="0" collapsed="false">
      <c r="A999" s="17" t="s">
        <v>1384</v>
      </c>
      <c r="B999" s="18" t="n">
        <v>46200</v>
      </c>
      <c r="C999" s="17" t="s">
        <v>82</v>
      </c>
      <c r="D999" s="17" t="s">
        <v>1331</v>
      </c>
      <c r="E999" s="17" t="s">
        <v>1332</v>
      </c>
      <c r="F999" s="17" t="s">
        <v>85</v>
      </c>
      <c r="G999" s="15" t="n">
        <v>121.37</v>
      </c>
      <c r="H999" s="17" t="s">
        <v>86</v>
      </c>
      <c r="I999" s="12" t="n">
        <f aca="false">COUNTIFS('Supplier bills'!$E$2:$E$1921,A999)</f>
        <v>1</v>
      </c>
      <c r="J999" s="15" t="n">
        <f aca="false">IF(I999=0,"",SUMIFS('Supplier bills'!$F$2:$F$1921,'Supplier bills'!$E$2:$E$1921,A999))</f>
        <v>108.11</v>
      </c>
      <c r="K999" s="15" t="n">
        <f aca="false">IF(H999="Invoiced",ROUND(J999-G999,2),"")</f>
        <v>-13.26</v>
      </c>
      <c r="L999" s="17" t="str">
        <f aca="false">IF(H999="Invoiced",IF(ABS(K999)/G999&gt;0.03,"Review","OK"),"")</f>
        <v>Review</v>
      </c>
      <c r="M999" s="19" t="n">
        <f aca="false">DATE(YEAR(B999),MONTH(B999),1)</f>
        <v>46174</v>
      </c>
    </row>
    <row r="1000" customFormat="false" ht="15" hidden="false" customHeight="false" outlineLevel="0" collapsed="false">
      <c r="A1000" s="17" t="s">
        <v>1385</v>
      </c>
      <c r="B1000" s="18" t="n">
        <v>46200</v>
      </c>
      <c r="C1000" s="17" t="s">
        <v>88</v>
      </c>
      <c r="D1000" s="17" t="s">
        <v>1320</v>
      </c>
      <c r="E1000" s="17" t="s">
        <v>1321</v>
      </c>
      <c r="F1000" s="17" t="s">
        <v>98</v>
      </c>
      <c r="G1000" s="15" t="n">
        <v>110.83</v>
      </c>
      <c r="H1000" s="17" t="s">
        <v>86</v>
      </c>
      <c r="I1000" s="12" t="n">
        <f aca="false">COUNTIFS('Supplier bills'!$E$2:$E$1921,A1000)</f>
        <v>1</v>
      </c>
      <c r="J1000" s="15" t="n">
        <f aca="false">IF(I1000=0,"",SUMIFS('Supplier bills'!$F$2:$F$1921,'Supplier bills'!$E$2:$E$1921,A1000))</f>
        <v>110.8</v>
      </c>
      <c r="K1000" s="15" t="n">
        <f aca="false">IF(H1000="Invoiced",ROUND(J1000-G1000,2),"")</f>
        <v>-0.03</v>
      </c>
      <c r="L1000" s="17" t="str">
        <f aca="false">IF(H1000="Invoiced",IF(ABS(K1000)/G1000&gt;0.03,"Review","OK"),"")</f>
        <v>OK</v>
      </c>
      <c r="M1000" s="19" t="n">
        <f aca="false">DATE(YEAR(B1000),MONTH(B1000),1)</f>
        <v>46174</v>
      </c>
    </row>
    <row r="1001" customFormat="false" ht="15" hidden="false" customHeight="false" outlineLevel="0" collapsed="false">
      <c r="A1001" s="17" t="s">
        <v>1386</v>
      </c>
      <c r="B1001" s="18" t="n">
        <v>46200</v>
      </c>
      <c r="C1001" s="17" t="s">
        <v>101</v>
      </c>
      <c r="D1001" s="17" t="s">
        <v>1320</v>
      </c>
      <c r="E1001" s="17" t="s">
        <v>1321</v>
      </c>
      <c r="F1001" s="17" t="s">
        <v>98</v>
      </c>
      <c r="G1001" s="15" t="n">
        <v>211.93</v>
      </c>
      <c r="H1001" s="17" t="s">
        <v>86</v>
      </c>
      <c r="I1001" s="12" t="n">
        <f aca="false">COUNTIFS('Supplier bills'!$E$2:$E$1921,A1001)</f>
        <v>1</v>
      </c>
      <c r="J1001" s="15" t="n">
        <f aca="false">IF(I1001=0,"",SUMIFS('Supplier bills'!$F$2:$F$1921,'Supplier bills'!$E$2:$E$1921,A1001))</f>
        <v>212.29</v>
      </c>
      <c r="K1001" s="15" t="n">
        <f aca="false">IF(H1001="Invoiced",ROUND(J1001-G1001,2),"")</f>
        <v>0.36</v>
      </c>
      <c r="L1001" s="17" t="str">
        <f aca="false">IF(H1001="Invoiced",IF(ABS(K1001)/G1001&gt;0.03,"Review","OK"),"")</f>
        <v>OK</v>
      </c>
      <c r="M1001" s="19" t="n">
        <f aca="false">DATE(YEAR(B1001),MONTH(B1001),1)</f>
        <v>46174</v>
      </c>
    </row>
    <row r="1002" customFormat="false" ht="15" hidden="false" customHeight="false" outlineLevel="0" collapsed="false">
      <c r="A1002" s="17" t="s">
        <v>1387</v>
      </c>
      <c r="B1002" s="18" t="n">
        <v>46201</v>
      </c>
      <c r="C1002" s="17" t="s">
        <v>82</v>
      </c>
      <c r="D1002" s="17" t="s">
        <v>1388</v>
      </c>
      <c r="E1002" s="17" t="s">
        <v>1389</v>
      </c>
      <c r="F1002" s="17" t="s">
        <v>98</v>
      </c>
      <c r="G1002" s="15" t="n">
        <v>383.18</v>
      </c>
      <c r="H1002" s="17" t="s">
        <v>86</v>
      </c>
      <c r="I1002" s="12" t="n">
        <f aca="false">COUNTIFS('Supplier bills'!$E$2:$E$1921,A1002)</f>
        <v>1</v>
      </c>
      <c r="J1002" s="15" t="n">
        <f aca="false">IF(I1002=0,"",SUMIFS('Supplier bills'!$F$2:$F$1921,'Supplier bills'!$E$2:$E$1921,A1002))</f>
        <v>428.48</v>
      </c>
      <c r="K1002" s="15" t="n">
        <f aca="false">IF(H1002="Invoiced",ROUND(J1002-G1002,2),"")</f>
        <v>45.3</v>
      </c>
      <c r="L1002" s="17" t="str">
        <f aca="false">IF(H1002="Invoiced",IF(ABS(K1002)/G1002&gt;0.03,"Review","OK"),"")</f>
        <v>Review</v>
      </c>
      <c r="M1002" s="19" t="n">
        <f aca="false">DATE(YEAR(B1002),MONTH(B1002),1)</f>
        <v>46174</v>
      </c>
    </row>
    <row r="1003" customFormat="false" ht="15" hidden="false" customHeight="false" outlineLevel="0" collapsed="false">
      <c r="A1003" s="17" t="s">
        <v>1390</v>
      </c>
      <c r="B1003" s="18" t="n">
        <v>46201</v>
      </c>
      <c r="C1003" s="17" t="s">
        <v>101</v>
      </c>
      <c r="D1003" s="17" t="s">
        <v>1391</v>
      </c>
      <c r="E1003" s="17" t="s">
        <v>1392</v>
      </c>
      <c r="F1003" s="17" t="s">
        <v>85</v>
      </c>
      <c r="G1003" s="15" t="n">
        <v>1530.01</v>
      </c>
      <c r="H1003" s="17" t="s">
        <v>86</v>
      </c>
      <c r="I1003" s="12" t="n">
        <f aca="false">COUNTIFS('Supplier bills'!$E$2:$E$1921,A1003)</f>
        <v>1</v>
      </c>
      <c r="J1003" s="15" t="n">
        <f aca="false">IF(I1003=0,"",SUMIFS('Supplier bills'!$F$2:$F$1921,'Supplier bills'!$E$2:$E$1921,A1003))</f>
        <v>1526.51</v>
      </c>
      <c r="K1003" s="15" t="n">
        <f aca="false">IF(H1003="Invoiced",ROUND(J1003-G1003,2),"")</f>
        <v>-3.5</v>
      </c>
      <c r="L1003" s="17" t="str">
        <f aca="false">IF(H1003="Invoiced",IF(ABS(K1003)/G1003&gt;0.03,"Review","OK"),"")</f>
        <v>OK</v>
      </c>
      <c r="M1003" s="19" t="n">
        <f aca="false">DATE(YEAR(B1003),MONTH(B1003),1)</f>
        <v>46174</v>
      </c>
    </row>
    <row r="1004" customFormat="false" ht="15" hidden="false" customHeight="false" outlineLevel="0" collapsed="false">
      <c r="A1004" s="17" t="s">
        <v>1393</v>
      </c>
      <c r="B1004" s="18" t="n">
        <v>46201</v>
      </c>
      <c r="C1004" s="17" t="s">
        <v>88</v>
      </c>
      <c r="D1004" s="17" t="s">
        <v>1272</v>
      </c>
      <c r="E1004" s="17" t="s">
        <v>1273</v>
      </c>
      <c r="F1004" s="17" t="s">
        <v>85</v>
      </c>
      <c r="G1004" s="15" t="n">
        <v>85.79</v>
      </c>
      <c r="H1004" s="17" t="s">
        <v>86</v>
      </c>
      <c r="I1004" s="12" t="n">
        <f aca="false">COUNTIFS('Supplier bills'!$E$2:$E$1921,A1004)</f>
        <v>1</v>
      </c>
      <c r="J1004" s="15" t="n">
        <f aca="false">IF(I1004=0,"",SUMIFS('Supplier bills'!$F$2:$F$1921,'Supplier bills'!$E$2:$E$1921,A1004))</f>
        <v>85.33</v>
      </c>
      <c r="K1004" s="15" t="n">
        <f aca="false">IF(H1004="Invoiced",ROUND(J1004-G1004,2),"")</f>
        <v>-0.46</v>
      </c>
      <c r="L1004" s="17" t="str">
        <f aca="false">IF(H1004="Invoiced",IF(ABS(K1004)/G1004&gt;0.03,"Review","OK"),"")</f>
        <v>OK</v>
      </c>
      <c r="M1004" s="19" t="n">
        <f aca="false">DATE(YEAR(B1004),MONTH(B1004),1)</f>
        <v>46174</v>
      </c>
    </row>
    <row r="1005" customFormat="false" ht="15" hidden="false" customHeight="false" outlineLevel="0" collapsed="false">
      <c r="A1005" s="17" t="s">
        <v>1394</v>
      </c>
      <c r="B1005" s="18" t="n">
        <v>46201</v>
      </c>
      <c r="C1005" s="17" t="s">
        <v>88</v>
      </c>
      <c r="D1005" s="17" t="s">
        <v>1395</v>
      </c>
      <c r="E1005" s="17" t="s">
        <v>1396</v>
      </c>
      <c r="F1005" s="17" t="s">
        <v>98</v>
      </c>
      <c r="G1005" s="15" t="n">
        <v>350.22</v>
      </c>
      <c r="H1005" s="17" t="s">
        <v>86</v>
      </c>
      <c r="I1005" s="12" t="n">
        <f aca="false">COUNTIFS('Supplier bills'!$E$2:$E$1921,A1005)</f>
        <v>1</v>
      </c>
      <c r="J1005" s="15" t="n">
        <f aca="false">IF(I1005=0,"",SUMIFS('Supplier bills'!$F$2:$F$1921,'Supplier bills'!$E$2:$E$1921,A1005))</f>
        <v>317</v>
      </c>
      <c r="K1005" s="15" t="n">
        <f aca="false">IF(H1005="Invoiced",ROUND(J1005-G1005,2),"")</f>
        <v>-33.22</v>
      </c>
      <c r="L1005" s="17" t="str">
        <f aca="false">IF(H1005="Invoiced",IF(ABS(K1005)/G1005&gt;0.03,"Review","OK"),"")</f>
        <v>Review</v>
      </c>
      <c r="M1005" s="19" t="n">
        <f aca="false">DATE(YEAR(B1005),MONTH(B1005),1)</f>
        <v>46174</v>
      </c>
    </row>
    <row r="1006" customFormat="false" ht="15" hidden="false" customHeight="false" outlineLevel="0" collapsed="false">
      <c r="A1006" s="17" t="s">
        <v>1397</v>
      </c>
      <c r="B1006" s="18" t="n">
        <v>46201</v>
      </c>
      <c r="C1006" s="17" t="s">
        <v>82</v>
      </c>
      <c r="D1006" s="17" t="s">
        <v>1398</v>
      </c>
      <c r="E1006" s="17" t="s">
        <v>1399</v>
      </c>
      <c r="F1006" s="17" t="s">
        <v>98</v>
      </c>
      <c r="G1006" s="15" t="n">
        <v>479.94</v>
      </c>
      <c r="H1006" s="17" t="s">
        <v>86</v>
      </c>
      <c r="I1006" s="12" t="n">
        <f aca="false">COUNTIFS('Supplier bills'!$E$2:$E$1921,A1006)</f>
        <v>1</v>
      </c>
      <c r="J1006" s="15" t="n">
        <f aca="false">IF(I1006=0,"",SUMIFS('Supplier bills'!$F$2:$F$1921,'Supplier bills'!$E$2:$E$1921,A1006))</f>
        <v>476.07</v>
      </c>
      <c r="K1006" s="15" t="n">
        <f aca="false">IF(H1006="Invoiced",ROUND(J1006-G1006,2),"")</f>
        <v>-3.87</v>
      </c>
      <c r="L1006" s="17" t="str">
        <f aca="false">IF(H1006="Invoiced",IF(ABS(K1006)/G1006&gt;0.03,"Review","OK"),"")</f>
        <v>OK</v>
      </c>
      <c r="M1006" s="19" t="n">
        <f aca="false">DATE(YEAR(B1006),MONTH(B1006),1)</f>
        <v>46174</v>
      </c>
    </row>
    <row r="1007" customFormat="false" ht="15" hidden="false" customHeight="false" outlineLevel="0" collapsed="false">
      <c r="A1007" s="17" t="s">
        <v>1400</v>
      </c>
      <c r="B1007" s="18" t="n">
        <v>46201</v>
      </c>
      <c r="C1007" s="17" t="s">
        <v>101</v>
      </c>
      <c r="D1007" s="17" t="s">
        <v>1360</v>
      </c>
      <c r="E1007" s="17" t="s">
        <v>1361</v>
      </c>
      <c r="F1007" s="17" t="s">
        <v>85</v>
      </c>
      <c r="G1007" s="15" t="n">
        <v>280.34</v>
      </c>
      <c r="H1007" s="17" t="s">
        <v>135</v>
      </c>
      <c r="I1007" s="12" t="n">
        <f aca="false">COUNTIFS('Supplier bills'!$E$2:$E$1921,A1007)</f>
        <v>0</v>
      </c>
      <c r="J1007" s="15" t="str">
        <f aca="false">IF(I1007=0,"",SUMIFS('Supplier bills'!$F$2:$F$1921,'Supplier bills'!$E$2:$E$1921,A1007))</f>
        <v/>
      </c>
      <c r="K1007" s="15" t="str">
        <f aca="false">IF(H1007="Invoiced",ROUND(J1007-G1007,2),"")</f>
        <v/>
      </c>
      <c r="L1007" s="17" t="str">
        <f aca="false">IF(H1007="Invoiced",IF(ABS(K1007)/G1007&gt;0.03,"Review","OK"),"")</f>
        <v/>
      </c>
      <c r="M1007" s="19" t="n">
        <f aca="false">DATE(YEAR(B1007),MONTH(B1007),1)</f>
        <v>46174</v>
      </c>
    </row>
    <row r="1008" customFormat="false" ht="15" hidden="false" customHeight="false" outlineLevel="0" collapsed="false">
      <c r="A1008" s="17" t="s">
        <v>1401</v>
      </c>
      <c r="B1008" s="18" t="n">
        <v>46201</v>
      </c>
      <c r="C1008" s="17" t="s">
        <v>82</v>
      </c>
      <c r="D1008" s="17" t="s">
        <v>1280</v>
      </c>
      <c r="E1008" s="17" t="s">
        <v>1281</v>
      </c>
      <c r="F1008" s="17" t="s">
        <v>85</v>
      </c>
      <c r="G1008" s="15" t="n">
        <v>177.61</v>
      </c>
      <c r="H1008" s="17" t="s">
        <v>86</v>
      </c>
      <c r="I1008" s="12" t="n">
        <f aca="false">COUNTIFS('Supplier bills'!$E$2:$E$1921,A1008)</f>
        <v>1</v>
      </c>
      <c r="J1008" s="15" t="n">
        <f aca="false">IF(I1008=0,"",SUMIFS('Supplier bills'!$F$2:$F$1921,'Supplier bills'!$E$2:$E$1921,A1008))</f>
        <v>178.91</v>
      </c>
      <c r="K1008" s="15" t="n">
        <f aca="false">IF(H1008="Invoiced",ROUND(J1008-G1008,2),"")</f>
        <v>1.3</v>
      </c>
      <c r="L1008" s="17" t="str">
        <f aca="false">IF(H1008="Invoiced",IF(ABS(K1008)/G1008&gt;0.03,"Review","OK"),"")</f>
        <v>OK</v>
      </c>
      <c r="M1008" s="19" t="n">
        <f aca="false">DATE(YEAR(B1008),MONTH(B1008),1)</f>
        <v>46174</v>
      </c>
    </row>
    <row r="1009" customFormat="false" ht="15" hidden="false" customHeight="false" outlineLevel="0" collapsed="false">
      <c r="A1009" s="17" t="s">
        <v>1402</v>
      </c>
      <c r="B1009" s="18" t="n">
        <v>46201</v>
      </c>
      <c r="C1009" s="17" t="s">
        <v>82</v>
      </c>
      <c r="D1009" s="17" t="s">
        <v>1391</v>
      </c>
      <c r="E1009" s="17" t="s">
        <v>1392</v>
      </c>
      <c r="F1009" s="17" t="s">
        <v>98</v>
      </c>
      <c r="G1009" s="15" t="n">
        <v>144.55</v>
      </c>
      <c r="H1009" s="17" t="s">
        <v>86</v>
      </c>
      <c r="I1009" s="12" t="n">
        <f aca="false">COUNTIFS('Supplier bills'!$E$2:$E$1921,A1009)</f>
        <v>1</v>
      </c>
      <c r="J1009" s="15" t="n">
        <f aca="false">IF(I1009=0,"",SUMIFS('Supplier bills'!$F$2:$F$1921,'Supplier bills'!$E$2:$E$1921,A1009))</f>
        <v>145.12</v>
      </c>
      <c r="K1009" s="15" t="n">
        <f aca="false">IF(H1009="Invoiced",ROUND(J1009-G1009,2),"")</f>
        <v>0.57</v>
      </c>
      <c r="L1009" s="17" t="str">
        <f aca="false">IF(H1009="Invoiced",IF(ABS(K1009)/G1009&gt;0.03,"Review","OK"),"")</f>
        <v>OK</v>
      </c>
      <c r="M1009" s="19" t="n">
        <f aca="false">DATE(YEAR(B1009),MONTH(B1009),1)</f>
        <v>46174</v>
      </c>
    </row>
    <row r="1010" customFormat="false" ht="15" hidden="false" customHeight="false" outlineLevel="0" collapsed="false">
      <c r="A1010" s="17" t="s">
        <v>1403</v>
      </c>
      <c r="B1010" s="18" t="n">
        <v>46201</v>
      </c>
      <c r="C1010" s="17" t="s">
        <v>82</v>
      </c>
      <c r="D1010" s="17" t="s">
        <v>1293</v>
      </c>
      <c r="E1010" s="17" t="s">
        <v>1294</v>
      </c>
      <c r="F1010" s="17" t="s">
        <v>92</v>
      </c>
      <c r="G1010" s="15" t="n">
        <v>96.54</v>
      </c>
      <c r="H1010" s="17" t="s">
        <v>93</v>
      </c>
      <c r="I1010" s="12" t="n">
        <f aca="false">COUNTIFS('Supplier bills'!$E$2:$E$1921,A1010)</f>
        <v>0</v>
      </c>
      <c r="J1010" s="15" t="str">
        <f aca="false">IF(I1010=0,"",SUMIFS('Supplier bills'!$F$2:$F$1921,'Supplier bills'!$E$2:$E$1921,A1010))</f>
        <v/>
      </c>
      <c r="K1010" s="15" t="str">
        <f aca="false">IF(H1010="Invoiced",ROUND(J1010-G1010,2),"")</f>
        <v/>
      </c>
      <c r="L1010" s="17" t="str">
        <f aca="false">IF(H1010="Invoiced",IF(ABS(K1010)/G1010&gt;0.03,"Review","OK"),"")</f>
        <v/>
      </c>
      <c r="M1010" s="19" t="n">
        <f aca="false">DATE(YEAR(B1010),MONTH(B1010),1)</f>
        <v>46174</v>
      </c>
    </row>
    <row r="1011" customFormat="false" ht="15" hidden="false" customHeight="false" outlineLevel="0" collapsed="false">
      <c r="A1011" s="17" t="s">
        <v>1404</v>
      </c>
      <c r="B1011" s="18" t="n">
        <v>46201</v>
      </c>
      <c r="C1011" s="17" t="s">
        <v>101</v>
      </c>
      <c r="D1011" s="17" t="s">
        <v>1405</v>
      </c>
      <c r="E1011" s="17" t="s">
        <v>1406</v>
      </c>
      <c r="F1011" s="17" t="s">
        <v>98</v>
      </c>
      <c r="G1011" s="15" t="n">
        <v>130.2</v>
      </c>
      <c r="H1011" s="17" t="s">
        <v>86</v>
      </c>
      <c r="I1011" s="12" t="n">
        <f aca="false">COUNTIFS('Supplier bills'!$E$2:$E$1921,A1011)</f>
        <v>1</v>
      </c>
      <c r="J1011" s="15" t="n">
        <f aca="false">IF(I1011=0,"",SUMIFS('Supplier bills'!$F$2:$F$1921,'Supplier bills'!$E$2:$E$1921,A1011))</f>
        <v>131.09</v>
      </c>
      <c r="K1011" s="15" t="n">
        <f aca="false">IF(H1011="Invoiced",ROUND(J1011-G1011,2),"")</f>
        <v>0.89</v>
      </c>
      <c r="L1011" s="17" t="str">
        <f aca="false">IF(H1011="Invoiced",IF(ABS(K1011)/G1011&gt;0.03,"Review","OK"),"")</f>
        <v>OK</v>
      </c>
      <c r="M1011" s="19" t="n">
        <f aca="false">DATE(YEAR(B1011),MONTH(B1011),1)</f>
        <v>46174</v>
      </c>
    </row>
    <row r="1012" customFormat="false" ht="15" hidden="false" customHeight="false" outlineLevel="0" collapsed="false">
      <c r="A1012" s="17" t="s">
        <v>1407</v>
      </c>
      <c r="B1012" s="18" t="n">
        <v>46201</v>
      </c>
      <c r="C1012" s="17" t="s">
        <v>82</v>
      </c>
      <c r="D1012" s="17" t="s">
        <v>1408</v>
      </c>
      <c r="E1012" s="17" t="s">
        <v>1409</v>
      </c>
      <c r="F1012" s="17" t="s">
        <v>85</v>
      </c>
      <c r="G1012" s="15" t="n">
        <v>152.28</v>
      </c>
      <c r="H1012" s="17" t="s">
        <v>86</v>
      </c>
      <c r="I1012" s="12" t="n">
        <f aca="false">COUNTIFS('Supplier bills'!$E$2:$E$1921,A1012)</f>
        <v>1</v>
      </c>
      <c r="J1012" s="15" t="n">
        <f aca="false">IF(I1012=0,"",SUMIFS('Supplier bills'!$F$2:$F$1921,'Supplier bills'!$E$2:$E$1921,A1012))</f>
        <v>153.6</v>
      </c>
      <c r="K1012" s="15" t="n">
        <f aca="false">IF(H1012="Invoiced",ROUND(J1012-G1012,2),"")</f>
        <v>1.32</v>
      </c>
      <c r="L1012" s="17" t="str">
        <f aca="false">IF(H1012="Invoiced",IF(ABS(K1012)/G1012&gt;0.03,"Review","OK"),"")</f>
        <v>OK</v>
      </c>
      <c r="M1012" s="19" t="n">
        <f aca="false">DATE(YEAR(B1012),MONTH(B1012),1)</f>
        <v>46174</v>
      </c>
    </row>
    <row r="1013" customFormat="false" ht="15" hidden="false" customHeight="false" outlineLevel="0" collapsed="false">
      <c r="A1013" s="17" t="s">
        <v>1410</v>
      </c>
      <c r="B1013" s="18" t="n">
        <v>46202</v>
      </c>
      <c r="C1013" s="17" t="s">
        <v>88</v>
      </c>
      <c r="D1013" s="17" t="s">
        <v>1254</v>
      </c>
      <c r="E1013" s="17" t="s">
        <v>1255</v>
      </c>
      <c r="F1013" s="17" t="s">
        <v>98</v>
      </c>
      <c r="G1013" s="15" t="n">
        <v>227.99</v>
      </c>
      <c r="H1013" s="17" t="s">
        <v>135</v>
      </c>
      <c r="I1013" s="12" t="n">
        <f aca="false">COUNTIFS('Supplier bills'!$E$2:$E$1921,A1013)</f>
        <v>0</v>
      </c>
      <c r="J1013" s="15" t="str">
        <f aca="false">IF(I1013=0,"",SUMIFS('Supplier bills'!$F$2:$F$1921,'Supplier bills'!$E$2:$E$1921,A1013))</f>
        <v/>
      </c>
      <c r="K1013" s="15" t="str">
        <f aca="false">IF(H1013="Invoiced",ROUND(J1013-G1013,2),"")</f>
        <v/>
      </c>
      <c r="L1013" s="17" t="str">
        <f aca="false">IF(H1013="Invoiced",IF(ABS(K1013)/G1013&gt;0.03,"Review","OK"),"")</f>
        <v/>
      </c>
      <c r="M1013" s="19" t="n">
        <f aca="false">DATE(YEAR(B1013),MONTH(B1013),1)</f>
        <v>46174</v>
      </c>
    </row>
    <row r="1014" customFormat="false" ht="15" hidden="false" customHeight="false" outlineLevel="0" collapsed="false">
      <c r="A1014" s="17" t="s">
        <v>1411</v>
      </c>
      <c r="B1014" s="18" t="n">
        <v>46202</v>
      </c>
      <c r="C1014" s="17" t="s">
        <v>88</v>
      </c>
      <c r="D1014" s="17" t="s">
        <v>1272</v>
      </c>
      <c r="E1014" s="17" t="s">
        <v>1273</v>
      </c>
      <c r="F1014" s="17" t="s">
        <v>98</v>
      </c>
      <c r="G1014" s="15" t="n">
        <v>301.21</v>
      </c>
      <c r="H1014" s="17" t="s">
        <v>86</v>
      </c>
      <c r="I1014" s="12" t="n">
        <f aca="false">COUNTIFS('Supplier bills'!$E$2:$E$1921,A1014)</f>
        <v>1</v>
      </c>
      <c r="J1014" s="15" t="n">
        <f aca="false">IF(I1014=0,"",SUMIFS('Supplier bills'!$F$2:$F$1921,'Supplier bills'!$E$2:$E$1921,A1014))</f>
        <v>301.45</v>
      </c>
      <c r="K1014" s="15" t="n">
        <f aca="false">IF(H1014="Invoiced",ROUND(J1014-G1014,2),"")</f>
        <v>0.24</v>
      </c>
      <c r="L1014" s="17" t="str">
        <f aca="false">IF(H1014="Invoiced",IF(ABS(K1014)/G1014&gt;0.03,"Review","OK"),"")</f>
        <v>OK</v>
      </c>
      <c r="M1014" s="19" t="n">
        <f aca="false">DATE(YEAR(B1014),MONTH(B1014),1)</f>
        <v>46174</v>
      </c>
    </row>
    <row r="1015" customFormat="false" ht="15" hidden="false" customHeight="false" outlineLevel="0" collapsed="false">
      <c r="A1015" s="17" t="s">
        <v>1412</v>
      </c>
      <c r="B1015" s="18" t="n">
        <v>46202</v>
      </c>
      <c r="C1015" s="17" t="s">
        <v>88</v>
      </c>
      <c r="D1015" s="17" t="s">
        <v>1346</v>
      </c>
      <c r="E1015" s="17" t="s">
        <v>1347</v>
      </c>
      <c r="F1015" s="17" t="s">
        <v>85</v>
      </c>
      <c r="G1015" s="15" t="n">
        <v>146.65</v>
      </c>
      <c r="H1015" s="17" t="s">
        <v>86</v>
      </c>
      <c r="I1015" s="12" t="n">
        <f aca="false">COUNTIFS('Supplier bills'!$E$2:$E$1921,A1015)</f>
        <v>1</v>
      </c>
      <c r="J1015" s="15" t="n">
        <f aca="false">IF(I1015=0,"",SUMIFS('Supplier bills'!$F$2:$F$1921,'Supplier bills'!$E$2:$E$1921,A1015))</f>
        <v>145.57</v>
      </c>
      <c r="K1015" s="15" t="n">
        <f aca="false">IF(H1015="Invoiced",ROUND(J1015-G1015,2),"")</f>
        <v>-1.08</v>
      </c>
      <c r="L1015" s="17" t="str">
        <f aca="false">IF(H1015="Invoiced",IF(ABS(K1015)/G1015&gt;0.03,"Review","OK"),"")</f>
        <v>OK</v>
      </c>
      <c r="M1015" s="19" t="n">
        <f aca="false">DATE(YEAR(B1015),MONTH(B1015),1)</f>
        <v>46174</v>
      </c>
    </row>
    <row r="1016" customFormat="false" ht="15" hidden="false" customHeight="false" outlineLevel="0" collapsed="false">
      <c r="A1016" s="17" t="s">
        <v>1413</v>
      </c>
      <c r="B1016" s="18" t="n">
        <v>46202</v>
      </c>
      <c r="C1016" s="17" t="s">
        <v>88</v>
      </c>
      <c r="D1016" s="17" t="s">
        <v>1309</v>
      </c>
      <c r="E1016" s="17" t="s">
        <v>1310</v>
      </c>
      <c r="F1016" s="17" t="s">
        <v>98</v>
      </c>
      <c r="G1016" s="15" t="n">
        <v>66.9</v>
      </c>
      <c r="H1016" s="17" t="s">
        <v>135</v>
      </c>
      <c r="I1016" s="12" t="n">
        <f aca="false">COUNTIFS('Supplier bills'!$E$2:$E$1921,A1016)</f>
        <v>0</v>
      </c>
      <c r="J1016" s="15" t="str">
        <f aca="false">IF(I1016=0,"",SUMIFS('Supplier bills'!$F$2:$F$1921,'Supplier bills'!$E$2:$E$1921,A1016))</f>
        <v/>
      </c>
      <c r="K1016" s="15" t="str">
        <f aca="false">IF(H1016="Invoiced",ROUND(J1016-G1016,2),"")</f>
        <v/>
      </c>
      <c r="L1016" s="17" t="str">
        <f aca="false">IF(H1016="Invoiced",IF(ABS(K1016)/G1016&gt;0.03,"Review","OK"),"")</f>
        <v/>
      </c>
      <c r="M1016" s="19" t="n">
        <f aca="false">DATE(YEAR(B1016),MONTH(B1016),1)</f>
        <v>46174</v>
      </c>
    </row>
    <row r="1017" customFormat="false" ht="15" hidden="false" customHeight="false" outlineLevel="0" collapsed="false">
      <c r="A1017" s="17" t="s">
        <v>1414</v>
      </c>
      <c r="B1017" s="18" t="n">
        <v>46202</v>
      </c>
      <c r="C1017" s="17" t="s">
        <v>88</v>
      </c>
      <c r="D1017" s="17" t="s">
        <v>1324</v>
      </c>
      <c r="E1017" s="17" t="s">
        <v>1325</v>
      </c>
      <c r="F1017" s="17" t="s">
        <v>98</v>
      </c>
      <c r="G1017" s="15" t="n">
        <v>571.96</v>
      </c>
      <c r="H1017" s="17" t="s">
        <v>86</v>
      </c>
      <c r="I1017" s="12" t="n">
        <f aca="false">COUNTIFS('Supplier bills'!$E$2:$E$1921,A1017)</f>
        <v>1</v>
      </c>
      <c r="J1017" s="15" t="n">
        <f aca="false">IF(I1017=0,"",SUMIFS('Supplier bills'!$F$2:$F$1921,'Supplier bills'!$E$2:$E$1921,A1017))</f>
        <v>567.68</v>
      </c>
      <c r="K1017" s="15" t="n">
        <f aca="false">IF(H1017="Invoiced",ROUND(J1017-G1017,2),"")</f>
        <v>-4.28</v>
      </c>
      <c r="L1017" s="17" t="str">
        <f aca="false">IF(H1017="Invoiced",IF(ABS(K1017)/G1017&gt;0.03,"Review","OK"),"")</f>
        <v>OK</v>
      </c>
      <c r="M1017" s="19" t="n">
        <f aca="false">DATE(YEAR(B1017),MONTH(B1017),1)</f>
        <v>46174</v>
      </c>
    </row>
    <row r="1018" customFormat="false" ht="15" hidden="false" customHeight="false" outlineLevel="0" collapsed="false">
      <c r="A1018" s="17" t="s">
        <v>1415</v>
      </c>
      <c r="B1018" s="18" t="n">
        <v>46202</v>
      </c>
      <c r="C1018" s="17" t="s">
        <v>88</v>
      </c>
      <c r="D1018" s="17" t="s">
        <v>1272</v>
      </c>
      <c r="E1018" s="17" t="s">
        <v>1273</v>
      </c>
      <c r="F1018" s="17" t="s">
        <v>98</v>
      </c>
      <c r="G1018" s="15" t="n">
        <v>333.77</v>
      </c>
      <c r="H1018" s="17" t="s">
        <v>86</v>
      </c>
      <c r="I1018" s="12" t="n">
        <f aca="false">COUNTIFS('Supplier bills'!$E$2:$E$1921,A1018)</f>
        <v>1</v>
      </c>
      <c r="J1018" s="15" t="n">
        <f aca="false">IF(I1018=0,"",SUMIFS('Supplier bills'!$F$2:$F$1921,'Supplier bills'!$E$2:$E$1921,A1018))</f>
        <v>335.4</v>
      </c>
      <c r="K1018" s="15" t="n">
        <f aca="false">IF(H1018="Invoiced",ROUND(J1018-G1018,2),"")</f>
        <v>1.63</v>
      </c>
      <c r="L1018" s="17" t="str">
        <f aca="false">IF(H1018="Invoiced",IF(ABS(K1018)/G1018&gt;0.03,"Review","OK"),"")</f>
        <v>OK</v>
      </c>
      <c r="M1018" s="19" t="n">
        <f aca="false">DATE(YEAR(B1018),MONTH(B1018),1)</f>
        <v>46174</v>
      </c>
    </row>
    <row r="1019" customFormat="false" ht="15" hidden="false" customHeight="false" outlineLevel="0" collapsed="false">
      <c r="A1019" s="17" t="s">
        <v>1416</v>
      </c>
      <c r="B1019" s="18" t="n">
        <v>46202</v>
      </c>
      <c r="C1019" s="17" t="s">
        <v>82</v>
      </c>
      <c r="D1019" s="17" t="s">
        <v>1309</v>
      </c>
      <c r="E1019" s="17" t="s">
        <v>1310</v>
      </c>
      <c r="F1019" s="17" t="s">
        <v>98</v>
      </c>
      <c r="G1019" s="15" t="n">
        <v>501.87</v>
      </c>
      <c r="H1019" s="17" t="s">
        <v>86</v>
      </c>
      <c r="I1019" s="12" t="n">
        <f aca="false">COUNTIFS('Supplier bills'!$E$2:$E$1921,A1019)</f>
        <v>1</v>
      </c>
      <c r="J1019" s="15" t="n">
        <f aca="false">IF(I1019=0,"",SUMIFS('Supplier bills'!$F$2:$F$1921,'Supplier bills'!$E$2:$E$1921,A1019))</f>
        <v>503.83</v>
      </c>
      <c r="K1019" s="15" t="n">
        <f aca="false">IF(H1019="Invoiced",ROUND(J1019-G1019,2),"")</f>
        <v>1.96</v>
      </c>
      <c r="L1019" s="17" t="str">
        <f aca="false">IF(H1019="Invoiced",IF(ABS(K1019)/G1019&gt;0.03,"Review","OK"),"")</f>
        <v>OK</v>
      </c>
      <c r="M1019" s="19" t="n">
        <f aca="false">DATE(YEAR(B1019),MONTH(B1019),1)</f>
        <v>46174</v>
      </c>
    </row>
    <row r="1020" customFormat="false" ht="15" hidden="false" customHeight="false" outlineLevel="0" collapsed="false">
      <c r="A1020" s="17" t="s">
        <v>1417</v>
      </c>
      <c r="B1020" s="18" t="n">
        <v>46202</v>
      </c>
      <c r="C1020" s="17" t="s">
        <v>82</v>
      </c>
      <c r="D1020" s="17" t="s">
        <v>1405</v>
      </c>
      <c r="E1020" s="17" t="s">
        <v>1406</v>
      </c>
      <c r="F1020" s="17" t="s">
        <v>85</v>
      </c>
      <c r="G1020" s="15" t="n">
        <v>138.85</v>
      </c>
      <c r="H1020" s="17" t="s">
        <v>86</v>
      </c>
      <c r="I1020" s="12" t="n">
        <f aca="false">COUNTIFS('Supplier bills'!$E$2:$E$1921,A1020)</f>
        <v>1</v>
      </c>
      <c r="J1020" s="15" t="n">
        <f aca="false">IF(I1020=0,"",SUMIFS('Supplier bills'!$F$2:$F$1921,'Supplier bills'!$E$2:$E$1921,A1020))</f>
        <v>137.67</v>
      </c>
      <c r="K1020" s="15" t="n">
        <f aca="false">IF(H1020="Invoiced",ROUND(J1020-G1020,2),"")</f>
        <v>-1.18</v>
      </c>
      <c r="L1020" s="17" t="str">
        <f aca="false">IF(H1020="Invoiced",IF(ABS(K1020)/G1020&gt;0.03,"Review","OK"),"")</f>
        <v>OK</v>
      </c>
      <c r="M1020" s="19" t="n">
        <f aca="false">DATE(YEAR(B1020),MONTH(B1020),1)</f>
        <v>46174</v>
      </c>
    </row>
    <row r="1021" customFormat="false" ht="15" hidden="false" customHeight="false" outlineLevel="0" collapsed="false">
      <c r="A1021" s="17" t="s">
        <v>1418</v>
      </c>
      <c r="B1021" s="18" t="n">
        <v>46202</v>
      </c>
      <c r="C1021" s="17" t="s">
        <v>101</v>
      </c>
      <c r="D1021" s="17" t="s">
        <v>1320</v>
      </c>
      <c r="E1021" s="17" t="s">
        <v>1321</v>
      </c>
      <c r="F1021" s="17" t="s">
        <v>98</v>
      </c>
      <c r="G1021" s="15" t="n">
        <v>926.09</v>
      </c>
      <c r="H1021" s="17" t="s">
        <v>86</v>
      </c>
      <c r="I1021" s="12" t="n">
        <f aca="false">COUNTIFS('Supplier bills'!$E$2:$E$1921,A1021)</f>
        <v>1</v>
      </c>
      <c r="J1021" s="15" t="n">
        <f aca="false">IF(I1021=0,"",SUMIFS('Supplier bills'!$F$2:$F$1921,'Supplier bills'!$E$2:$E$1921,A1021))</f>
        <v>933.11</v>
      </c>
      <c r="K1021" s="15" t="n">
        <f aca="false">IF(H1021="Invoiced",ROUND(J1021-G1021,2),"")</f>
        <v>7.02</v>
      </c>
      <c r="L1021" s="17" t="str">
        <f aca="false">IF(H1021="Invoiced",IF(ABS(K1021)/G1021&gt;0.03,"Review","OK"),"")</f>
        <v>OK</v>
      </c>
      <c r="M1021" s="19" t="n">
        <f aca="false">DATE(YEAR(B1021),MONTH(B1021),1)</f>
        <v>46174</v>
      </c>
    </row>
    <row r="1022" customFormat="false" ht="15" hidden="false" customHeight="false" outlineLevel="0" collapsed="false">
      <c r="A1022" s="17" t="s">
        <v>1419</v>
      </c>
      <c r="B1022" s="18" t="n">
        <v>46202</v>
      </c>
      <c r="C1022" s="17" t="s">
        <v>88</v>
      </c>
      <c r="D1022" s="17" t="s">
        <v>1395</v>
      </c>
      <c r="E1022" s="17" t="s">
        <v>1396</v>
      </c>
      <c r="F1022" s="17" t="s">
        <v>98</v>
      </c>
      <c r="G1022" s="15" t="n">
        <v>254.44</v>
      </c>
      <c r="H1022" s="17" t="s">
        <v>86</v>
      </c>
      <c r="I1022" s="12" t="n">
        <f aca="false">COUNTIFS('Supplier bills'!$E$2:$E$1921,A1022)</f>
        <v>1</v>
      </c>
      <c r="J1022" s="15" t="n">
        <f aca="false">IF(I1022=0,"",SUMIFS('Supplier bills'!$F$2:$F$1921,'Supplier bills'!$E$2:$E$1921,A1022))</f>
        <v>254.3</v>
      </c>
      <c r="K1022" s="15" t="n">
        <f aca="false">IF(H1022="Invoiced",ROUND(J1022-G1022,2),"")</f>
        <v>-0.14</v>
      </c>
      <c r="L1022" s="17" t="str">
        <f aca="false">IF(H1022="Invoiced",IF(ABS(K1022)/G1022&gt;0.03,"Review","OK"),"")</f>
        <v>OK</v>
      </c>
      <c r="M1022" s="19" t="n">
        <f aca="false">DATE(YEAR(B1022),MONTH(B1022),1)</f>
        <v>46174</v>
      </c>
    </row>
    <row r="1023" customFormat="false" ht="15" hidden="false" customHeight="false" outlineLevel="0" collapsed="false">
      <c r="A1023" s="17" t="s">
        <v>1420</v>
      </c>
      <c r="B1023" s="18" t="n">
        <v>46202</v>
      </c>
      <c r="C1023" s="17" t="s">
        <v>82</v>
      </c>
      <c r="D1023" s="17" t="s">
        <v>1405</v>
      </c>
      <c r="E1023" s="17" t="s">
        <v>1406</v>
      </c>
      <c r="F1023" s="17" t="s">
        <v>85</v>
      </c>
      <c r="G1023" s="15" t="n">
        <v>78.19</v>
      </c>
      <c r="H1023" s="17" t="s">
        <v>86</v>
      </c>
      <c r="I1023" s="12" t="n">
        <f aca="false">COUNTIFS('Supplier bills'!$E$2:$E$1921,A1023)</f>
        <v>1</v>
      </c>
      <c r="J1023" s="15" t="n">
        <f aca="false">IF(I1023=0,"",SUMIFS('Supplier bills'!$F$2:$F$1921,'Supplier bills'!$E$2:$E$1921,A1023))</f>
        <v>77.54</v>
      </c>
      <c r="K1023" s="15" t="n">
        <f aca="false">IF(H1023="Invoiced",ROUND(J1023-G1023,2),"")</f>
        <v>-0.65</v>
      </c>
      <c r="L1023" s="17" t="str">
        <f aca="false">IF(H1023="Invoiced",IF(ABS(K1023)/G1023&gt;0.03,"Review","OK"),"")</f>
        <v>OK</v>
      </c>
      <c r="M1023" s="19" t="n">
        <f aca="false">DATE(YEAR(B1023),MONTH(B1023),1)</f>
        <v>46174</v>
      </c>
    </row>
    <row r="1024" customFormat="false" ht="15" hidden="false" customHeight="false" outlineLevel="0" collapsed="false">
      <c r="A1024" s="17" t="s">
        <v>1421</v>
      </c>
      <c r="B1024" s="18" t="n">
        <v>46202</v>
      </c>
      <c r="C1024" s="17" t="s">
        <v>88</v>
      </c>
      <c r="D1024" s="17" t="s">
        <v>1360</v>
      </c>
      <c r="E1024" s="17" t="s">
        <v>1361</v>
      </c>
      <c r="F1024" s="17" t="s">
        <v>85</v>
      </c>
      <c r="G1024" s="15" t="n">
        <v>1509.63</v>
      </c>
      <c r="H1024" s="17" t="s">
        <v>86</v>
      </c>
      <c r="I1024" s="12" t="n">
        <f aca="false">COUNTIFS('Supplier bills'!$E$2:$E$1921,A1024)</f>
        <v>1</v>
      </c>
      <c r="J1024" s="15" t="n">
        <f aca="false">IF(I1024=0,"",SUMIFS('Supplier bills'!$F$2:$F$1921,'Supplier bills'!$E$2:$E$1921,A1024))</f>
        <v>1521.74</v>
      </c>
      <c r="K1024" s="15" t="n">
        <f aca="false">IF(H1024="Invoiced",ROUND(J1024-G1024,2),"")</f>
        <v>12.11</v>
      </c>
      <c r="L1024" s="17" t="str">
        <f aca="false">IF(H1024="Invoiced",IF(ABS(K1024)/G1024&gt;0.03,"Review","OK"),"")</f>
        <v>OK</v>
      </c>
      <c r="M1024" s="19" t="n">
        <f aca="false">DATE(YEAR(B1024),MONTH(B1024),1)</f>
        <v>46174</v>
      </c>
    </row>
    <row r="1025" customFormat="false" ht="15" hidden="false" customHeight="false" outlineLevel="0" collapsed="false">
      <c r="A1025" s="17" t="s">
        <v>1422</v>
      </c>
      <c r="B1025" s="18" t="n">
        <v>46202</v>
      </c>
      <c r="C1025" s="17" t="s">
        <v>101</v>
      </c>
      <c r="D1025" s="17" t="s">
        <v>1336</v>
      </c>
      <c r="E1025" s="17" t="s">
        <v>1337</v>
      </c>
      <c r="F1025" s="17" t="s">
        <v>92</v>
      </c>
      <c r="G1025" s="15" t="n">
        <v>107.75</v>
      </c>
      <c r="H1025" s="17" t="s">
        <v>93</v>
      </c>
      <c r="I1025" s="12" t="n">
        <f aca="false">COUNTIFS('Supplier bills'!$E$2:$E$1921,A1025)</f>
        <v>0</v>
      </c>
      <c r="J1025" s="15" t="str">
        <f aca="false">IF(I1025=0,"",SUMIFS('Supplier bills'!$F$2:$F$1921,'Supplier bills'!$E$2:$E$1921,A1025))</f>
        <v/>
      </c>
      <c r="K1025" s="15" t="str">
        <f aca="false">IF(H1025="Invoiced",ROUND(J1025-G1025,2),"")</f>
        <v/>
      </c>
      <c r="L1025" s="17" t="str">
        <f aca="false">IF(H1025="Invoiced",IF(ABS(K1025)/G1025&gt;0.03,"Review","OK"),"")</f>
        <v/>
      </c>
      <c r="M1025" s="19" t="n">
        <f aca="false">DATE(YEAR(B1025),MONTH(B1025),1)</f>
        <v>46174</v>
      </c>
    </row>
    <row r="1026" customFormat="false" ht="15" hidden="false" customHeight="false" outlineLevel="0" collapsed="false">
      <c r="A1026" s="17" t="s">
        <v>1423</v>
      </c>
      <c r="B1026" s="18" t="n">
        <v>46202</v>
      </c>
      <c r="C1026" s="17" t="s">
        <v>82</v>
      </c>
      <c r="D1026" s="17" t="s">
        <v>1388</v>
      </c>
      <c r="E1026" s="17" t="s">
        <v>1389</v>
      </c>
      <c r="F1026" s="17" t="s">
        <v>98</v>
      </c>
      <c r="G1026" s="15" t="n">
        <v>360.22</v>
      </c>
      <c r="H1026" s="17" t="s">
        <v>86</v>
      </c>
      <c r="I1026" s="12" t="n">
        <f aca="false">COUNTIFS('Supplier bills'!$E$2:$E$1921,A1026)</f>
        <v>1</v>
      </c>
      <c r="J1026" s="15" t="n">
        <f aca="false">IF(I1026=0,"",SUMIFS('Supplier bills'!$F$2:$F$1921,'Supplier bills'!$E$2:$E$1921,A1026))</f>
        <v>358.84</v>
      </c>
      <c r="K1026" s="15" t="n">
        <f aca="false">IF(H1026="Invoiced",ROUND(J1026-G1026,2),"")</f>
        <v>-1.38</v>
      </c>
      <c r="L1026" s="17" t="str">
        <f aca="false">IF(H1026="Invoiced",IF(ABS(K1026)/G1026&gt;0.03,"Review","OK"),"")</f>
        <v>OK</v>
      </c>
      <c r="M1026" s="19" t="n">
        <f aca="false">DATE(YEAR(B1026),MONTH(B1026),1)</f>
        <v>46174</v>
      </c>
    </row>
    <row r="1027" customFormat="false" ht="15" hidden="false" customHeight="false" outlineLevel="0" collapsed="false">
      <c r="A1027" s="17" t="s">
        <v>1424</v>
      </c>
      <c r="B1027" s="18" t="n">
        <v>46202</v>
      </c>
      <c r="C1027" s="17" t="s">
        <v>101</v>
      </c>
      <c r="D1027" s="17" t="s">
        <v>1395</v>
      </c>
      <c r="E1027" s="17" t="s">
        <v>1396</v>
      </c>
      <c r="F1027" s="17" t="s">
        <v>85</v>
      </c>
      <c r="G1027" s="15" t="n">
        <v>243.41</v>
      </c>
      <c r="H1027" s="17" t="s">
        <v>86</v>
      </c>
      <c r="I1027" s="12" t="n">
        <f aca="false">COUNTIFS('Supplier bills'!$E$2:$E$1921,A1027)</f>
        <v>1</v>
      </c>
      <c r="J1027" s="15" t="n">
        <f aca="false">IF(I1027=0,"",SUMIFS('Supplier bills'!$F$2:$F$1921,'Supplier bills'!$E$2:$E$1921,A1027))</f>
        <v>245.6</v>
      </c>
      <c r="K1027" s="15" t="n">
        <f aca="false">IF(H1027="Invoiced",ROUND(J1027-G1027,2),"")</f>
        <v>2.19</v>
      </c>
      <c r="L1027" s="17" t="str">
        <f aca="false">IF(H1027="Invoiced",IF(ABS(K1027)/G1027&gt;0.03,"Review","OK"),"")</f>
        <v>OK</v>
      </c>
      <c r="M1027" s="19" t="n">
        <f aca="false">DATE(YEAR(B1027),MONTH(B1027),1)</f>
        <v>46174</v>
      </c>
    </row>
    <row r="1028" customFormat="false" ht="15" hidden="false" customHeight="false" outlineLevel="0" collapsed="false">
      <c r="A1028" s="17" t="s">
        <v>1425</v>
      </c>
      <c r="B1028" s="18" t="n">
        <v>46202</v>
      </c>
      <c r="C1028" s="17" t="s">
        <v>82</v>
      </c>
      <c r="D1028" s="17" t="s">
        <v>1360</v>
      </c>
      <c r="E1028" s="17" t="s">
        <v>1361</v>
      </c>
      <c r="F1028" s="17" t="s">
        <v>98</v>
      </c>
      <c r="G1028" s="15" t="n">
        <v>93.97</v>
      </c>
      <c r="H1028" s="17" t="s">
        <v>135</v>
      </c>
      <c r="I1028" s="12" t="n">
        <f aca="false">COUNTIFS('Supplier bills'!$E$2:$E$1921,A1028)</f>
        <v>0</v>
      </c>
      <c r="J1028" s="15" t="str">
        <f aca="false">IF(I1028=0,"",SUMIFS('Supplier bills'!$F$2:$F$1921,'Supplier bills'!$E$2:$E$1921,A1028))</f>
        <v/>
      </c>
      <c r="K1028" s="15" t="str">
        <f aca="false">IF(H1028="Invoiced",ROUND(J1028-G1028,2),"")</f>
        <v/>
      </c>
      <c r="L1028" s="17" t="str">
        <f aca="false">IF(H1028="Invoiced",IF(ABS(K1028)/G1028&gt;0.03,"Review","OK"),"")</f>
        <v/>
      </c>
      <c r="M1028" s="19" t="n">
        <f aca="false">DATE(YEAR(B1028),MONTH(B1028),1)</f>
        <v>46174</v>
      </c>
    </row>
    <row r="1029" customFormat="false" ht="15" hidden="false" customHeight="false" outlineLevel="0" collapsed="false">
      <c r="A1029" s="17" t="s">
        <v>1426</v>
      </c>
      <c r="B1029" s="18" t="n">
        <v>46203</v>
      </c>
      <c r="C1029" s="17" t="s">
        <v>88</v>
      </c>
      <c r="D1029" s="17" t="s">
        <v>1254</v>
      </c>
      <c r="E1029" s="17" t="s">
        <v>1255</v>
      </c>
      <c r="F1029" s="17" t="s">
        <v>98</v>
      </c>
      <c r="G1029" s="15" t="n">
        <v>347.69</v>
      </c>
      <c r="H1029" s="17" t="s">
        <v>86</v>
      </c>
      <c r="I1029" s="12" t="n">
        <f aca="false">COUNTIFS('Supplier bills'!$E$2:$E$1921,A1029)</f>
        <v>1</v>
      </c>
      <c r="J1029" s="15" t="n">
        <f aca="false">IF(I1029=0,"",SUMIFS('Supplier bills'!$F$2:$F$1921,'Supplier bills'!$E$2:$E$1921,A1029))</f>
        <v>347.61</v>
      </c>
      <c r="K1029" s="15" t="n">
        <f aca="false">IF(H1029="Invoiced",ROUND(J1029-G1029,2),"")</f>
        <v>-0.08</v>
      </c>
      <c r="L1029" s="17" t="str">
        <f aca="false">IF(H1029="Invoiced",IF(ABS(K1029)/G1029&gt;0.03,"Review","OK"),"")</f>
        <v>OK</v>
      </c>
      <c r="M1029" s="19" t="n">
        <f aca="false">DATE(YEAR(B1029),MONTH(B1029),1)</f>
        <v>46174</v>
      </c>
    </row>
    <row r="1030" customFormat="false" ht="15" hidden="false" customHeight="false" outlineLevel="0" collapsed="false">
      <c r="A1030" s="17" t="s">
        <v>1427</v>
      </c>
      <c r="B1030" s="18" t="n">
        <v>46203</v>
      </c>
      <c r="C1030" s="17" t="s">
        <v>88</v>
      </c>
      <c r="D1030" s="17" t="s">
        <v>1408</v>
      </c>
      <c r="E1030" s="17" t="s">
        <v>1409</v>
      </c>
      <c r="F1030" s="17" t="s">
        <v>98</v>
      </c>
      <c r="G1030" s="15" t="n">
        <v>252.05</v>
      </c>
      <c r="H1030" s="17" t="s">
        <v>86</v>
      </c>
      <c r="I1030" s="12" t="n">
        <f aca="false">COUNTIFS('Supplier bills'!$E$2:$E$1921,A1030)</f>
        <v>1</v>
      </c>
      <c r="J1030" s="15" t="n">
        <f aca="false">IF(I1030=0,"",SUMIFS('Supplier bills'!$F$2:$F$1921,'Supplier bills'!$E$2:$E$1921,A1030))</f>
        <v>249.87</v>
      </c>
      <c r="K1030" s="15" t="n">
        <f aca="false">IF(H1030="Invoiced",ROUND(J1030-G1030,2),"")</f>
        <v>-2.18</v>
      </c>
      <c r="L1030" s="17" t="str">
        <f aca="false">IF(H1030="Invoiced",IF(ABS(K1030)/G1030&gt;0.03,"Review","OK"),"")</f>
        <v>OK</v>
      </c>
      <c r="M1030" s="19" t="n">
        <f aca="false">DATE(YEAR(B1030),MONTH(B1030),1)</f>
        <v>46174</v>
      </c>
    </row>
    <row r="1031" customFormat="false" ht="15" hidden="false" customHeight="false" outlineLevel="0" collapsed="false">
      <c r="A1031" s="17" t="s">
        <v>1428</v>
      </c>
      <c r="B1031" s="18" t="n">
        <v>46203</v>
      </c>
      <c r="C1031" s="17" t="s">
        <v>88</v>
      </c>
      <c r="D1031" s="17" t="s">
        <v>1272</v>
      </c>
      <c r="E1031" s="17" t="s">
        <v>1273</v>
      </c>
      <c r="F1031" s="17" t="s">
        <v>85</v>
      </c>
      <c r="G1031" s="15" t="n">
        <v>359.21</v>
      </c>
      <c r="H1031" s="17" t="s">
        <v>135</v>
      </c>
      <c r="I1031" s="12" t="n">
        <f aca="false">COUNTIFS('Supplier bills'!$E$2:$E$1921,A1031)</f>
        <v>0</v>
      </c>
      <c r="J1031" s="15" t="str">
        <f aca="false">IF(I1031=0,"",SUMIFS('Supplier bills'!$F$2:$F$1921,'Supplier bills'!$E$2:$E$1921,A1031))</f>
        <v/>
      </c>
      <c r="K1031" s="15" t="str">
        <f aca="false">IF(H1031="Invoiced",ROUND(J1031-G1031,2),"")</f>
        <v/>
      </c>
      <c r="L1031" s="17" t="str">
        <f aca="false">IF(H1031="Invoiced",IF(ABS(K1031)/G1031&gt;0.03,"Review","OK"),"")</f>
        <v/>
      </c>
      <c r="M1031" s="19" t="n">
        <f aca="false">DATE(YEAR(B1031),MONTH(B1031),1)</f>
        <v>46174</v>
      </c>
    </row>
    <row r="1032" customFormat="false" ht="15" hidden="false" customHeight="false" outlineLevel="0" collapsed="false">
      <c r="A1032" s="17" t="s">
        <v>1429</v>
      </c>
      <c r="B1032" s="18" t="n">
        <v>46203</v>
      </c>
      <c r="C1032" s="17" t="s">
        <v>88</v>
      </c>
      <c r="D1032" s="17" t="s">
        <v>1293</v>
      </c>
      <c r="E1032" s="17" t="s">
        <v>1294</v>
      </c>
      <c r="F1032" s="17" t="s">
        <v>85</v>
      </c>
      <c r="G1032" s="15" t="n">
        <v>196.39</v>
      </c>
      <c r="H1032" s="17" t="s">
        <v>86</v>
      </c>
      <c r="I1032" s="12" t="n">
        <f aca="false">COUNTIFS('Supplier bills'!$E$2:$E$1921,A1032)</f>
        <v>1</v>
      </c>
      <c r="J1032" s="15" t="n">
        <f aca="false">IF(I1032=0,"",SUMIFS('Supplier bills'!$F$2:$F$1921,'Supplier bills'!$E$2:$E$1921,A1032))</f>
        <v>207.93</v>
      </c>
      <c r="K1032" s="15" t="n">
        <f aca="false">IF(H1032="Invoiced",ROUND(J1032-G1032,2),"")</f>
        <v>11.54</v>
      </c>
      <c r="L1032" s="17" t="str">
        <f aca="false">IF(H1032="Invoiced",IF(ABS(K1032)/G1032&gt;0.03,"Review","OK"),"")</f>
        <v>Review</v>
      </c>
      <c r="M1032" s="19" t="n">
        <f aca="false">DATE(YEAR(B1032),MONTH(B1032),1)</f>
        <v>46174</v>
      </c>
    </row>
    <row r="1033" customFormat="false" ht="15" hidden="false" customHeight="false" outlineLevel="0" collapsed="false">
      <c r="A1033" s="17" t="s">
        <v>1430</v>
      </c>
      <c r="B1033" s="18" t="n">
        <v>46203</v>
      </c>
      <c r="C1033" s="17" t="s">
        <v>82</v>
      </c>
      <c r="D1033" s="17" t="s">
        <v>1431</v>
      </c>
      <c r="E1033" s="17" t="s">
        <v>1432</v>
      </c>
      <c r="F1033" s="17" t="s">
        <v>98</v>
      </c>
      <c r="G1033" s="15" t="n">
        <v>967.06</v>
      </c>
      <c r="H1033" s="17" t="s">
        <v>86</v>
      </c>
      <c r="I1033" s="12" t="n">
        <f aca="false">COUNTIFS('Supplier bills'!$E$2:$E$1921,A1033)</f>
        <v>1</v>
      </c>
      <c r="J1033" s="15" t="n">
        <f aca="false">IF(I1033=0,"",SUMIFS('Supplier bills'!$F$2:$F$1921,'Supplier bills'!$E$2:$E$1921,A1033))</f>
        <v>970.53</v>
      </c>
      <c r="K1033" s="15" t="n">
        <f aca="false">IF(H1033="Invoiced",ROUND(J1033-G1033,2),"")</f>
        <v>3.47</v>
      </c>
      <c r="L1033" s="17" t="str">
        <f aca="false">IF(H1033="Invoiced",IF(ABS(K1033)/G1033&gt;0.03,"Review","OK"),"")</f>
        <v>OK</v>
      </c>
      <c r="M1033" s="19" t="n">
        <f aca="false">DATE(YEAR(B1033),MONTH(B1033),1)</f>
        <v>46174</v>
      </c>
    </row>
    <row r="1034" customFormat="false" ht="15" hidden="false" customHeight="false" outlineLevel="0" collapsed="false">
      <c r="A1034" s="17" t="s">
        <v>1433</v>
      </c>
      <c r="B1034" s="18" t="n">
        <v>46203</v>
      </c>
      <c r="C1034" s="17" t="s">
        <v>82</v>
      </c>
      <c r="D1034" s="17" t="s">
        <v>1327</v>
      </c>
      <c r="E1034" s="17" t="s">
        <v>1328</v>
      </c>
      <c r="F1034" s="17" t="s">
        <v>98</v>
      </c>
      <c r="G1034" s="15" t="n">
        <v>193.84</v>
      </c>
      <c r="H1034" s="17" t="s">
        <v>86</v>
      </c>
      <c r="I1034" s="12" t="n">
        <f aca="false">COUNTIFS('Supplier bills'!$E$2:$E$1921,A1034)</f>
        <v>1</v>
      </c>
      <c r="J1034" s="15" t="n">
        <f aca="false">IF(I1034=0,"",SUMIFS('Supplier bills'!$F$2:$F$1921,'Supplier bills'!$E$2:$E$1921,A1034))</f>
        <v>193.13</v>
      </c>
      <c r="K1034" s="15" t="n">
        <f aca="false">IF(H1034="Invoiced",ROUND(J1034-G1034,2),"")</f>
        <v>-0.71</v>
      </c>
      <c r="L1034" s="17" t="str">
        <f aca="false">IF(H1034="Invoiced",IF(ABS(K1034)/G1034&gt;0.03,"Review","OK"),"")</f>
        <v>OK</v>
      </c>
      <c r="M1034" s="19" t="n">
        <f aca="false">DATE(YEAR(B1034),MONTH(B1034),1)</f>
        <v>46174</v>
      </c>
    </row>
    <row r="1035" customFormat="false" ht="15" hidden="false" customHeight="false" outlineLevel="0" collapsed="false">
      <c r="A1035" s="17" t="s">
        <v>1434</v>
      </c>
      <c r="B1035" s="18" t="n">
        <v>46203</v>
      </c>
      <c r="C1035" s="17" t="s">
        <v>88</v>
      </c>
      <c r="D1035" s="17" t="s">
        <v>1395</v>
      </c>
      <c r="E1035" s="17" t="s">
        <v>1396</v>
      </c>
      <c r="F1035" s="17" t="s">
        <v>98</v>
      </c>
      <c r="G1035" s="15" t="n">
        <v>162.54</v>
      </c>
      <c r="H1035" s="17" t="s">
        <v>86</v>
      </c>
      <c r="I1035" s="12" t="n">
        <f aca="false">COUNTIFS('Supplier bills'!$E$2:$E$1921,A1035)</f>
        <v>1</v>
      </c>
      <c r="J1035" s="15" t="n">
        <f aca="false">IF(I1035=0,"",SUMIFS('Supplier bills'!$F$2:$F$1921,'Supplier bills'!$E$2:$E$1921,A1035))</f>
        <v>162.31</v>
      </c>
      <c r="K1035" s="15" t="n">
        <f aca="false">IF(H1035="Invoiced",ROUND(J1035-G1035,2),"")</f>
        <v>-0.23</v>
      </c>
      <c r="L1035" s="17" t="str">
        <f aca="false">IF(H1035="Invoiced",IF(ABS(K1035)/G1035&gt;0.03,"Review","OK"),"")</f>
        <v>OK</v>
      </c>
      <c r="M1035" s="19" t="n">
        <f aca="false">DATE(YEAR(B1035),MONTH(B1035),1)</f>
        <v>46174</v>
      </c>
    </row>
    <row r="1036" customFormat="false" ht="15" hidden="false" customHeight="false" outlineLevel="0" collapsed="false">
      <c r="A1036" s="17" t="s">
        <v>1435</v>
      </c>
      <c r="B1036" s="18" t="n">
        <v>46203</v>
      </c>
      <c r="C1036" s="17" t="s">
        <v>88</v>
      </c>
      <c r="D1036" s="17" t="s">
        <v>1302</v>
      </c>
      <c r="E1036" s="17" t="s">
        <v>1303</v>
      </c>
      <c r="F1036" s="17" t="s">
        <v>85</v>
      </c>
      <c r="G1036" s="15" t="n">
        <v>426.3</v>
      </c>
      <c r="H1036" s="17" t="s">
        <v>86</v>
      </c>
      <c r="I1036" s="12" t="n">
        <f aca="false">COUNTIFS('Supplier bills'!$E$2:$E$1921,A1036)</f>
        <v>1</v>
      </c>
      <c r="J1036" s="15" t="n">
        <f aca="false">IF(I1036=0,"",SUMIFS('Supplier bills'!$F$2:$F$1921,'Supplier bills'!$E$2:$E$1921,A1036))</f>
        <v>426.34</v>
      </c>
      <c r="K1036" s="15" t="n">
        <f aca="false">IF(H1036="Invoiced",ROUND(J1036-G1036,2),"")</f>
        <v>0.04</v>
      </c>
      <c r="L1036" s="17" t="str">
        <f aca="false">IF(H1036="Invoiced",IF(ABS(K1036)/G1036&gt;0.03,"Review","OK"),"")</f>
        <v>OK</v>
      </c>
      <c r="M1036" s="19" t="n">
        <f aca="false">DATE(YEAR(B1036),MONTH(B1036),1)</f>
        <v>46174</v>
      </c>
    </row>
    <row r="1037" customFormat="false" ht="15" hidden="false" customHeight="false" outlineLevel="0" collapsed="false">
      <c r="A1037" s="17" t="s">
        <v>1436</v>
      </c>
      <c r="B1037" s="18" t="n">
        <v>46203</v>
      </c>
      <c r="C1037" s="17" t="s">
        <v>101</v>
      </c>
      <c r="D1037" s="17" t="s">
        <v>1254</v>
      </c>
      <c r="E1037" s="17" t="s">
        <v>1255</v>
      </c>
      <c r="F1037" s="17" t="s">
        <v>85</v>
      </c>
      <c r="G1037" s="15" t="n">
        <v>259.17</v>
      </c>
      <c r="H1037" s="17" t="s">
        <v>86</v>
      </c>
      <c r="I1037" s="12" t="n">
        <f aca="false">COUNTIFS('Supplier bills'!$E$2:$E$1921,A1037)</f>
        <v>1</v>
      </c>
      <c r="J1037" s="15" t="n">
        <f aca="false">IF(I1037=0,"",SUMIFS('Supplier bills'!$F$2:$F$1921,'Supplier bills'!$E$2:$E$1921,A1037))</f>
        <v>259.23</v>
      </c>
      <c r="K1037" s="15" t="n">
        <f aca="false">IF(H1037="Invoiced",ROUND(J1037-G1037,2),"")</f>
        <v>0.06</v>
      </c>
      <c r="L1037" s="17" t="str">
        <f aca="false">IF(H1037="Invoiced",IF(ABS(K1037)/G1037&gt;0.03,"Review","OK"),"")</f>
        <v>OK</v>
      </c>
      <c r="M1037" s="19" t="n">
        <f aca="false">DATE(YEAR(B1037),MONTH(B1037),1)</f>
        <v>46174</v>
      </c>
    </row>
    <row r="1038" customFormat="false" ht="15" hidden="false" customHeight="false" outlineLevel="0" collapsed="false">
      <c r="A1038" s="17" t="s">
        <v>1437</v>
      </c>
      <c r="B1038" s="18" t="n">
        <v>46203</v>
      </c>
      <c r="C1038" s="17" t="s">
        <v>82</v>
      </c>
      <c r="D1038" s="17" t="s">
        <v>1302</v>
      </c>
      <c r="E1038" s="17" t="s">
        <v>1303</v>
      </c>
      <c r="F1038" s="17" t="s">
        <v>98</v>
      </c>
      <c r="G1038" s="15" t="n">
        <v>106.17</v>
      </c>
      <c r="H1038" s="17" t="s">
        <v>86</v>
      </c>
      <c r="I1038" s="12" t="n">
        <f aca="false">COUNTIFS('Supplier bills'!$E$2:$E$1921,A1038)</f>
        <v>1</v>
      </c>
      <c r="J1038" s="15" t="n">
        <f aca="false">IF(I1038=0,"",SUMIFS('Supplier bills'!$F$2:$F$1921,'Supplier bills'!$E$2:$E$1921,A1038))</f>
        <v>105.71</v>
      </c>
      <c r="K1038" s="15" t="n">
        <f aca="false">IF(H1038="Invoiced",ROUND(J1038-G1038,2),"")</f>
        <v>-0.46</v>
      </c>
      <c r="L1038" s="17" t="str">
        <f aca="false">IF(H1038="Invoiced",IF(ABS(K1038)/G1038&gt;0.03,"Review","OK"),"")</f>
        <v>OK</v>
      </c>
      <c r="M1038" s="19" t="n">
        <f aca="false">DATE(YEAR(B1038),MONTH(B1038),1)</f>
        <v>46174</v>
      </c>
    </row>
    <row r="1039" customFormat="false" ht="15" hidden="false" customHeight="false" outlineLevel="0" collapsed="false">
      <c r="A1039" s="17" t="s">
        <v>1438</v>
      </c>
      <c r="B1039" s="18" t="n">
        <v>46203</v>
      </c>
      <c r="C1039" s="17" t="s">
        <v>88</v>
      </c>
      <c r="D1039" s="17" t="s">
        <v>1320</v>
      </c>
      <c r="E1039" s="17" t="s">
        <v>1321</v>
      </c>
      <c r="F1039" s="17" t="s">
        <v>98</v>
      </c>
      <c r="G1039" s="15" t="n">
        <v>661.72</v>
      </c>
      <c r="H1039" s="17" t="s">
        <v>86</v>
      </c>
      <c r="I1039" s="12" t="n">
        <f aca="false">COUNTIFS('Supplier bills'!$E$2:$E$1921,A1039)</f>
        <v>1</v>
      </c>
      <c r="J1039" s="15" t="n">
        <f aca="false">IF(I1039=0,"",SUMIFS('Supplier bills'!$F$2:$F$1921,'Supplier bills'!$E$2:$E$1921,A1039))</f>
        <v>666.14</v>
      </c>
      <c r="K1039" s="15" t="n">
        <f aca="false">IF(H1039="Invoiced",ROUND(J1039-G1039,2),"")</f>
        <v>4.42</v>
      </c>
      <c r="L1039" s="17" t="str">
        <f aca="false">IF(H1039="Invoiced",IF(ABS(K1039)/G1039&gt;0.03,"Review","OK"),"")</f>
        <v>OK</v>
      </c>
      <c r="M1039" s="19" t="n">
        <f aca="false">DATE(YEAR(B1039),MONTH(B1039),1)</f>
        <v>46174</v>
      </c>
    </row>
    <row r="1040" customFormat="false" ht="15" hidden="false" customHeight="false" outlineLevel="0" collapsed="false">
      <c r="A1040" s="17" t="s">
        <v>1439</v>
      </c>
      <c r="B1040" s="18" t="n">
        <v>46203</v>
      </c>
      <c r="C1040" s="17" t="s">
        <v>82</v>
      </c>
      <c r="D1040" s="17" t="s">
        <v>1324</v>
      </c>
      <c r="E1040" s="17" t="s">
        <v>1325</v>
      </c>
      <c r="F1040" s="17" t="s">
        <v>98</v>
      </c>
      <c r="G1040" s="15" t="n">
        <v>486.32</v>
      </c>
      <c r="H1040" s="17" t="s">
        <v>86</v>
      </c>
      <c r="I1040" s="12" t="n">
        <f aca="false">COUNTIFS('Supplier bills'!$E$2:$E$1921,A1040)</f>
        <v>1</v>
      </c>
      <c r="J1040" s="15" t="n">
        <f aca="false">IF(I1040=0,"",SUMIFS('Supplier bills'!$F$2:$F$1921,'Supplier bills'!$E$2:$E$1921,A1040))</f>
        <v>490.53</v>
      </c>
      <c r="K1040" s="15" t="n">
        <f aca="false">IF(H1040="Invoiced",ROUND(J1040-G1040,2),"")</f>
        <v>4.21</v>
      </c>
      <c r="L1040" s="17" t="str">
        <f aca="false">IF(H1040="Invoiced",IF(ABS(K1040)/G1040&gt;0.03,"Review","OK"),"")</f>
        <v>OK</v>
      </c>
      <c r="M1040" s="19" t="n">
        <f aca="false">DATE(YEAR(B1040),MONTH(B1040),1)</f>
        <v>46174</v>
      </c>
    </row>
    <row r="1041" customFormat="false" ht="15" hidden="false" customHeight="false" outlineLevel="0" collapsed="false">
      <c r="A1041" s="17" t="s">
        <v>1440</v>
      </c>
      <c r="B1041" s="18" t="n">
        <v>46203</v>
      </c>
      <c r="C1041" s="17" t="s">
        <v>101</v>
      </c>
      <c r="D1041" s="17" t="s">
        <v>1441</v>
      </c>
      <c r="E1041" s="17" t="s">
        <v>1442</v>
      </c>
      <c r="F1041" s="17" t="s">
        <v>85</v>
      </c>
      <c r="G1041" s="15" t="n">
        <v>607.95</v>
      </c>
      <c r="H1041" s="17" t="s">
        <v>86</v>
      </c>
      <c r="I1041" s="12" t="n">
        <f aca="false">COUNTIFS('Supplier bills'!$E$2:$E$1921,A1041)</f>
        <v>1</v>
      </c>
      <c r="J1041" s="15" t="n">
        <f aca="false">IF(I1041=0,"",SUMIFS('Supplier bills'!$F$2:$F$1921,'Supplier bills'!$E$2:$E$1921,A1041))</f>
        <v>606.76</v>
      </c>
      <c r="K1041" s="15" t="n">
        <f aca="false">IF(H1041="Invoiced",ROUND(J1041-G1041,2),"")</f>
        <v>-1.19</v>
      </c>
      <c r="L1041" s="17" t="str">
        <f aca="false">IF(H1041="Invoiced",IF(ABS(K1041)/G1041&gt;0.03,"Review","OK"),"")</f>
        <v>OK</v>
      </c>
      <c r="M1041" s="19" t="n">
        <f aca="false">DATE(YEAR(B1041),MONTH(B1041),1)</f>
        <v>46174</v>
      </c>
    </row>
    <row r="1042" customFormat="false" ht="15" hidden="false" customHeight="false" outlineLevel="0" collapsed="false">
      <c r="A1042" s="17" t="s">
        <v>1443</v>
      </c>
      <c r="B1042" s="18" t="n">
        <v>46203</v>
      </c>
      <c r="C1042" s="17" t="s">
        <v>101</v>
      </c>
      <c r="D1042" s="17" t="s">
        <v>1324</v>
      </c>
      <c r="E1042" s="17" t="s">
        <v>1325</v>
      </c>
      <c r="F1042" s="17" t="s">
        <v>98</v>
      </c>
      <c r="G1042" s="15" t="n">
        <v>115.09</v>
      </c>
      <c r="H1042" s="17" t="s">
        <v>86</v>
      </c>
      <c r="I1042" s="12" t="n">
        <f aca="false">COUNTIFS('Supplier bills'!$E$2:$E$1921,A1042)</f>
        <v>1</v>
      </c>
      <c r="J1042" s="15" t="n">
        <f aca="false">IF(I1042=0,"",SUMIFS('Supplier bills'!$F$2:$F$1921,'Supplier bills'!$E$2:$E$1921,A1042))</f>
        <v>114.8</v>
      </c>
      <c r="K1042" s="15" t="n">
        <f aca="false">IF(H1042="Invoiced",ROUND(J1042-G1042,2),"")</f>
        <v>-0.29</v>
      </c>
      <c r="L1042" s="17" t="str">
        <f aca="false">IF(H1042="Invoiced",IF(ABS(K1042)/G1042&gt;0.03,"Review","OK"),"")</f>
        <v>OK</v>
      </c>
      <c r="M1042" s="19" t="n">
        <f aca="false">DATE(YEAR(B1042),MONTH(B1042),1)</f>
        <v>46174</v>
      </c>
    </row>
    <row r="1043" customFormat="false" ht="15" hidden="false" customHeight="false" outlineLevel="0" collapsed="false">
      <c r="A1043" s="17" t="s">
        <v>1444</v>
      </c>
      <c r="B1043" s="18" t="n">
        <v>46203</v>
      </c>
      <c r="C1043" s="17" t="s">
        <v>82</v>
      </c>
      <c r="D1043" s="17" t="s">
        <v>1405</v>
      </c>
      <c r="E1043" s="17" t="s">
        <v>1406</v>
      </c>
      <c r="F1043" s="17" t="s">
        <v>85</v>
      </c>
      <c r="G1043" s="15" t="n">
        <v>248.82</v>
      </c>
      <c r="H1043" s="17" t="s">
        <v>86</v>
      </c>
      <c r="I1043" s="12" t="n">
        <f aca="false">COUNTIFS('Supplier bills'!$E$2:$E$1921,A1043)</f>
        <v>1</v>
      </c>
      <c r="J1043" s="15" t="n">
        <f aca="false">IF(I1043=0,"",SUMIFS('Supplier bills'!$F$2:$F$1921,'Supplier bills'!$E$2:$E$1921,A1043))</f>
        <v>250.87</v>
      </c>
      <c r="K1043" s="15" t="n">
        <f aca="false">IF(H1043="Invoiced",ROUND(J1043-G1043,2),"")</f>
        <v>2.05</v>
      </c>
      <c r="L1043" s="17" t="str">
        <f aca="false">IF(H1043="Invoiced",IF(ABS(K1043)/G1043&gt;0.03,"Review","OK"),"")</f>
        <v>OK</v>
      </c>
      <c r="M1043" s="19" t="n">
        <f aca="false">DATE(YEAR(B1043),MONTH(B1043),1)</f>
        <v>46174</v>
      </c>
    </row>
    <row r="1044" customFormat="false" ht="15" hidden="false" customHeight="false" outlineLevel="0" collapsed="false">
      <c r="A1044" s="17" t="s">
        <v>1445</v>
      </c>
      <c r="B1044" s="18" t="n">
        <v>46204</v>
      </c>
      <c r="C1044" s="17" t="s">
        <v>82</v>
      </c>
      <c r="D1044" s="17" t="s">
        <v>1324</v>
      </c>
      <c r="E1044" s="17" t="s">
        <v>1325</v>
      </c>
      <c r="F1044" s="17" t="s">
        <v>85</v>
      </c>
      <c r="G1044" s="15" t="n">
        <v>402.07</v>
      </c>
      <c r="H1044" s="17" t="s">
        <v>86</v>
      </c>
      <c r="I1044" s="12" t="n">
        <f aca="false">COUNTIFS('Supplier bills'!$E$2:$E$1921,A1044)</f>
        <v>1</v>
      </c>
      <c r="J1044" s="15" t="n">
        <f aca="false">IF(I1044=0,"",SUMIFS('Supplier bills'!$F$2:$F$1921,'Supplier bills'!$E$2:$E$1921,A1044))</f>
        <v>402.73</v>
      </c>
      <c r="K1044" s="15" t="n">
        <f aca="false">IF(H1044="Invoiced",ROUND(J1044-G1044,2),"")</f>
        <v>0.66</v>
      </c>
      <c r="L1044" s="17" t="str">
        <f aca="false">IF(H1044="Invoiced",IF(ABS(K1044)/G1044&gt;0.03,"Review","OK"),"")</f>
        <v>OK</v>
      </c>
      <c r="M1044" s="19" t="n">
        <f aca="false">DATE(YEAR(B1044),MONTH(B1044),1)</f>
        <v>46204</v>
      </c>
    </row>
    <row r="1045" customFormat="false" ht="15" hidden="false" customHeight="false" outlineLevel="0" collapsed="false">
      <c r="A1045" s="17" t="s">
        <v>1446</v>
      </c>
      <c r="B1045" s="18" t="n">
        <v>46204</v>
      </c>
      <c r="C1045" s="17" t="s">
        <v>82</v>
      </c>
      <c r="D1045" s="17" t="s">
        <v>1320</v>
      </c>
      <c r="E1045" s="17" t="s">
        <v>1321</v>
      </c>
      <c r="F1045" s="17" t="s">
        <v>98</v>
      </c>
      <c r="G1045" s="15" t="n">
        <v>228.98</v>
      </c>
      <c r="H1045" s="17" t="s">
        <v>86</v>
      </c>
      <c r="I1045" s="12" t="n">
        <f aca="false">COUNTIFS('Supplier bills'!$E$2:$E$1921,A1045)</f>
        <v>1</v>
      </c>
      <c r="J1045" s="15" t="n">
        <f aca="false">IF(I1045=0,"",SUMIFS('Supplier bills'!$F$2:$F$1921,'Supplier bills'!$E$2:$E$1921,A1045))</f>
        <v>230.34</v>
      </c>
      <c r="K1045" s="15" t="n">
        <f aca="false">IF(H1045="Invoiced",ROUND(J1045-G1045,2),"")</f>
        <v>1.36</v>
      </c>
      <c r="L1045" s="17" t="str">
        <f aca="false">IF(H1045="Invoiced",IF(ABS(K1045)/G1045&gt;0.03,"Review","OK"),"")</f>
        <v>OK</v>
      </c>
      <c r="M1045" s="19" t="n">
        <f aca="false">DATE(YEAR(B1045),MONTH(B1045),1)</f>
        <v>46204</v>
      </c>
    </row>
    <row r="1046" customFormat="false" ht="15" hidden="false" customHeight="false" outlineLevel="0" collapsed="false">
      <c r="A1046" s="17" t="s">
        <v>1447</v>
      </c>
      <c r="B1046" s="18" t="n">
        <v>46204</v>
      </c>
      <c r="C1046" s="17" t="s">
        <v>82</v>
      </c>
      <c r="D1046" s="17" t="s">
        <v>1336</v>
      </c>
      <c r="E1046" s="17" t="s">
        <v>1337</v>
      </c>
      <c r="F1046" s="17" t="s">
        <v>85</v>
      </c>
      <c r="G1046" s="15" t="n">
        <v>135.33</v>
      </c>
      <c r="H1046" s="17" t="s">
        <v>86</v>
      </c>
      <c r="I1046" s="12" t="n">
        <f aca="false">COUNTIFS('Supplier bills'!$E$2:$E$1921,A1046)</f>
        <v>1</v>
      </c>
      <c r="J1046" s="15" t="n">
        <f aca="false">IF(I1046=0,"",SUMIFS('Supplier bills'!$F$2:$F$1921,'Supplier bills'!$E$2:$E$1921,A1046))</f>
        <v>134.67</v>
      </c>
      <c r="K1046" s="15" t="n">
        <f aca="false">IF(H1046="Invoiced",ROUND(J1046-G1046,2),"")</f>
        <v>-0.66</v>
      </c>
      <c r="L1046" s="17" t="str">
        <f aca="false">IF(H1046="Invoiced",IF(ABS(K1046)/G1046&gt;0.03,"Review","OK"),"")</f>
        <v>OK</v>
      </c>
      <c r="M1046" s="19" t="n">
        <f aca="false">DATE(YEAR(B1046),MONTH(B1046),1)</f>
        <v>46204</v>
      </c>
    </row>
    <row r="1047" customFormat="false" ht="15" hidden="false" customHeight="false" outlineLevel="0" collapsed="false">
      <c r="A1047" s="17" t="s">
        <v>1448</v>
      </c>
      <c r="B1047" s="18" t="n">
        <v>46204</v>
      </c>
      <c r="C1047" s="17" t="s">
        <v>82</v>
      </c>
      <c r="D1047" s="17" t="s">
        <v>1320</v>
      </c>
      <c r="E1047" s="17" t="s">
        <v>1321</v>
      </c>
      <c r="F1047" s="17" t="s">
        <v>85</v>
      </c>
      <c r="G1047" s="15" t="n">
        <v>646.65</v>
      </c>
      <c r="H1047" s="17" t="s">
        <v>86</v>
      </c>
      <c r="I1047" s="12" t="n">
        <f aca="false">COUNTIFS('Supplier bills'!$E$2:$E$1921,A1047)</f>
        <v>2</v>
      </c>
      <c r="J1047" s="15" t="n">
        <f aca="false">IF(I1047=0,"",SUMIFS('Supplier bills'!$F$2:$F$1921,'Supplier bills'!$E$2:$E$1921,A1047))</f>
        <v>642.07</v>
      </c>
      <c r="K1047" s="15" t="n">
        <f aca="false">IF(H1047="Invoiced",ROUND(J1047-G1047,2),"")</f>
        <v>-4.58</v>
      </c>
      <c r="L1047" s="17" t="str">
        <f aca="false">IF(H1047="Invoiced",IF(ABS(K1047)/G1047&gt;0.03,"Review","OK"),"")</f>
        <v>OK</v>
      </c>
      <c r="M1047" s="19" t="n">
        <f aca="false">DATE(YEAR(B1047),MONTH(B1047),1)</f>
        <v>46204</v>
      </c>
    </row>
    <row r="1048" customFormat="false" ht="15" hidden="false" customHeight="false" outlineLevel="0" collapsed="false">
      <c r="A1048" s="17" t="s">
        <v>1449</v>
      </c>
      <c r="B1048" s="18" t="n">
        <v>46204</v>
      </c>
      <c r="C1048" s="17" t="s">
        <v>82</v>
      </c>
      <c r="D1048" s="17" t="s">
        <v>1377</v>
      </c>
      <c r="E1048" s="17" t="s">
        <v>1378</v>
      </c>
      <c r="F1048" s="17" t="s">
        <v>98</v>
      </c>
      <c r="G1048" s="15" t="n">
        <v>183.38</v>
      </c>
      <c r="H1048" s="17" t="s">
        <v>86</v>
      </c>
      <c r="I1048" s="12" t="n">
        <f aca="false">COUNTIFS('Supplier bills'!$E$2:$E$1921,A1048)</f>
        <v>1</v>
      </c>
      <c r="J1048" s="15" t="n">
        <f aca="false">IF(I1048=0,"",SUMIFS('Supplier bills'!$F$2:$F$1921,'Supplier bills'!$E$2:$E$1921,A1048))</f>
        <v>185.09</v>
      </c>
      <c r="K1048" s="15" t="n">
        <f aca="false">IF(H1048="Invoiced",ROUND(J1048-G1048,2),"")</f>
        <v>1.71</v>
      </c>
      <c r="L1048" s="17" t="str">
        <f aca="false">IF(H1048="Invoiced",IF(ABS(K1048)/G1048&gt;0.03,"Review","OK"),"")</f>
        <v>OK</v>
      </c>
      <c r="M1048" s="19" t="n">
        <f aca="false">DATE(YEAR(B1048),MONTH(B1048),1)</f>
        <v>46204</v>
      </c>
    </row>
    <row r="1049" customFormat="false" ht="15" hidden="false" customHeight="false" outlineLevel="0" collapsed="false">
      <c r="A1049" s="17" t="s">
        <v>1450</v>
      </c>
      <c r="B1049" s="18" t="n">
        <v>46204</v>
      </c>
      <c r="C1049" s="17" t="s">
        <v>88</v>
      </c>
      <c r="D1049" s="17" t="s">
        <v>1331</v>
      </c>
      <c r="E1049" s="17" t="s">
        <v>1332</v>
      </c>
      <c r="F1049" s="17" t="s">
        <v>98</v>
      </c>
      <c r="G1049" s="15" t="n">
        <v>186.42</v>
      </c>
      <c r="H1049" s="17" t="s">
        <v>86</v>
      </c>
      <c r="I1049" s="12" t="n">
        <f aca="false">COUNTIFS('Supplier bills'!$E$2:$E$1921,A1049)</f>
        <v>1</v>
      </c>
      <c r="J1049" s="15" t="n">
        <f aca="false">IF(I1049=0,"",SUMIFS('Supplier bills'!$F$2:$F$1921,'Supplier bills'!$E$2:$E$1921,A1049))</f>
        <v>185.2</v>
      </c>
      <c r="K1049" s="15" t="n">
        <f aca="false">IF(H1049="Invoiced",ROUND(J1049-G1049,2),"")</f>
        <v>-1.22</v>
      </c>
      <c r="L1049" s="17" t="str">
        <f aca="false">IF(H1049="Invoiced",IF(ABS(K1049)/G1049&gt;0.03,"Review","OK"),"")</f>
        <v>OK</v>
      </c>
      <c r="M1049" s="19" t="n">
        <f aca="false">DATE(YEAR(B1049),MONTH(B1049),1)</f>
        <v>46204</v>
      </c>
    </row>
    <row r="1050" customFormat="false" ht="15" hidden="false" customHeight="false" outlineLevel="0" collapsed="false">
      <c r="A1050" s="17" t="s">
        <v>1451</v>
      </c>
      <c r="B1050" s="18" t="n">
        <v>46204</v>
      </c>
      <c r="C1050" s="17" t="s">
        <v>101</v>
      </c>
      <c r="D1050" s="17" t="s">
        <v>1302</v>
      </c>
      <c r="E1050" s="17" t="s">
        <v>1303</v>
      </c>
      <c r="F1050" s="17" t="s">
        <v>98</v>
      </c>
      <c r="G1050" s="15" t="n">
        <v>174.64</v>
      </c>
      <c r="H1050" s="17" t="s">
        <v>86</v>
      </c>
      <c r="I1050" s="12" t="n">
        <f aca="false">COUNTIFS('Supplier bills'!$E$2:$E$1921,A1050)</f>
        <v>1</v>
      </c>
      <c r="J1050" s="15" t="n">
        <f aca="false">IF(I1050=0,"",SUMIFS('Supplier bills'!$F$2:$F$1921,'Supplier bills'!$E$2:$E$1921,A1050))</f>
        <v>175.45</v>
      </c>
      <c r="K1050" s="15" t="n">
        <f aca="false">IF(H1050="Invoiced",ROUND(J1050-G1050,2),"")</f>
        <v>0.81</v>
      </c>
      <c r="L1050" s="17" t="str">
        <f aca="false">IF(H1050="Invoiced",IF(ABS(K1050)/G1050&gt;0.03,"Review","OK"),"")</f>
        <v>OK</v>
      </c>
      <c r="M1050" s="19" t="n">
        <f aca="false">DATE(YEAR(B1050),MONTH(B1050),1)</f>
        <v>46204</v>
      </c>
    </row>
    <row r="1051" customFormat="false" ht="15" hidden="false" customHeight="false" outlineLevel="0" collapsed="false">
      <c r="A1051" s="17" t="s">
        <v>1452</v>
      </c>
      <c r="B1051" s="18" t="n">
        <v>46204</v>
      </c>
      <c r="C1051" s="17" t="s">
        <v>82</v>
      </c>
      <c r="D1051" s="17" t="s">
        <v>1453</v>
      </c>
      <c r="E1051" s="17" t="s">
        <v>1454</v>
      </c>
      <c r="F1051" s="17" t="s">
        <v>98</v>
      </c>
      <c r="G1051" s="15" t="n">
        <v>341.52</v>
      </c>
      <c r="H1051" s="17" t="s">
        <v>86</v>
      </c>
      <c r="I1051" s="12" t="n">
        <f aca="false">COUNTIFS('Supplier bills'!$E$2:$E$1921,A1051)</f>
        <v>1</v>
      </c>
      <c r="J1051" s="15" t="n">
        <f aca="false">IF(I1051=0,"",SUMIFS('Supplier bills'!$F$2:$F$1921,'Supplier bills'!$E$2:$E$1921,A1051))</f>
        <v>340.11</v>
      </c>
      <c r="K1051" s="15" t="n">
        <f aca="false">IF(H1051="Invoiced",ROUND(J1051-G1051,2),"")</f>
        <v>-1.41</v>
      </c>
      <c r="L1051" s="17" t="str">
        <f aca="false">IF(H1051="Invoiced",IF(ABS(K1051)/G1051&gt;0.03,"Review","OK"),"")</f>
        <v>OK</v>
      </c>
      <c r="M1051" s="19" t="n">
        <f aca="false">DATE(YEAR(B1051),MONTH(B1051),1)</f>
        <v>46204</v>
      </c>
    </row>
    <row r="1052" customFormat="false" ht="15" hidden="false" customHeight="false" outlineLevel="0" collapsed="false">
      <c r="A1052" s="17" t="s">
        <v>1455</v>
      </c>
      <c r="B1052" s="18" t="n">
        <v>46204</v>
      </c>
      <c r="C1052" s="17" t="s">
        <v>82</v>
      </c>
      <c r="D1052" s="17" t="s">
        <v>1331</v>
      </c>
      <c r="E1052" s="17" t="s">
        <v>1332</v>
      </c>
      <c r="F1052" s="17" t="s">
        <v>98</v>
      </c>
      <c r="G1052" s="15" t="n">
        <v>166.25</v>
      </c>
      <c r="H1052" s="17" t="s">
        <v>86</v>
      </c>
      <c r="I1052" s="12" t="n">
        <f aca="false">COUNTIFS('Supplier bills'!$E$2:$E$1921,A1052)</f>
        <v>1</v>
      </c>
      <c r="J1052" s="15" t="n">
        <f aca="false">IF(I1052=0,"",SUMIFS('Supplier bills'!$F$2:$F$1921,'Supplier bills'!$E$2:$E$1921,A1052))</f>
        <v>167</v>
      </c>
      <c r="K1052" s="15" t="n">
        <f aca="false">IF(H1052="Invoiced",ROUND(J1052-G1052,2),"")</f>
        <v>0.75</v>
      </c>
      <c r="L1052" s="17" t="str">
        <f aca="false">IF(H1052="Invoiced",IF(ABS(K1052)/G1052&gt;0.03,"Review","OK"),"")</f>
        <v>OK</v>
      </c>
      <c r="M1052" s="19" t="n">
        <f aca="false">DATE(YEAR(B1052),MONTH(B1052),1)</f>
        <v>46204</v>
      </c>
    </row>
    <row r="1053" customFormat="false" ht="15" hidden="false" customHeight="false" outlineLevel="0" collapsed="false">
      <c r="A1053" s="17" t="s">
        <v>1456</v>
      </c>
      <c r="B1053" s="18" t="n">
        <v>46204</v>
      </c>
      <c r="C1053" s="17" t="s">
        <v>88</v>
      </c>
      <c r="D1053" s="17" t="s">
        <v>1320</v>
      </c>
      <c r="E1053" s="17" t="s">
        <v>1321</v>
      </c>
      <c r="F1053" s="17" t="s">
        <v>98</v>
      </c>
      <c r="G1053" s="15" t="n">
        <v>227.16</v>
      </c>
      <c r="H1053" s="17" t="s">
        <v>86</v>
      </c>
      <c r="I1053" s="12" t="n">
        <f aca="false">COUNTIFS('Supplier bills'!$E$2:$E$1921,A1053)</f>
        <v>1</v>
      </c>
      <c r="J1053" s="15" t="n">
        <f aca="false">IF(I1053=0,"",SUMIFS('Supplier bills'!$F$2:$F$1921,'Supplier bills'!$E$2:$E$1921,A1053))</f>
        <v>225.54</v>
      </c>
      <c r="K1053" s="15" t="n">
        <f aca="false">IF(H1053="Invoiced",ROUND(J1053-G1053,2),"")</f>
        <v>-1.62</v>
      </c>
      <c r="L1053" s="17" t="str">
        <f aca="false">IF(H1053="Invoiced",IF(ABS(K1053)/G1053&gt;0.03,"Review","OK"),"")</f>
        <v>OK</v>
      </c>
      <c r="M1053" s="19" t="n">
        <f aca="false">DATE(YEAR(B1053),MONTH(B1053),1)</f>
        <v>46204</v>
      </c>
    </row>
    <row r="1054" customFormat="false" ht="15" hidden="false" customHeight="false" outlineLevel="0" collapsed="false">
      <c r="A1054" s="17" t="s">
        <v>1457</v>
      </c>
      <c r="B1054" s="18" t="n">
        <v>46204</v>
      </c>
      <c r="C1054" s="17" t="s">
        <v>82</v>
      </c>
      <c r="D1054" s="17" t="s">
        <v>1431</v>
      </c>
      <c r="E1054" s="17" t="s">
        <v>1432</v>
      </c>
      <c r="F1054" s="17" t="s">
        <v>85</v>
      </c>
      <c r="G1054" s="15" t="n">
        <v>183.28</v>
      </c>
      <c r="H1054" s="17" t="s">
        <v>86</v>
      </c>
      <c r="I1054" s="12" t="n">
        <f aca="false">COUNTIFS('Supplier bills'!$E$2:$E$1921,A1054)</f>
        <v>1</v>
      </c>
      <c r="J1054" s="15" t="n">
        <f aca="false">IF(I1054=0,"",SUMIFS('Supplier bills'!$F$2:$F$1921,'Supplier bills'!$E$2:$E$1921,A1054))</f>
        <v>181.81</v>
      </c>
      <c r="K1054" s="15" t="n">
        <f aca="false">IF(H1054="Invoiced",ROUND(J1054-G1054,2),"")</f>
        <v>-1.47</v>
      </c>
      <c r="L1054" s="17" t="str">
        <f aca="false">IF(H1054="Invoiced",IF(ABS(K1054)/G1054&gt;0.03,"Review","OK"),"")</f>
        <v>OK</v>
      </c>
      <c r="M1054" s="19" t="n">
        <f aca="false">DATE(YEAR(B1054),MONTH(B1054),1)</f>
        <v>46204</v>
      </c>
    </row>
    <row r="1055" customFormat="false" ht="15" hidden="false" customHeight="false" outlineLevel="0" collapsed="false">
      <c r="A1055" s="17" t="s">
        <v>1458</v>
      </c>
      <c r="B1055" s="18" t="n">
        <v>46204</v>
      </c>
      <c r="C1055" s="17" t="s">
        <v>101</v>
      </c>
      <c r="D1055" s="17" t="s">
        <v>1459</v>
      </c>
      <c r="E1055" s="17" t="s">
        <v>1460</v>
      </c>
      <c r="F1055" s="17" t="s">
        <v>98</v>
      </c>
      <c r="G1055" s="15" t="n">
        <v>684.24</v>
      </c>
      <c r="H1055" s="17" t="s">
        <v>86</v>
      </c>
      <c r="I1055" s="12" t="n">
        <f aca="false">COUNTIFS('Supplier bills'!$E$2:$E$1921,A1055)</f>
        <v>1</v>
      </c>
      <c r="J1055" s="15" t="n">
        <f aca="false">IF(I1055=0,"",SUMIFS('Supplier bills'!$F$2:$F$1921,'Supplier bills'!$E$2:$E$1921,A1055))</f>
        <v>677.76</v>
      </c>
      <c r="K1055" s="15" t="n">
        <f aca="false">IF(H1055="Invoiced",ROUND(J1055-G1055,2),"")</f>
        <v>-6.48</v>
      </c>
      <c r="L1055" s="17" t="str">
        <f aca="false">IF(H1055="Invoiced",IF(ABS(K1055)/G1055&gt;0.03,"Review","OK"),"")</f>
        <v>OK</v>
      </c>
      <c r="M1055" s="19" t="n">
        <f aca="false">DATE(YEAR(B1055),MONTH(B1055),1)</f>
        <v>46204</v>
      </c>
    </row>
    <row r="1056" customFormat="false" ht="15" hidden="false" customHeight="false" outlineLevel="0" collapsed="false">
      <c r="A1056" s="17" t="s">
        <v>1461</v>
      </c>
      <c r="B1056" s="18" t="n">
        <v>46204</v>
      </c>
      <c r="C1056" s="17" t="s">
        <v>101</v>
      </c>
      <c r="D1056" s="17" t="s">
        <v>1302</v>
      </c>
      <c r="E1056" s="17" t="s">
        <v>1303</v>
      </c>
      <c r="F1056" s="17" t="s">
        <v>98</v>
      </c>
      <c r="G1056" s="15" t="n">
        <v>609.14</v>
      </c>
      <c r="H1056" s="17" t="s">
        <v>86</v>
      </c>
      <c r="I1056" s="12" t="n">
        <f aca="false">COUNTIFS('Supplier bills'!$E$2:$E$1921,A1056)</f>
        <v>1</v>
      </c>
      <c r="J1056" s="15" t="n">
        <f aca="false">IF(I1056=0,"",SUMIFS('Supplier bills'!$F$2:$F$1921,'Supplier bills'!$E$2:$E$1921,A1056))</f>
        <v>605.83</v>
      </c>
      <c r="K1056" s="15" t="n">
        <f aca="false">IF(H1056="Invoiced",ROUND(J1056-G1056,2),"")</f>
        <v>-3.31</v>
      </c>
      <c r="L1056" s="17" t="str">
        <f aca="false">IF(H1056="Invoiced",IF(ABS(K1056)/G1056&gt;0.03,"Review","OK"),"")</f>
        <v>OK</v>
      </c>
      <c r="M1056" s="19" t="n">
        <f aca="false">DATE(YEAR(B1056),MONTH(B1056),1)</f>
        <v>46204</v>
      </c>
    </row>
    <row r="1057" customFormat="false" ht="15" hidden="false" customHeight="false" outlineLevel="0" collapsed="false">
      <c r="A1057" s="17" t="s">
        <v>1462</v>
      </c>
      <c r="B1057" s="18" t="n">
        <v>46204</v>
      </c>
      <c r="C1057" s="17" t="s">
        <v>82</v>
      </c>
      <c r="D1057" s="17" t="s">
        <v>1453</v>
      </c>
      <c r="E1057" s="17" t="s">
        <v>1454</v>
      </c>
      <c r="F1057" s="17" t="s">
        <v>98</v>
      </c>
      <c r="G1057" s="15" t="n">
        <v>207.61</v>
      </c>
      <c r="H1057" s="17" t="s">
        <v>86</v>
      </c>
      <c r="I1057" s="12" t="n">
        <f aca="false">COUNTIFS('Supplier bills'!$E$2:$E$1921,A1057)</f>
        <v>1</v>
      </c>
      <c r="J1057" s="15" t="n">
        <f aca="false">IF(I1057=0,"",SUMIFS('Supplier bills'!$F$2:$F$1921,'Supplier bills'!$E$2:$E$1921,A1057))</f>
        <v>205.62</v>
      </c>
      <c r="K1057" s="15" t="n">
        <f aca="false">IF(H1057="Invoiced",ROUND(J1057-G1057,2),"")</f>
        <v>-1.99</v>
      </c>
      <c r="L1057" s="17" t="str">
        <f aca="false">IF(H1057="Invoiced",IF(ABS(K1057)/G1057&gt;0.03,"Review","OK"),"")</f>
        <v>OK</v>
      </c>
      <c r="M1057" s="19" t="n">
        <f aca="false">DATE(YEAR(B1057),MONTH(B1057),1)</f>
        <v>46204</v>
      </c>
    </row>
    <row r="1058" customFormat="false" ht="15" hidden="false" customHeight="false" outlineLevel="0" collapsed="false">
      <c r="A1058" s="17" t="s">
        <v>1463</v>
      </c>
      <c r="B1058" s="18" t="n">
        <v>46204</v>
      </c>
      <c r="C1058" s="17" t="s">
        <v>82</v>
      </c>
      <c r="D1058" s="17" t="s">
        <v>1464</v>
      </c>
      <c r="E1058" s="17" t="s">
        <v>1465</v>
      </c>
      <c r="F1058" s="17" t="s">
        <v>98</v>
      </c>
      <c r="G1058" s="15" t="n">
        <v>151.72</v>
      </c>
      <c r="H1058" s="17" t="s">
        <v>135</v>
      </c>
      <c r="I1058" s="12" t="n">
        <f aca="false">COUNTIFS('Supplier bills'!$E$2:$E$1921,A1058)</f>
        <v>0</v>
      </c>
      <c r="J1058" s="15" t="str">
        <f aca="false">IF(I1058=0,"",SUMIFS('Supplier bills'!$F$2:$F$1921,'Supplier bills'!$E$2:$E$1921,A1058))</f>
        <v/>
      </c>
      <c r="K1058" s="15" t="str">
        <f aca="false">IF(H1058="Invoiced",ROUND(J1058-G1058,2),"")</f>
        <v/>
      </c>
      <c r="L1058" s="17" t="str">
        <f aca="false">IF(H1058="Invoiced",IF(ABS(K1058)/G1058&gt;0.03,"Review","OK"),"")</f>
        <v/>
      </c>
      <c r="M1058" s="19" t="n">
        <f aca="false">DATE(YEAR(B1058),MONTH(B1058),1)</f>
        <v>46204</v>
      </c>
    </row>
    <row r="1059" customFormat="false" ht="15" hidden="false" customHeight="false" outlineLevel="0" collapsed="false">
      <c r="A1059" s="17" t="s">
        <v>1466</v>
      </c>
      <c r="B1059" s="18" t="n">
        <v>46204</v>
      </c>
      <c r="C1059" s="17" t="s">
        <v>101</v>
      </c>
      <c r="D1059" s="17" t="s">
        <v>1377</v>
      </c>
      <c r="E1059" s="17" t="s">
        <v>1378</v>
      </c>
      <c r="F1059" s="17" t="s">
        <v>85</v>
      </c>
      <c r="G1059" s="15" t="n">
        <v>126.21</v>
      </c>
      <c r="H1059" s="17" t="s">
        <v>86</v>
      </c>
      <c r="I1059" s="12" t="n">
        <f aca="false">COUNTIFS('Supplier bills'!$E$2:$E$1921,A1059)</f>
        <v>1</v>
      </c>
      <c r="J1059" s="15" t="n">
        <f aca="false">IF(I1059=0,"",SUMIFS('Supplier bills'!$F$2:$F$1921,'Supplier bills'!$E$2:$E$1921,A1059))</f>
        <v>126.83</v>
      </c>
      <c r="K1059" s="15" t="n">
        <f aca="false">IF(H1059="Invoiced",ROUND(J1059-G1059,2),"")</f>
        <v>0.62</v>
      </c>
      <c r="L1059" s="17" t="str">
        <f aca="false">IF(H1059="Invoiced",IF(ABS(K1059)/G1059&gt;0.03,"Review","OK"),"")</f>
        <v>OK</v>
      </c>
      <c r="M1059" s="19" t="n">
        <f aca="false">DATE(YEAR(B1059),MONTH(B1059),1)</f>
        <v>46204</v>
      </c>
    </row>
    <row r="1060" customFormat="false" ht="15" hidden="false" customHeight="false" outlineLevel="0" collapsed="false">
      <c r="A1060" s="17" t="s">
        <v>1467</v>
      </c>
      <c r="B1060" s="18" t="n">
        <v>46205</v>
      </c>
      <c r="C1060" s="17" t="s">
        <v>88</v>
      </c>
      <c r="D1060" s="17" t="s">
        <v>1441</v>
      </c>
      <c r="E1060" s="17" t="s">
        <v>1442</v>
      </c>
      <c r="F1060" s="17" t="s">
        <v>98</v>
      </c>
      <c r="G1060" s="15" t="n">
        <v>230.75</v>
      </c>
      <c r="H1060" s="17" t="s">
        <v>135</v>
      </c>
      <c r="I1060" s="12" t="n">
        <f aca="false">COUNTIFS('Supplier bills'!$E$2:$E$1921,A1060)</f>
        <v>0</v>
      </c>
      <c r="J1060" s="15" t="str">
        <f aca="false">IF(I1060=0,"",SUMIFS('Supplier bills'!$F$2:$F$1921,'Supplier bills'!$E$2:$E$1921,A1060))</f>
        <v/>
      </c>
      <c r="K1060" s="15" t="str">
        <f aca="false">IF(H1060="Invoiced",ROUND(J1060-G1060,2),"")</f>
        <v/>
      </c>
      <c r="L1060" s="17" t="str">
        <f aca="false">IF(H1060="Invoiced",IF(ABS(K1060)/G1060&gt;0.03,"Review","OK"),"")</f>
        <v/>
      </c>
      <c r="M1060" s="19" t="n">
        <f aca="false">DATE(YEAR(B1060),MONTH(B1060),1)</f>
        <v>46204</v>
      </c>
    </row>
    <row r="1061" customFormat="false" ht="15" hidden="false" customHeight="false" outlineLevel="0" collapsed="false">
      <c r="A1061" s="17" t="s">
        <v>1468</v>
      </c>
      <c r="B1061" s="18" t="n">
        <v>46205</v>
      </c>
      <c r="C1061" s="17" t="s">
        <v>101</v>
      </c>
      <c r="D1061" s="17" t="s">
        <v>1391</v>
      </c>
      <c r="E1061" s="17" t="s">
        <v>1392</v>
      </c>
      <c r="F1061" s="17" t="s">
        <v>85</v>
      </c>
      <c r="G1061" s="15" t="n">
        <v>515.14</v>
      </c>
      <c r="H1061" s="17" t="s">
        <v>86</v>
      </c>
      <c r="I1061" s="12" t="n">
        <f aca="false">COUNTIFS('Supplier bills'!$E$2:$E$1921,A1061)</f>
        <v>1</v>
      </c>
      <c r="J1061" s="15" t="n">
        <f aca="false">IF(I1061=0,"",SUMIFS('Supplier bills'!$F$2:$F$1921,'Supplier bills'!$E$2:$E$1921,A1061))</f>
        <v>514.88</v>
      </c>
      <c r="K1061" s="15" t="n">
        <f aca="false">IF(H1061="Invoiced",ROUND(J1061-G1061,2),"")</f>
        <v>-0.26</v>
      </c>
      <c r="L1061" s="17" t="str">
        <f aca="false">IF(H1061="Invoiced",IF(ABS(K1061)/G1061&gt;0.03,"Review","OK"),"")</f>
        <v>OK</v>
      </c>
      <c r="M1061" s="19" t="n">
        <f aca="false">DATE(YEAR(B1061),MONTH(B1061),1)</f>
        <v>46204</v>
      </c>
    </row>
    <row r="1062" customFormat="false" ht="15" hidden="false" customHeight="false" outlineLevel="0" collapsed="false">
      <c r="A1062" s="17" t="s">
        <v>1469</v>
      </c>
      <c r="B1062" s="18" t="n">
        <v>46205</v>
      </c>
      <c r="C1062" s="17" t="s">
        <v>101</v>
      </c>
      <c r="D1062" s="17" t="s">
        <v>1388</v>
      </c>
      <c r="E1062" s="17" t="s">
        <v>1389</v>
      </c>
      <c r="F1062" s="17" t="s">
        <v>98</v>
      </c>
      <c r="G1062" s="15" t="n">
        <v>320.03</v>
      </c>
      <c r="H1062" s="17" t="s">
        <v>86</v>
      </c>
      <c r="I1062" s="12" t="n">
        <f aca="false">COUNTIFS('Supplier bills'!$E$2:$E$1921,A1062)</f>
        <v>1</v>
      </c>
      <c r="J1062" s="15" t="n">
        <f aca="false">IF(I1062=0,"",SUMIFS('Supplier bills'!$F$2:$F$1921,'Supplier bills'!$E$2:$E$1921,A1062))</f>
        <v>321.85</v>
      </c>
      <c r="K1062" s="15" t="n">
        <f aca="false">IF(H1062="Invoiced",ROUND(J1062-G1062,2),"")</f>
        <v>1.82</v>
      </c>
      <c r="L1062" s="17" t="str">
        <f aca="false">IF(H1062="Invoiced",IF(ABS(K1062)/G1062&gt;0.03,"Review","OK"),"")</f>
        <v>OK</v>
      </c>
      <c r="M1062" s="19" t="n">
        <f aca="false">DATE(YEAR(B1062),MONTH(B1062),1)</f>
        <v>46204</v>
      </c>
    </row>
    <row r="1063" customFormat="false" ht="15" hidden="false" customHeight="false" outlineLevel="0" collapsed="false">
      <c r="A1063" s="17" t="s">
        <v>1470</v>
      </c>
      <c r="B1063" s="18" t="n">
        <v>46205</v>
      </c>
      <c r="C1063" s="17" t="s">
        <v>82</v>
      </c>
      <c r="D1063" s="17" t="s">
        <v>1327</v>
      </c>
      <c r="E1063" s="17" t="s">
        <v>1328</v>
      </c>
      <c r="F1063" s="17" t="s">
        <v>98</v>
      </c>
      <c r="G1063" s="15" t="n">
        <v>164.28</v>
      </c>
      <c r="H1063" s="17" t="s">
        <v>86</v>
      </c>
      <c r="I1063" s="12" t="n">
        <f aca="false">COUNTIFS('Supplier bills'!$E$2:$E$1921,A1063)</f>
        <v>1</v>
      </c>
      <c r="J1063" s="15" t="n">
        <f aca="false">IF(I1063=0,"",SUMIFS('Supplier bills'!$F$2:$F$1921,'Supplier bills'!$E$2:$E$1921,A1063))</f>
        <v>162.73</v>
      </c>
      <c r="K1063" s="15" t="n">
        <f aca="false">IF(H1063="Invoiced",ROUND(J1063-G1063,2),"")</f>
        <v>-1.55</v>
      </c>
      <c r="L1063" s="17" t="str">
        <f aca="false">IF(H1063="Invoiced",IF(ABS(K1063)/G1063&gt;0.03,"Review","OK"),"")</f>
        <v>OK</v>
      </c>
      <c r="M1063" s="19" t="n">
        <f aca="false">DATE(YEAR(B1063),MONTH(B1063),1)</f>
        <v>46204</v>
      </c>
    </row>
    <row r="1064" customFormat="false" ht="15" hidden="false" customHeight="false" outlineLevel="0" collapsed="false">
      <c r="A1064" s="17" t="s">
        <v>1471</v>
      </c>
      <c r="B1064" s="18" t="n">
        <v>46205</v>
      </c>
      <c r="C1064" s="17" t="s">
        <v>88</v>
      </c>
      <c r="D1064" s="17" t="s">
        <v>1293</v>
      </c>
      <c r="E1064" s="17" t="s">
        <v>1294</v>
      </c>
      <c r="F1064" s="17" t="s">
        <v>98</v>
      </c>
      <c r="G1064" s="15" t="n">
        <v>517.97</v>
      </c>
      <c r="H1064" s="17" t="s">
        <v>86</v>
      </c>
      <c r="I1064" s="12" t="n">
        <f aca="false">COUNTIFS('Supplier bills'!$E$2:$E$1921,A1064)</f>
        <v>1</v>
      </c>
      <c r="J1064" s="15" t="n">
        <f aca="false">IF(I1064=0,"",SUMIFS('Supplier bills'!$F$2:$F$1921,'Supplier bills'!$E$2:$E$1921,A1064))</f>
        <v>522.33</v>
      </c>
      <c r="K1064" s="15" t="n">
        <f aca="false">IF(H1064="Invoiced",ROUND(J1064-G1064,2),"")</f>
        <v>4.36</v>
      </c>
      <c r="L1064" s="17" t="str">
        <f aca="false">IF(H1064="Invoiced",IF(ABS(K1064)/G1064&gt;0.03,"Review","OK"),"")</f>
        <v>OK</v>
      </c>
      <c r="M1064" s="19" t="n">
        <f aca="false">DATE(YEAR(B1064),MONTH(B1064),1)</f>
        <v>46204</v>
      </c>
    </row>
    <row r="1065" customFormat="false" ht="15" hidden="false" customHeight="false" outlineLevel="0" collapsed="false">
      <c r="A1065" s="17" t="s">
        <v>1472</v>
      </c>
      <c r="B1065" s="18" t="n">
        <v>46205</v>
      </c>
      <c r="C1065" s="17" t="s">
        <v>88</v>
      </c>
      <c r="D1065" s="17" t="s">
        <v>1473</v>
      </c>
      <c r="E1065" s="17" t="s">
        <v>1474</v>
      </c>
      <c r="F1065" s="17" t="s">
        <v>98</v>
      </c>
      <c r="G1065" s="15" t="n">
        <v>341.12</v>
      </c>
      <c r="H1065" s="17" t="s">
        <v>86</v>
      </c>
      <c r="I1065" s="12" t="n">
        <f aca="false">COUNTIFS('Supplier bills'!$E$2:$E$1921,A1065)</f>
        <v>1</v>
      </c>
      <c r="J1065" s="15" t="n">
        <f aca="false">IF(I1065=0,"",SUMIFS('Supplier bills'!$F$2:$F$1921,'Supplier bills'!$E$2:$E$1921,A1065))</f>
        <v>379.39</v>
      </c>
      <c r="K1065" s="15" t="n">
        <f aca="false">IF(H1065="Invoiced",ROUND(J1065-G1065,2),"")</f>
        <v>38.27</v>
      </c>
      <c r="L1065" s="17" t="str">
        <f aca="false">IF(H1065="Invoiced",IF(ABS(K1065)/G1065&gt;0.03,"Review","OK"),"")</f>
        <v>Review</v>
      </c>
      <c r="M1065" s="19" t="n">
        <f aca="false">DATE(YEAR(B1065),MONTH(B1065),1)</f>
        <v>46204</v>
      </c>
    </row>
    <row r="1066" customFormat="false" ht="15" hidden="false" customHeight="false" outlineLevel="0" collapsed="false">
      <c r="A1066" s="17" t="s">
        <v>1475</v>
      </c>
      <c r="B1066" s="18" t="n">
        <v>46205</v>
      </c>
      <c r="C1066" s="17" t="s">
        <v>88</v>
      </c>
      <c r="D1066" s="17" t="s">
        <v>1360</v>
      </c>
      <c r="E1066" s="17" t="s">
        <v>1361</v>
      </c>
      <c r="F1066" s="17" t="s">
        <v>98</v>
      </c>
      <c r="G1066" s="15" t="n">
        <v>246.64</v>
      </c>
      <c r="H1066" s="17" t="s">
        <v>86</v>
      </c>
      <c r="I1066" s="12" t="n">
        <f aca="false">COUNTIFS('Supplier bills'!$E$2:$E$1921,A1066)</f>
        <v>1</v>
      </c>
      <c r="J1066" s="15" t="n">
        <f aca="false">IF(I1066=0,"",SUMIFS('Supplier bills'!$F$2:$F$1921,'Supplier bills'!$E$2:$E$1921,A1066))</f>
        <v>247.54</v>
      </c>
      <c r="K1066" s="15" t="n">
        <f aca="false">IF(H1066="Invoiced",ROUND(J1066-G1066,2),"")</f>
        <v>0.9</v>
      </c>
      <c r="L1066" s="17" t="str">
        <f aca="false">IF(H1066="Invoiced",IF(ABS(K1066)/G1066&gt;0.03,"Review","OK"),"")</f>
        <v>OK</v>
      </c>
      <c r="M1066" s="19" t="n">
        <f aca="false">DATE(YEAR(B1066),MONTH(B1066),1)</f>
        <v>46204</v>
      </c>
    </row>
    <row r="1067" customFormat="false" ht="15" hidden="false" customHeight="false" outlineLevel="0" collapsed="false">
      <c r="A1067" s="17" t="s">
        <v>1476</v>
      </c>
      <c r="B1067" s="18" t="n">
        <v>46205</v>
      </c>
      <c r="C1067" s="17" t="s">
        <v>82</v>
      </c>
      <c r="D1067" s="17" t="s">
        <v>1331</v>
      </c>
      <c r="E1067" s="17" t="s">
        <v>1332</v>
      </c>
      <c r="F1067" s="17" t="s">
        <v>98</v>
      </c>
      <c r="G1067" s="15" t="n">
        <v>109.8</v>
      </c>
      <c r="H1067" s="17" t="s">
        <v>86</v>
      </c>
      <c r="I1067" s="12" t="n">
        <f aca="false">COUNTIFS('Supplier bills'!$E$2:$E$1921,A1067)</f>
        <v>1</v>
      </c>
      <c r="J1067" s="15" t="n">
        <f aca="false">IF(I1067=0,"",SUMIFS('Supplier bills'!$F$2:$F$1921,'Supplier bills'!$E$2:$E$1921,A1067))</f>
        <v>110.51</v>
      </c>
      <c r="K1067" s="15" t="n">
        <f aca="false">IF(H1067="Invoiced",ROUND(J1067-G1067,2),"")</f>
        <v>0.71</v>
      </c>
      <c r="L1067" s="17" t="str">
        <f aca="false">IF(H1067="Invoiced",IF(ABS(K1067)/G1067&gt;0.03,"Review","OK"),"")</f>
        <v>OK</v>
      </c>
      <c r="M1067" s="19" t="n">
        <f aca="false">DATE(YEAR(B1067),MONTH(B1067),1)</f>
        <v>46204</v>
      </c>
    </row>
    <row r="1068" customFormat="false" ht="15" hidden="false" customHeight="false" outlineLevel="0" collapsed="false">
      <c r="A1068" s="17" t="s">
        <v>1477</v>
      </c>
      <c r="B1068" s="18" t="n">
        <v>46205</v>
      </c>
      <c r="C1068" s="17" t="s">
        <v>88</v>
      </c>
      <c r="D1068" s="17" t="s">
        <v>1331</v>
      </c>
      <c r="E1068" s="17" t="s">
        <v>1332</v>
      </c>
      <c r="F1068" s="17" t="s">
        <v>98</v>
      </c>
      <c r="G1068" s="15" t="n">
        <v>247.21</v>
      </c>
      <c r="H1068" s="17" t="s">
        <v>86</v>
      </c>
      <c r="I1068" s="12" t="n">
        <f aca="false">COUNTIFS('Supplier bills'!$E$2:$E$1921,A1068)</f>
        <v>1</v>
      </c>
      <c r="J1068" s="15" t="n">
        <f aca="false">IF(I1068=0,"",SUMIFS('Supplier bills'!$F$2:$F$1921,'Supplier bills'!$E$2:$E$1921,A1068))</f>
        <v>247.39</v>
      </c>
      <c r="K1068" s="15" t="n">
        <f aca="false">IF(H1068="Invoiced",ROUND(J1068-G1068,2),"")</f>
        <v>0.18</v>
      </c>
      <c r="L1068" s="17" t="str">
        <f aca="false">IF(H1068="Invoiced",IF(ABS(K1068)/G1068&gt;0.03,"Review","OK"),"")</f>
        <v>OK</v>
      </c>
      <c r="M1068" s="19" t="n">
        <f aca="false">DATE(YEAR(B1068),MONTH(B1068),1)</f>
        <v>46204</v>
      </c>
    </row>
    <row r="1069" customFormat="false" ht="15" hidden="false" customHeight="false" outlineLevel="0" collapsed="false">
      <c r="A1069" s="17" t="s">
        <v>1478</v>
      </c>
      <c r="B1069" s="18" t="n">
        <v>46205</v>
      </c>
      <c r="C1069" s="17" t="s">
        <v>82</v>
      </c>
      <c r="D1069" s="17" t="s">
        <v>1408</v>
      </c>
      <c r="E1069" s="17" t="s">
        <v>1409</v>
      </c>
      <c r="F1069" s="17" t="s">
        <v>98</v>
      </c>
      <c r="G1069" s="15" t="n">
        <v>69.61</v>
      </c>
      <c r="H1069" s="17" t="s">
        <v>86</v>
      </c>
      <c r="I1069" s="12" t="n">
        <f aca="false">COUNTIFS('Supplier bills'!$E$2:$E$1921,A1069)</f>
        <v>1</v>
      </c>
      <c r="J1069" s="15" t="n">
        <f aca="false">IF(I1069=0,"",SUMIFS('Supplier bills'!$F$2:$F$1921,'Supplier bills'!$E$2:$E$1921,A1069))</f>
        <v>69.11</v>
      </c>
      <c r="K1069" s="15" t="n">
        <f aca="false">IF(H1069="Invoiced",ROUND(J1069-G1069,2),"")</f>
        <v>-0.5</v>
      </c>
      <c r="L1069" s="17" t="str">
        <f aca="false">IF(H1069="Invoiced",IF(ABS(K1069)/G1069&gt;0.03,"Review","OK"),"")</f>
        <v>OK</v>
      </c>
      <c r="M1069" s="19" t="n">
        <f aca="false">DATE(YEAR(B1069),MONTH(B1069),1)</f>
        <v>46204</v>
      </c>
    </row>
    <row r="1070" customFormat="false" ht="15" hidden="false" customHeight="false" outlineLevel="0" collapsed="false">
      <c r="A1070" s="17" t="s">
        <v>1479</v>
      </c>
      <c r="B1070" s="18" t="n">
        <v>46206</v>
      </c>
      <c r="C1070" s="17" t="s">
        <v>82</v>
      </c>
      <c r="D1070" s="17" t="s">
        <v>1480</v>
      </c>
      <c r="E1070" s="17" t="s">
        <v>1481</v>
      </c>
      <c r="F1070" s="17" t="s">
        <v>85</v>
      </c>
      <c r="G1070" s="15" t="n">
        <v>341.99</v>
      </c>
      <c r="H1070" s="17" t="s">
        <v>86</v>
      </c>
      <c r="I1070" s="12" t="n">
        <f aca="false">COUNTIFS('Supplier bills'!$E$2:$E$1921,A1070)</f>
        <v>1</v>
      </c>
      <c r="J1070" s="15" t="n">
        <f aca="false">IF(I1070=0,"",SUMIFS('Supplier bills'!$F$2:$F$1921,'Supplier bills'!$E$2:$E$1921,A1070))</f>
        <v>343.05</v>
      </c>
      <c r="K1070" s="15" t="n">
        <f aca="false">IF(H1070="Invoiced",ROUND(J1070-G1070,2),"")</f>
        <v>1.06</v>
      </c>
      <c r="L1070" s="17" t="str">
        <f aca="false">IF(H1070="Invoiced",IF(ABS(K1070)/G1070&gt;0.03,"Review","OK"),"")</f>
        <v>OK</v>
      </c>
      <c r="M1070" s="19" t="n">
        <f aca="false">DATE(YEAR(B1070),MONTH(B1070),1)</f>
        <v>46204</v>
      </c>
    </row>
    <row r="1071" customFormat="false" ht="15" hidden="false" customHeight="false" outlineLevel="0" collapsed="false">
      <c r="A1071" s="17" t="s">
        <v>1482</v>
      </c>
      <c r="B1071" s="18" t="n">
        <v>46206</v>
      </c>
      <c r="C1071" s="17" t="s">
        <v>82</v>
      </c>
      <c r="D1071" s="17" t="s">
        <v>1405</v>
      </c>
      <c r="E1071" s="17" t="s">
        <v>1406</v>
      </c>
      <c r="F1071" s="17" t="s">
        <v>98</v>
      </c>
      <c r="G1071" s="15" t="n">
        <v>391.43</v>
      </c>
      <c r="H1071" s="17" t="s">
        <v>86</v>
      </c>
      <c r="I1071" s="12" t="n">
        <f aca="false">COUNTIFS('Supplier bills'!$E$2:$E$1921,A1071)</f>
        <v>1</v>
      </c>
      <c r="J1071" s="15" t="n">
        <f aca="false">IF(I1071=0,"",SUMIFS('Supplier bills'!$F$2:$F$1921,'Supplier bills'!$E$2:$E$1921,A1071))</f>
        <v>390.92</v>
      </c>
      <c r="K1071" s="15" t="n">
        <f aca="false">IF(H1071="Invoiced",ROUND(J1071-G1071,2),"")</f>
        <v>-0.51</v>
      </c>
      <c r="L1071" s="17" t="str">
        <f aca="false">IF(H1071="Invoiced",IF(ABS(K1071)/G1071&gt;0.03,"Review","OK"),"")</f>
        <v>OK</v>
      </c>
      <c r="M1071" s="19" t="n">
        <f aca="false">DATE(YEAR(B1071),MONTH(B1071),1)</f>
        <v>46204</v>
      </c>
    </row>
    <row r="1072" customFormat="false" ht="15" hidden="false" customHeight="false" outlineLevel="0" collapsed="false">
      <c r="A1072" s="17" t="s">
        <v>1483</v>
      </c>
      <c r="B1072" s="18" t="n">
        <v>46206</v>
      </c>
      <c r="C1072" s="17" t="s">
        <v>82</v>
      </c>
      <c r="D1072" s="17" t="s">
        <v>1360</v>
      </c>
      <c r="E1072" s="17" t="s">
        <v>1361</v>
      </c>
      <c r="F1072" s="17" t="s">
        <v>92</v>
      </c>
      <c r="G1072" s="15" t="n">
        <v>736.96</v>
      </c>
      <c r="H1072" s="17" t="s">
        <v>93</v>
      </c>
      <c r="I1072" s="12" t="n">
        <f aca="false">COUNTIFS('Supplier bills'!$E$2:$E$1921,A1072)</f>
        <v>0</v>
      </c>
      <c r="J1072" s="15" t="str">
        <f aca="false">IF(I1072=0,"",SUMIFS('Supplier bills'!$F$2:$F$1921,'Supplier bills'!$E$2:$E$1921,A1072))</f>
        <v/>
      </c>
      <c r="K1072" s="15" t="str">
        <f aca="false">IF(H1072="Invoiced",ROUND(J1072-G1072,2),"")</f>
        <v/>
      </c>
      <c r="L1072" s="17" t="str">
        <f aca="false">IF(H1072="Invoiced",IF(ABS(K1072)/G1072&gt;0.03,"Review","OK"),"")</f>
        <v/>
      </c>
      <c r="M1072" s="19" t="n">
        <f aca="false">DATE(YEAR(B1072),MONTH(B1072),1)</f>
        <v>46204</v>
      </c>
    </row>
    <row r="1073" customFormat="false" ht="15" hidden="false" customHeight="false" outlineLevel="0" collapsed="false">
      <c r="A1073" s="17" t="s">
        <v>1484</v>
      </c>
      <c r="B1073" s="18" t="n">
        <v>46206</v>
      </c>
      <c r="C1073" s="17" t="s">
        <v>82</v>
      </c>
      <c r="D1073" s="17" t="s">
        <v>1372</v>
      </c>
      <c r="E1073" s="17" t="s">
        <v>1373</v>
      </c>
      <c r="F1073" s="17" t="s">
        <v>85</v>
      </c>
      <c r="G1073" s="15" t="n">
        <v>279.83</v>
      </c>
      <c r="H1073" s="17" t="s">
        <v>86</v>
      </c>
      <c r="I1073" s="12" t="n">
        <f aca="false">COUNTIFS('Supplier bills'!$E$2:$E$1921,A1073)</f>
        <v>1</v>
      </c>
      <c r="J1073" s="15" t="n">
        <f aca="false">IF(I1073=0,"",SUMIFS('Supplier bills'!$F$2:$F$1921,'Supplier bills'!$E$2:$E$1921,A1073))</f>
        <v>279.44</v>
      </c>
      <c r="K1073" s="15" t="n">
        <f aca="false">IF(H1073="Invoiced",ROUND(J1073-G1073,2),"")</f>
        <v>-0.39</v>
      </c>
      <c r="L1073" s="17" t="str">
        <f aca="false">IF(H1073="Invoiced",IF(ABS(K1073)/G1073&gt;0.03,"Review","OK"),"")</f>
        <v>OK</v>
      </c>
      <c r="M1073" s="19" t="n">
        <f aca="false">DATE(YEAR(B1073),MONTH(B1073),1)</f>
        <v>46204</v>
      </c>
    </row>
    <row r="1074" customFormat="false" ht="15" hidden="false" customHeight="false" outlineLevel="0" collapsed="false">
      <c r="A1074" s="17" t="s">
        <v>1485</v>
      </c>
      <c r="B1074" s="18" t="n">
        <v>46206</v>
      </c>
      <c r="C1074" s="17" t="s">
        <v>101</v>
      </c>
      <c r="D1074" s="17" t="s">
        <v>1408</v>
      </c>
      <c r="E1074" s="17" t="s">
        <v>1409</v>
      </c>
      <c r="F1074" s="17" t="s">
        <v>98</v>
      </c>
      <c r="G1074" s="15" t="n">
        <v>156.57</v>
      </c>
      <c r="H1074" s="17" t="s">
        <v>86</v>
      </c>
      <c r="I1074" s="12" t="n">
        <f aca="false">COUNTIFS('Supplier bills'!$E$2:$E$1921,A1074)</f>
        <v>1</v>
      </c>
      <c r="J1074" s="15" t="n">
        <f aca="false">IF(I1074=0,"",SUMIFS('Supplier bills'!$F$2:$F$1921,'Supplier bills'!$E$2:$E$1921,A1074))</f>
        <v>155.47</v>
      </c>
      <c r="K1074" s="15" t="n">
        <f aca="false">IF(H1074="Invoiced",ROUND(J1074-G1074,2),"")</f>
        <v>-1.1</v>
      </c>
      <c r="L1074" s="17" t="str">
        <f aca="false">IF(H1074="Invoiced",IF(ABS(K1074)/G1074&gt;0.03,"Review","OK"),"")</f>
        <v>OK</v>
      </c>
      <c r="M1074" s="19" t="n">
        <f aca="false">DATE(YEAR(B1074),MONTH(B1074),1)</f>
        <v>46204</v>
      </c>
    </row>
    <row r="1075" customFormat="false" ht="15" hidden="false" customHeight="false" outlineLevel="0" collapsed="false">
      <c r="A1075" s="17" t="s">
        <v>1486</v>
      </c>
      <c r="B1075" s="18" t="n">
        <v>46206</v>
      </c>
      <c r="C1075" s="17" t="s">
        <v>82</v>
      </c>
      <c r="D1075" s="17" t="s">
        <v>1487</v>
      </c>
      <c r="E1075" s="17" t="s">
        <v>1488</v>
      </c>
      <c r="F1075" s="17" t="s">
        <v>98</v>
      </c>
      <c r="G1075" s="15" t="n">
        <v>266.6</v>
      </c>
      <c r="H1075" s="17" t="s">
        <v>86</v>
      </c>
      <c r="I1075" s="12" t="n">
        <f aca="false">COUNTIFS('Supplier bills'!$E$2:$E$1921,A1075)</f>
        <v>2</v>
      </c>
      <c r="J1075" s="15" t="n">
        <f aca="false">IF(I1075=0,"",SUMIFS('Supplier bills'!$F$2:$F$1921,'Supplier bills'!$E$2:$E$1921,A1075))</f>
        <v>266.29</v>
      </c>
      <c r="K1075" s="15" t="n">
        <f aca="false">IF(H1075="Invoiced",ROUND(J1075-G1075,2),"")</f>
        <v>-0.31</v>
      </c>
      <c r="L1075" s="17" t="str">
        <f aca="false">IF(H1075="Invoiced",IF(ABS(K1075)/G1075&gt;0.03,"Review","OK"),"")</f>
        <v>OK</v>
      </c>
      <c r="M1075" s="19" t="n">
        <f aca="false">DATE(YEAR(B1075),MONTH(B1075),1)</f>
        <v>46204</v>
      </c>
    </row>
    <row r="1076" customFormat="false" ht="15" hidden="false" customHeight="false" outlineLevel="0" collapsed="false">
      <c r="A1076" s="17" t="s">
        <v>1489</v>
      </c>
      <c r="B1076" s="18" t="n">
        <v>46206</v>
      </c>
      <c r="C1076" s="17" t="s">
        <v>88</v>
      </c>
      <c r="D1076" s="17" t="s">
        <v>1391</v>
      </c>
      <c r="E1076" s="17" t="s">
        <v>1392</v>
      </c>
      <c r="F1076" s="17" t="s">
        <v>98</v>
      </c>
      <c r="G1076" s="15" t="n">
        <v>263.3</v>
      </c>
      <c r="H1076" s="17" t="s">
        <v>135</v>
      </c>
      <c r="I1076" s="12" t="n">
        <f aca="false">COUNTIFS('Supplier bills'!$E$2:$E$1921,A1076)</f>
        <v>0</v>
      </c>
      <c r="J1076" s="15" t="str">
        <f aca="false">IF(I1076=0,"",SUMIFS('Supplier bills'!$F$2:$F$1921,'Supplier bills'!$E$2:$E$1921,A1076))</f>
        <v/>
      </c>
      <c r="K1076" s="15" t="str">
        <f aca="false">IF(H1076="Invoiced",ROUND(J1076-G1076,2),"")</f>
        <v/>
      </c>
      <c r="L1076" s="17" t="str">
        <f aca="false">IF(H1076="Invoiced",IF(ABS(K1076)/G1076&gt;0.03,"Review","OK"),"")</f>
        <v/>
      </c>
      <c r="M1076" s="19" t="n">
        <f aca="false">DATE(YEAR(B1076),MONTH(B1076),1)</f>
        <v>46204</v>
      </c>
    </row>
    <row r="1077" customFormat="false" ht="15" hidden="false" customHeight="false" outlineLevel="0" collapsed="false">
      <c r="A1077" s="17" t="s">
        <v>1490</v>
      </c>
      <c r="B1077" s="18" t="n">
        <v>46206</v>
      </c>
      <c r="C1077" s="17" t="s">
        <v>88</v>
      </c>
      <c r="D1077" s="17" t="s">
        <v>1309</v>
      </c>
      <c r="E1077" s="17" t="s">
        <v>1310</v>
      </c>
      <c r="F1077" s="17" t="s">
        <v>98</v>
      </c>
      <c r="G1077" s="15" t="n">
        <v>168.32</v>
      </c>
      <c r="H1077" s="17" t="s">
        <v>135</v>
      </c>
      <c r="I1077" s="12" t="n">
        <f aca="false">COUNTIFS('Supplier bills'!$E$2:$E$1921,A1077)</f>
        <v>0</v>
      </c>
      <c r="J1077" s="15" t="str">
        <f aca="false">IF(I1077=0,"",SUMIFS('Supplier bills'!$F$2:$F$1921,'Supplier bills'!$E$2:$E$1921,A1077))</f>
        <v/>
      </c>
      <c r="K1077" s="15" t="str">
        <f aca="false">IF(H1077="Invoiced",ROUND(J1077-G1077,2),"")</f>
        <v/>
      </c>
      <c r="L1077" s="17" t="str">
        <f aca="false">IF(H1077="Invoiced",IF(ABS(K1077)/G1077&gt;0.03,"Review","OK"),"")</f>
        <v/>
      </c>
      <c r="M1077" s="19" t="n">
        <f aca="false">DATE(YEAR(B1077),MONTH(B1077),1)</f>
        <v>46204</v>
      </c>
    </row>
    <row r="1078" customFormat="false" ht="15" hidden="false" customHeight="false" outlineLevel="0" collapsed="false">
      <c r="A1078" s="17" t="s">
        <v>1491</v>
      </c>
      <c r="B1078" s="18" t="n">
        <v>46206</v>
      </c>
      <c r="C1078" s="17" t="s">
        <v>88</v>
      </c>
      <c r="D1078" s="17" t="s">
        <v>1441</v>
      </c>
      <c r="E1078" s="17" t="s">
        <v>1442</v>
      </c>
      <c r="F1078" s="17" t="s">
        <v>98</v>
      </c>
      <c r="G1078" s="15" t="n">
        <v>258.89</v>
      </c>
      <c r="H1078" s="17" t="s">
        <v>86</v>
      </c>
      <c r="I1078" s="12" t="n">
        <f aca="false">COUNTIFS('Supplier bills'!$E$2:$E$1921,A1078)</f>
        <v>1</v>
      </c>
      <c r="J1078" s="15" t="n">
        <f aca="false">IF(I1078=0,"",SUMIFS('Supplier bills'!$F$2:$F$1921,'Supplier bills'!$E$2:$E$1921,A1078))</f>
        <v>258.95</v>
      </c>
      <c r="K1078" s="15" t="n">
        <f aca="false">IF(H1078="Invoiced",ROUND(J1078-G1078,2),"")</f>
        <v>0.06</v>
      </c>
      <c r="L1078" s="17" t="str">
        <f aca="false">IF(H1078="Invoiced",IF(ABS(K1078)/G1078&gt;0.03,"Review","OK"),"")</f>
        <v>OK</v>
      </c>
      <c r="M1078" s="19" t="n">
        <f aca="false">DATE(YEAR(B1078),MONTH(B1078),1)</f>
        <v>46204</v>
      </c>
    </row>
    <row r="1079" customFormat="false" ht="15" hidden="false" customHeight="false" outlineLevel="0" collapsed="false">
      <c r="A1079" s="17" t="s">
        <v>1492</v>
      </c>
      <c r="B1079" s="18" t="n">
        <v>46206</v>
      </c>
      <c r="C1079" s="17" t="s">
        <v>82</v>
      </c>
      <c r="D1079" s="17" t="s">
        <v>1391</v>
      </c>
      <c r="E1079" s="17" t="s">
        <v>1392</v>
      </c>
      <c r="F1079" s="17" t="s">
        <v>85</v>
      </c>
      <c r="G1079" s="15" t="n">
        <v>134.55</v>
      </c>
      <c r="H1079" s="17" t="s">
        <v>86</v>
      </c>
      <c r="I1079" s="12" t="n">
        <f aca="false">COUNTIFS('Supplier bills'!$E$2:$E$1921,A1079)</f>
        <v>1</v>
      </c>
      <c r="J1079" s="15" t="n">
        <f aca="false">IF(I1079=0,"",SUMIFS('Supplier bills'!$F$2:$F$1921,'Supplier bills'!$E$2:$E$1921,A1079))</f>
        <v>135.64</v>
      </c>
      <c r="K1079" s="15" t="n">
        <f aca="false">IF(H1079="Invoiced",ROUND(J1079-G1079,2),"")</f>
        <v>1.09</v>
      </c>
      <c r="L1079" s="17" t="str">
        <f aca="false">IF(H1079="Invoiced",IF(ABS(K1079)/G1079&gt;0.03,"Review","OK"),"")</f>
        <v>OK</v>
      </c>
      <c r="M1079" s="19" t="n">
        <f aca="false">DATE(YEAR(B1079),MONTH(B1079),1)</f>
        <v>46204</v>
      </c>
    </row>
    <row r="1080" customFormat="false" ht="15" hidden="false" customHeight="false" outlineLevel="0" collapsed="false">
      <c r="A1080" s="17" t="s">
        <v>1493</v>
      </c>
      <c r="B1080" s="18" t="n">
        <v>46206</v>
      </c>
      <c r="C1080" s="17" t="s">
        <v>101</v>
      </c>
      <c r="D1080" s="17" t="s">
        <v>1473</v>
      </c>
      <c r="E1080" s="17" t="s">
        <v>1474</v>
      </c>
      <c r="F1080" s="17" t="s">
        <v>85</v>
      </c>
      <c r="G1080" s="15" t="n">
        <v>304.38</v>
      </c>
      <c r="H1080" s="17" t="s">
        <v>86</v>
      </c>
      <c r="I1080" s="12" t="n">
        <f aca="false">COUNTIFS('Supplier bills'!$E$2:$E$1921,A1080)</f>
        <v>1</v>
      </c>
      <c r="J1080" s="15" t="n">
        <f aca="false">IF(I1080=0,"",SUMIFS('Supplier bills'!$F$2:$F$1921,'Supplier bills'!$E$2:$E$1921,A1080))</f>
        <v>304.23</v>
      </c>
      <c r="K1080" s="15" t="n">
        <f aca="false">IF(H1080="Invoiced",ROUND(J1080-G1080,2),"")</f>
        <v>-0.15</v>
      </c>
      <c r="L1080" s="17" t="str">
        <f aca="false">IF(H1080="Invoiced",IF(ABS(K1080)/G1080&gt;0.03,"Review","OK"),"")</f>
        <v>OK</v>
      </c>
      <c r="M1080" s="19" t="n">
        <f aca="false">DATE(YEAR(B1080),MONTH(B1080),1)</f>
        <v>46204</v>
      </c>
    </row>
    <row r="1081" customFormat="false" ht="15" hidden="false" customHeight="false" outlineLevel="0" collapsed="false">
      <c r="A1081" s="17" t="s">
        <v>1494</v>
      </c>
      <c r="B1081" s="18" t="n">
        <v>46206</v>
      </c>
      <c r="C1081" s="17" t="s">
        <v>101</v>
      </c>
      <c r="D1081" s="17" t="s">
        <v>1459</v>
      </c>
      <c r="E1081" s="17" t="s">
        <v>1460</v>
      </c>
      <c r="F1081" s="17" t="s">
        <v>85</v>
      </c>
      <c r="G1081" s="15" t="n">
        <v>108.15</v>
      </c>
      <c r="H1081" s="17" t="s">
        <v>86</v>
      </c>
      <c r="I1081" s="12" t="n">
        <f aca="false">COUNTIFS('Supplier bills'!$E$2:$E$1921,A1081)</f>
        <v>1</v>
      </c>
      <c r="J1081" s="15" t="n">
        <f aca="false">IF(I1081=0,"",SUMIFS('Supplier bills'!$F$2:$F$1921,'Supplier bills'!$E$2:$E$1921,A1081))</f>
        <v>108.09</v>
      </c>
      <c r="K1081" s="15" t="n">
        <f aca="false">IF(H1081="Invoiced",ROUND(J1081-G1081,2),"")</f>
        <v>-0.06</v>
      </c>
      <c r="L1081" s="17" t="str">
        <f aca="false">IF(H1081="Invoiced",IF(ABS(K1081)/G1081&gt;0.03,"Review","OK"),"")</f>
        <v>OK</v>
      </c>
      <c r="M1081" s="19" t="n">
        <f aca="false">DATE(YEAR(B1081),MONTH(B1081),1)</f>
        <v>46204</v>
      </c>
    </row>
    <row r="1082" customFormat="false" ht="15" hidden="false" customHeight="false" outlineLevel="0" collapsed="false">
      <c r="A1082" s="17" t="s">
        <v>1495</v>
      </c>
      <c r="B1082" s="18" t="n">
        <v>46206</v>
      </c>
      <c r="C1082" s="17" t="s">
        <v>82</v>
      </c>
      <c r="D1082" s="17" t="s">
        <v>1395</v>
      </c>
      <c r="E1082" s="17" t="s">
        <v>1396</v>
      </c>
      <c r="F1082" s="17" t="s">
        <v>98</v>
      </c>
      <c r="G1082" s="15" t="n">
        <v>139.65</v>
      </c>
      <c r="H1082" s="17" t="s">
        <v>86</v>
      </c>
      <c r="I1082" s="12" t="n">
        <f aca="false">COUNTIFS('Supplier bills'!$E$2:$E$1921,A1082)</f>
        <v>1</v>
      </c>
      <c r="J1082" s="15" t="n">
        <f aca="false">IF(I1082=0,"",SUMIFS('Supplier bills'!$F$2:$F$1921,'Supplier bills'!$E$2:$E$1921,A1082))</f>
        <v>138.83</v>
      </c>
      <c r="K1082" s="15" t="n">
        <f aca="false">IF(H1082="Invoiced",ROUND(J1082-G1082,2),"")</f>
        <v>-0.82</v>
      </c>
      <c r="L1082" s="17" t="str">
        <f aca="false">IF(H1082="Invoiced",IF(ABS(K1082)/G1082&gt;0.03,"Review","OK"),"")</f>
        <v>OK</v>
      </c>
      <c r="M1082" s="19" t="n">
        <f aca="false">DATE(YEAR(B1082),MONTH(B1082),1)</f>
        <v>46204</v>
      </c>
    </row>
    <row r="1083" customFormat="false" ht="15" hidden="false" customHeight="false" outlineLevel="0" collapsed="false">
      <c r="A1083" s="17" t="s">
        <v>1496</v>
      </c>
      <c r="B1083" s="18" t="n">
        <v>46206</v>
      </c>
      <c r="C1083" s="17" t="s">
        <v>88</v>
      </c>
      <c r="D1083" s="17" t="s">
        <v>1377</v>
      </c>
      <c r="E1083" s="17" t="s">
        <v>1378</v>
      </c>
      <c r="F1083" s="17" t="s">
        <v>85</v>
      </c>
      <c r="G1083" s="15" t="n">
        <v>182.33</v>
      </c>
      <c r="H1083" s="17" t="s">
        <v>86</v>
      </c>
      <c r="I1083" s="12" t="n">
        <f aca="false">COUNTIFS('Supplier bills'!$E$2:$E$1921,A1083)</f>
        <v>1</v>
      </c>
      <c r="J1083" s="15" t="n">
        <f aca="false">IF(I1083=0,"",SUMIFS('Supplier bills'!$F$2:$F$1921,'Supplier bills'!$E$2:$E$1921,A1083))</f>
        <v>182.16</v>
      </c>
      <c r="K1083" s="15" t="n">
        <f aca="false">IF(H1083="Invoiced",ROUND(J1083-G1083,2),"")</f>
        <v>-0.17</v>
      </c>
      <c r="L1083" s="17" t="str">
        <f aca="false">IF(H1083="Invoiced",IF(ABS(K1083)/G1083&gt;0.03,"Review","OK"),"")</f>
        <v>OK</v>
      </c>
      <c r="M1083" s="19" t="n">
        <f aca="false">DATE(YEAR(B1083),MONTH(B1083),1)</f>
        <v>46204</v>
      </c>
    </row>
    <row r="1084" customFormat="false" ht="15" hidden="false" customHeight="false" outlineLevel="0" collapsed="false">
      <c r="A1084" s="17" t="s">
        <v>1497</v>
      </c>
      <c r="B1084" s="18" t="n">
        <v>46206</v>
      </c>
      <c r="C1084" s="17" t="s">
        <v>82</v>
      </c>
      <c r="D1084" s="17" t="s">
        <v>1377</v>
      </c>
      <c r="E1084" s="17" t="s">
        <v>1378</v>
      </c>
      <c r="F1084" s="17" t="s">
        <v>85</v>
      </c>
      <c r="G1084" s="15" t="n">
        <v>676.21</v>
      </c>
      <c r="H1084" s="17" t="s">
        <v>86</v>
      </c>
      <c r="I1084" s="12" t="n">
        <f aca="false">COUNTIFS('Supplier bills'!$E$2:$E$1921,A1084)</f>
        <v>1</v>
      </c>
      <c r="J1084" s="15" t="n">
        <f aca="false">IF(I1084=0,"",SUMIFS('Supplier bills'!$F$2:$F$1921,'Supplier bills'!$E$2:$E$1921,A1084))</f>
        <v>670.17</v>
      </c>
      <c r="K1084" s="15" t="n">
        <f aca="false">IF(H1084="Invoiced",ROUND(J1084-G1084,2),"")</f>
        <v>-6.04</v>
      </c>
      <c r="L1084" s="17" t="str">
        <f aca="false">IF(H1084="Invoiced",IF(ABS(K1084)/G1084&gt;0.03,"Review","OK"),"")</f>
        <v>OK</v>
      </c>
      <c r="M1084" s="19" t="n">
        <f aca="false">DATE(YEAR(B1084),MONTH(B1084),1)</f>
        <v>46204</v>
      </c>
    </row>
    <row r="1085" customFormat="false" ht="15" hidden="false" customHeight="false" outlineLevel="0" collapsed="false">
      <c r="A1085" s="17" t="s">
        <v>1498</v>
      </c>
      <c r="B1085" s="18" t="n">
        <v>46206</v>
      </c>
      <c r="C1085" s="17" t="s">
        <v>82</v>
      </c>
      <c r="D1085" s="17" t="s">
        <v>1324</v>
      </c>
      <c r="E1085" s="17" t="s">
        <v>1325</v>
      </c>
      <c r="F1085" s="17" t="s">
        <v>85</v>
      </c>
      <c r="G1085" s="15" t="n">
        <v>1159.5</v>
      </c>
      <c r="H1085" s="17" t="s">
        <v>86</v>
      </c>
      <c r="I1085" s="12" t="n">
        <f aca="false">COUNTIFS('Supplier bills'!$E$2:$E$1921,A1085)</f>
        <v>1</v>
      </c>
      <c r="J1085" s="15" t="n">
        <f aca="false">IF(I1085=0,"",SUMIFS('Supplier bills'!$F$2:$F$1921,'Supplier bills'!$E$2:$E$1921,A1085))</f>
        <v>1164.3</v>
      </c>
      <c r="K1085" s="15" t="n">
        <f aca="false">IF(H1085="Invoiced",ROUND(J1085-G1085,2),"")</f>
        <v>4.8</v>
      </c>
      <c r="L1085" s="17" t="str">
        <f aca="false">IF(H1085="Invoiced",IF(ABS(K1085)/G1085&gt;0.03,"Review","OK"),"")</f>
        <v>OK</v>
      </c>
      <c r="M1085" s="19" t="n">
        <f aca="false">DATE(YEAR(B1085),MONTH(B1085),1)</f>
        <v>46204</v>
      </c>
    </row>
    <row r="1086" customFormat="false" ht="15" hidden="false" customHeight="false" outlineLevel="0" collapsed="false">
      <c r="A1086" s="17" t="s">
        <v>1499</v>
      </c>
      <c r="B1086" s="18" t="n">
        <v>46207</v>
      </c>
      <c r="C1086" s="17" t="s">
        <v>82</v>
      </c>
      <c r="D1086" s="17" t="s">
        <v>1293</v>
      </c>
      <c r="E1086" s="17" t="s">
        <v>1294</v>
      </c>
      <c r="F1086" s="17" t="s">
        <v>85</v>
      </c>
      <c r="G1086" s="15" t="n">
        <v>98.82</v>
      </c>
      <c r="H1086" s="17" t="s">
        <v>86</v>
      </c>
      <c r="I1086" s="12" t="n">
        <f aca="false">COUNTIFS('Supplier bills'!$E$2:$E$1921,A1086)</f>
        <v>1</v>
      </c>
      <c r="J1086" s="15" t="n">
        <f aca="false">IF(I1086=0,"",SUMIFS('Supplier bills'!$F$2:$F$1921,'Supplier bills'!$E$2:$E$1921,A1086))</f>
        <v>99.21</v>
      </c>
      <c r="K1086" s="15" t="n">
        <f aca="false">IF(H1086="Invoiced",ROUND(J1086-G1086,2),"")</f>
        <v>0.39</v>
      </c>
      <c r="L1086" s="17" t="str">
        <f aca="false">IF(H1086="Invoiced",IF(ABS(K1086)/G1086&gt;0.03,"Review","OK"),"")</f>
        <v>OK</v>
      </c>
      <c r="M1086" s="19" t="n">
        <f aca="false">DATE(YEAR(B1086),MONTH(B1086),1)</f>
        <v>46204</v>
      </c>
    </row>
    <row r="1087" customFormat="false" ht="15" hidden="false" customHeight="false" outlineLevel="0" collapsed="false">
      <c r="A1087" s="17" t="s">
        <v>1500</v>
      </c>
      <c r="B1087" s="18" t="n">
        <v>46207</v>
      </c>
      <c r="C1087" s="17" t="s">
        <v>88</v>
      </c>
      <c r="D1087" s="17" t="s">
        <v>1459</v>
      </c>
      <c r="E1087" s="17" t="s">
        <v>1460</v>
      </c>
      <c r="F1087" s="17" t="s">
        <v>98</v>
      </c>
      <c r="G1087" s="15" t="n">
        <v>296.66</v>
      </c>
      <c r="H1087" s="17" t="s">
        <v>86</v>
      </c>
      <c r="I1087" s="12" t="n">
        <f aca="false">COUNTIFS('Supplier bills'!$E$2:$E$1921,A1087)</f>
        <v>1</v>
      </c>
      <c r="J1087" s="15" t="n">
        <f aca="false">IF(I1087=0,"",SUMIFS('Supplier bills'!$F$2:$F$1921,'Supplier bills'!$E$2:$E$1921,A1087))</f>
        <v>294.01</v>
      </c>
      <c r="K1087" s="15" t="n">
        <f aca="false">IF(H1087="Invoiced",ROUND(J1087-G1087,2),"")</f>
        <v>-2.65</v>
      </c>
      <c r="L1087" s="17" t="str">
        <f aca="false">IF(H1087="Invoiced",IF(ABS(K1087)/G1087&gt;0.03,"Review","OK"),"")</f>
        <v>OK</v>
      </c>
      <c r="M1087" s="19" t="n">
        <f aca="false">DATE(YEAR(B1087),MONTH(B1087),1)</f>
        <v>46204</v>
      </c>
    </row>
    <row r="1088" customFormat="false" ht="15" hidden="false" customHeight="false" outlineLevel="0" collapsed="false">
      <c r="A1088" s="17" t="s">
        <v>1501</v>
      </c>
      <c r="B1088" s="18" t="n">
        <v>46207</v>
      </c>
      <c r="C1088" s="17" t="s">
        <v>82</v>
      </c>
      <c r="D1088" s="17" t="s">
        <v>1293</v>
      </c>
      <c r="E1088" s="17" t="s">
        <v>1294</v>
      </c>
      <c r="F1088" s="17" t="s">
        <v>85</v>
      </c>
      <c r="G1088" s="15" t="n">
        <v>50.78</v>
      </c>
      <c r="H1088" s="17" t="s">
        <v>86</v>
      </c>
      <c r="I1088" s="12" t="n">
        <f aca="false">COUNTIFS('Supplier bills'!$E$2:$E$1921,A1088)</f>
        <v>1</v>
      </c>
      <c r="J1088" s="15" t="n">
        <f aca="false">IF(I1088=0,"",SUMIFS('Supplier bills'!$F$2:$F$1921,'Supplier bills'!$E$2:$E$1921,A1088))</f>
        <v>50.88</v>
      </c>
      <c r="K1088" s="15" t="n">
        <f aca="false">IF(H1088="Invoiced",ROUND(J1088-G1088,2),"")</f>
        <v>0.1</v>
      </c>
      <c r="L1088" s="17" t="str">
        <f aca="false">IF(H1088="Invoiced",IF(ABS(K1088)/G1088&gt;0.03,"Review","OK"),"")</f>
        <v>OK</v>
      </c>
      <c r="M1088" s="19" t="n">
        <f aca="false">DATE(YEAR(B1088),MONTH(B1088),1)</f>
        <v>46204</v>
      </c>
    </row>
    <row r="1089" customFormat="false" ht="15" hidden="false" customHeight="false" outlineLevel="0" collapsed="false">
      <c r="A1089" s="17" t="s">
        <v>1502</v>
      </c>
      <c r="B1089" s="18" t="n">
        <v>46207</v>
      </c>
      <c r="C1089" s="17" t="s">
        <v>88</v>
      </c>
      <c r="D1089" s="17" t="s">
        <v>1431</v>
      </c>
      <c r="E1089" s="17" t="s">
        <v>1432</v>
      </c>
      <c r="F1089" s="17" t="s">
        <v>85</v>
      </c>
      <c r="G1089" s="15" t="n">
        <v>64.49</v>
      </c>
      <c r="H1089" s="17" t="s">
        <v>86</v>
      </c>
      <c r="I1089" s="12" t="n">
        <f aca="false">COUNTIFS('Supplier bills'!$E$2:$E$1921,A1089)</f>
        <v>1</v>
      </c>
      <c r="J1089" s="15" t="n">
        <f aca="false">IF(I1089=0,"",SUMIFS('Supplier bills'!$F$2:$F$1921,'Supplier bills'!$E$2:$E$1921,A1089))</f>
        <v>63.98</v>
      </c>
      <c r="K1089" s="15" t="n">
        <f aca="false">IF(H1089="Invoiced",ROUND(J1089-G1089,2),"")</f>
        <v>-0.51</v>
      </c>
      <c r="L1089" s="17" t="str">
        <f aca="false">IF(H1089="Invoiced",IF(ABS(K1089)/G1089&gt;0.03,"Review","OK"),"")</f>
        <v>OK</v>
      </c>
      <c r="M1089" s="19" t="n">
        <f aca="false">DATE(YEAR(B1089),MONTH(B1089),1)</f>
        <v>46204</v>
      </c>
    </row>
    <row r="1090" customFormat="false" ht="15" hidden="false" customHeight="false" outlineLevel="0" collapsed="false">
      <c r="A1090" s="17" t="s">
        <v>1503</v>
      </c>
      <c r="B1090" s="18" t="n">
        <v>46207</v>
      </c>
      <c r="C1090" s="17" t="s">
        <v>88</v>
      </c>
      <c r="D1090" s="17" t="s">
        <v>1408</v>
      </c>
      <c r="E1090" s="17" t="s">
        <v>1409</v>
      </c>
      <c r="F1090" s="17" t="s">
        <v>85</v>
      </c>
      <c r="G1090" s="15" t="n">
        <v>418.51</v>
      </c>
      <c r="H1090" s="17" t="s">
        <v>86</v>
      </c>
      <c r="I1090" s="12" t="n">
        <f aca="false">COUNTIFS('Supplier bills'!$E$2:$E$1921,A1090)</f>
        <v>1</v>
      </c>
      <c r="J1090" s="15" t="n">
        <f aca="false">IF(I1090=0,"",SUMIFS('Supplier bills'!$F$2:$F$1921,'Supplier bills'!$E$2:$E$1921,A1090))</f>
        <v>417.01</v>
      </c>
      <c r="K1090" s="15" t="n">
        <f aca="false">IF(H1090="Invoiced",ROUND(J1090-G1090,2),"")</f>
        <v>-1.5</v>
      </c>
      <c r="L1090" s="17" t="str">
        <f aca="false">IF(H1090="Invoiced",IF(ABS(K1090)/G1090&gt;0.03,"Review","OK"),"")</f>
        <v>OK</v>
      </c>
      <c r="M1090" s="19" t="n">
        <f aca="false">DATE(YEAR(B1090),MONTH(B1090),1)</f>
        <v>46204</v>
      </c>
    </row>
    <row r="1091" customFormat="false" ht="15" hidden="false" customHeight="false" outlineLevel="0" collapsed="false">
      <c r="A1091" s="17" t="s">
        <v>1504</v>
      </c>
      <c r="B1091" s="18" t="n">
        <v>46207</v>
      </c>
      <c r="C1091" s="17" t="s">
        <v>88</v>
      </c>
      <c r="D1091" s="17" t="s">
        <v>1505</v>
      </c>
      <c r="E1091" s="17" t="s">
        <v>1506</v>
      </c>
      <c r="F1091" s="17" t="s">
        <v>85</v>
      </c>
      <c r="G1091" s="15" t="n">
        <v>220.63</v>
      </c>
      <c r="H1091" s="17" t="s">
        <v>86</v>
      </c>
      <c r="I1091" s="12" t="n">
        <f aca="false">COUNTIFS('Supplier bills'!$E$2:$E$1921,A1091)</f>
        <v>1</v>
      </c>
      <c r="J1091" s="15" t="n">
        <f aca="false">IF(I1091=0,"",SUMIFS('Supplier bills'!$F$2:$F$1921,'Supplier bills'!$E$2:$E$1921,A1091))</f>
        <v>221.98</v>
      </c>
      <c r="K1091" s="15" t="n">
        <f aca="false">IF(H1091="Invoiced",ROUND(J1091-G1091,2),"")</f>
        <v>1.35</v>
      </c>
      <c r="L1091" s="17" t="str">
        <f aca="false">IF(H1091="Invoiced",IF(ABS(K1091)/G1091&gt;0.03,"Review","OK"),"")</f>
        <v>OK</v>
      </c>
      <c r="M1091" s="19" t="n">
        <f aca="false">DATE(YEAR(B1091),MONTH(B1091),1)</f>
        <v>46204</v>
      </c>
    </row>
    <row r="1092" customFormat="false" ht="15" hidden="false" customHeight="false" outlineLevel="0" collapsed="false">
      <c r="A1092" s="17" t="s">
        <v>1507</v>
      </c>
      <c r="B1092" s="18" t="n">
        <v>46207</v>
      </c>
      <c r="C1092" s="17" t="s">
        <v>88</v>
      </c>
      <c r="D1092" s="17" t="s">
        <v>1346</v>
      </c>
      <c r="E1092" s="17" t="s">
        <v>1347</v>
      </c>
      <c r="F1092" s="17" t="s">
        <v>85</v>
      </c>
      <c r="G1092" s="15" t="n">
        <v>610.07</v>
      </c>
      <c r="H1092" s="17" t="s">
        <v>86</v>
      </c>
      <c r="I1092" s="12" t="n">
        <f aca="false">COUNTIFS('Supplier bills'!$E$2:$E$1921,A1092)</f>
        <v>1</v>
      </c>
      <c r="J1092" s="15" t="n">
        <f aca="false">IF(I1092=0,"",SUMIFS('Supplier bills'!$F$2:$F$1921,'Supplier bills'!$E$2:$E$1921,A1092))</f>
        <v>655.64</v>
      </c>
      <c r="K1092" s="15" t="n">
        <f aca="false">IF(H1092="Invoiced",ROUND(J1092-G1092,2),"")</f>
        <v>45.57</v>
      </c>
      <c r="L1092" s="17" t="str">
        <f aca="false">IF(H1092="Invoiced",IF(ABS(K1092)/G1092&gt;0.03,"Review","OK"),"")</f>
        <v>Review</v>
      </c>
      <c r="M1092" s="19" t="n">
        <f aca="false">DATE(YEAR(B1092),MONTH(B1092),1)</f>
        <v>46204</v>
      </c>
    </row>
    <row r="1093" customFormat="false" ht="15" hidden="false" customHeight="false" outlineLevel="0" collapsed="false">
      <c r="A1093" s="17" t="s">
        <v>1508</v>
      </c>
      <c r="B1093" s="18" t="n">
        <v>46207</v>
      </c>
      <c r="C1093" s="17" t="s">
        <v>82</v>
      </c>
      <c r="D1093" s="17" t="s">
        <v>1346</v>
      </c>
      <c r="E1093" s="17" t="s">
        <v>1347</v>
      </c>
      <c r="F1093" s="17" t="s">
        <v>98</v>
      </c>
      <c r="G1093" s="15" t="n">
        <v>1828.79</v>
      </c>
      <c r="H1093" s="17" t="s">
        <v>86</v>
      </c>
      <c r="I1093" s="12" t="n">
        <f aca="false">COUNTIFS('Supplier bills'!$E$2:$E$1921,A1093)</f>
        <v>1</v>
      </c>
      <c r="J1093" s="15" t="n">
        <f aca="false">IF(I1093=0,"",SUMIFS('Supplier bills'!$F$2:$F$1921,'Supplier bills'!$E$2:$E$1921,A1093))</f>
        <v>1820.03</v>
      </c>
      <c r="K1093" s="15" t="n">
        <f aca="false">IF(H1093="Invoiced",ROUND(J1093-G1093,2),"")</f>
        <v>-8.76</v>
      </c>
      <c r="L1093" s="17" t="str">
        <f aca="false">IF(H1093="Invoiced",IF(ABS(K1093)/G1093&gt;0.03,"Review","OK"),"")</f>
        <v>OK</v>
      </c>
      <c r="M1093" s="19" t="n">
        <f aca="false">DATE(YEAR(B1093),MONTH(B1093),1)</f>
        <v>46204</v>
      </c>
    </row>
    <row r="1094" customFormat="false" ht="15" hidden="false" customHeight="false" outlineLevel="0" collapsed="false">
      <c r="A1094" s="17" t="s">
        <v>1509</v>
      </c>
      <c r="B1094" s="18" t="n">
        <v>46207</v>
      </c>
      <c r="C1094" s="17" t="s">
        <v>82</v>
      </c>
      <c r="D1094" s="17" t="s">
        <v>1320</v>
      </c>
      <c r="E1094" s="17" t="s">
        <v>1321</v>
      </c>
      <c r="F1094" s="17" t="s">
        <v>85</v>
      </c>
      <c r="G1094" s="15" t="n">
        <v>106.77</v>
      </c>
      <c r="H1094" s="17" t="s">
        <v>86</v>
      </c>
      <c r="I1094" s="12" t="n">
        <f aca="false">COUNTIFS('Supplier bills'!$E$2:$E$1921,A1094)</f>
        <v>1</v>
      </c>
      <c r="J1094" s="15" t="n">
        <f aca="false">IF(I1094=0,"",SUMIFS('Supplier bills'!$F$2:$F$1921,'Supplier bills'!$E$2:$E$1921,A1094))</f>
        <v>106.84</v>
      </c>
      <c r="K1094" s="15" t="n">
        <f aca="false">IF(H1094="Invoiced",ROUND(J1094-G1094,2),"")</f>
        <v>0.07</v>
      </c>
      <c r="L1094" s="17" t="str">
        <f aca="false">IF(H1094="Invoiced",IF(ABS(K1094)/G1094&gt;0.03,"Review","OK"),"")</f>
        <v>OK</v>
      </c>
      <c r="M1094" s="19" t="n">
        <f aca="false">DATE(YEAR(B1094),MONTH(B1094),1)</f>
        <v>46204</v>
      </c>
    </row>
    <row r="1095" customFormat="false" ht="15" hidden="false" customHeight="false" outlineLevel="0" collapsed="false">
      <c r="A1095" s="17" t="s">
        <v>1510</v>
      </c>
      <c r="B1095" s="18" t="n">
        <v>46207</v>
      </c>
      <c r="C1095" s="17" t="s">
        <v>101</v>
      </c>
      <c r="D1095" s="17" t="s">
        <v>1320</v>
      </c>
      <c r="E1095" s="17" t="s">
        <v>1321</v>
      </c>
      <c r="F1095" s="17" t="s">
        <v>98</v>
      </c>
      <c r="G1095" s="15" t="n">
        <v>188.79</v>
      </c>
      <c r="H1095" s="17" t="s">
        <v>86</v>
      </c>
      <c r="I1095" s="12" t="n">
        <f aca="false">COUNTIFS('Supplier bills'!$E$2:$E$1921,A1095)</f>
        <v>1</v>
      </c>
      <c r="J1095" s="15" t="n">
        <f aca="false">IF(I1095=0,"",SUMIFS('Supplier bills'!$F$2:$F$1921,'Supplier bills'!$E$2:$E$1921,A1095))</f>
        <v>187.22</v>
      </c>
      <c r="K1095" s="15" t="n">
        <f aca="false">IF(H1095="Invoiced",ROUND(J1095-G1095,2),"")</f>
        <v>-1.57</v>
      </c>
      <c r="L1095" s="17" t="str">
        <f aca="false">IF(H1095="Invoiced",IF(ABS(K1095)/G1095&gt;0.03,"Review","OK"),"")</f>
        <v>OK</v>
      </c>
      <c r="M1095" s="19" t="n">
        <f aca="false">DATE(YEAR(B1095),MONTH(B1095),1)</f>
        <v>46204</v>
      </c>
    </row>
    <row r="1096" customFormat="false" ht="15" hidden="false" customHeight="false" outlineLevel="0" collapsed="false">
      <c r="A1096" s="17" t="s">
        <v>1511</v>
      </c>
      <c r="B1096" s="18" t="n">
        <v>46207</v>
      </c>
      <c r="C1096" s="17" t="s">
        <v>88</v>
      </c>
      <c r="D1096" s="17" t="s">
        <v>1346</v>
      </c>
      <c r="E1096" s="17" t="s">
        <v>1347</v>
      </c>
      <c r="F1096" s="17" t="s">
        <v>85</v>
      </c>
      <c r="G1096" s="15" t="n">
        <v>282.21</v>
      </c>
      <c r="H1096" s="17" t="s">
        <v>86</v>
      </c>
      <c r="I1096" s="12" t="n">
        <f aca="false">COUNTIFS('Supplier bills'!$E$2:$E$1921,A1096)</f>
        <v>1</v>
      </c>
      <c r="J1096" s="15" t="n">
        <f aca="false">IF(I1096=0,"",SUMIFS('Supplier bills'!$F$2:$F$1921,'Supplier bills'!$E$2:$E$1921,A1096))</f>
        <v>283.07</v>
      </c>
      <c r="K1096" s="15" t="n">
        <f aca="false">IF(H1096="Invoiced",ROUND(J1096-G1096,2),"")</f>
        <v>0.86</v>
      </c>
      <c r="L1096" s="17" t="str">
        <f aca="false">IF(H1096="Invoiced",IF(ABS(K1096)/G1096&gt;0.03,"Review","OK"),"")</f>
        <v>OK</v>
      </c>
      <c r="M1096" s="19" t="n">
        <f aca="false">DATE(YEAR(B1096),MONTH(B1096),1)</f>
        <v>46204</v>
      </c>
    </row>
    <row r="1097" customFormat="false" ht="15" hidden="false" customHeight="false" outlineLevel="0" collapsed="false">
      <c r="A1097" s="17" t="s">
        <v>1512</v>
      </c>
      <c r="B1097" s="18" t="n">
        <v>46207</v>
      </c>
      <c r="C1097" s="17" t="s">
        <v>88</v>
      </c>
      <c r="D1097" s="17" t="s">
        <v>1320</v>
      </c>
      <c r="E1097" s="17" t="s">
        <v>1321</v>
      </c>
      <c r="F1097" s="17" t="s">
        <v>98</v>
      </c>
      <c r="G1097" s="15" t="n">
        <v>248.04</v>
      </c>
      <c r="H1097" s="17" t="s">
        <v>86</v>
      </c>
      <c r="I1097" s="12" t="n">
        <f aca="false">COUNTIFS('Supplier bills'!$E$2:$E$1921,A1097)</f>
        <v>1</v>
      </c>
      <c r="J1097" s="15" t="n">
        <f aca="false">IF(I1097=0,"",SUMIFS('Supplier bills'!$F$2:$F$1921,'Supplier bills'!$E$2:$E$1921,A1097))</f>
        <v>250.23</v>
      </c>
      <c r="K1097" s="15" t="n">
        <f aca="false">IF(H1097="Invoiced",ROUND(J1097-G1097,2),"")</f>
        <v>2.19</v>
      </c>
      <c r="L1097" s="17" t="str">
        <f aca="false">IF(H1097="Invoiced",IF(ABS(K1097)/G1097&gt;0.03,"Review","OK"),"")</f>
        <v>OK</v>
      </c>
      <c r="M1097" s="19" t="n">
        <f aca="false">DATE(YEAR(B1097),MONTH(B1097),1)</f>
        <v>46204</v>
      </c>
    </row>
    <row r="1098" customFormat="false" ht="15" hidden="false" customHeight="false" outlineLevel="0" collapsed="false">
      <c r="A1098" s="17" t="s">
        <v>1513</v>
      </c>
      <c r="B1098" s="18" t="n">
        <v>46208</v>
      </c>
      <c r="C1098" s="17" t="s">
        <v>82</v>
      </c>
      <c r="D1098" s="17" t="s">
        <v>1505</v>
      </c>
      <c r="E1098" s="17" t="s">
        <v>1506</v>
      </c>
      <c r="F1098" s="17" t="s">
        <v>85</v>
      </c>
      <c r="G1098" s="15" t="n">
        <v>361.94</v>
      </c>
      <c r="H1098" s="17" t="s">
        <v>86</v>
      </c>
      <c r="I1098" s="12" t="n">
        <f aca="false">COUNTIFS('Supplier bills'!$E$2:$E$1921,A1098)</f>
        <v>1</v>
      </c>
      <c r="J1098" s="15" t="n">
        <f aca="false">IF(I1098=0,"",SUMIFS('Supplier bills'!$F$2:$F$1921,'Supplier bills'!$E$2:$E$1921,A1098))</f>
        <v>365.02</v>
      </c>
      <c r="K1098" s="15" t="n">
        <f aca="false">IF(H1098="Invoiced",ROUND(J1098-G1098,2),"")</f>
        <v>3.08</v>
      </c>
      <c r="L1098" s="17" t="str">
        <f aca="false">IF(H1098="Invoiced",IF(ABS(K1098)/G1098&gt;0.03,"Review","OK"),"")</f>
        <v>OK</v>
      </c>
      <c r="M1098" s="19" t="n">
        <f aca="false">DATE(YEAR(B1098),MONTH(B1098),1)</f>
        <v>46204</v>
      </c>
    </row>
    <row r="1099" customFormat="false" ht="15" hidden="false" customHeight="false" outlineLevel="0" collapsed="false">
      <c r="A1099" s="17" t="s">
        <v>1514</v>
      </c>
      <c r="B1099" s="18" t="n">
        <v>46208</v>
      </c>
      <c r="C1099" s="17" t="s">
        <v>101</v>
      </c>
      <c r="D1099" s="17" t="s">
        <v>1320</v>
      </c>
      <c r="E1099" s="17" t="s">
        <v>1321</v>
      </c>
      <c r="F1099" s="17" t="s">
        <v>85</v>
      </c>
      <c r="G1099" s="15" t="n">
        <v>387.56</v>
      </c>
      <c r="H1099" s="17" t="s">
        <v>86</v>
      </c>
      <c r="I1099" s="12" t="n">
        <f aca="false">COUNTIFS('Supplier bills'!$E$2:$E$1921,A1099)</f>
        <v>1</v>
      </c>
      <c r="J1099" s="15" t="n">
        <f aca="false">IF(I1099=0,"",SUMIFS('Supplier bills'!$F$2:$F$1921,'Supplier bills'!$E$2:$E$1921,A1099))</f>
        <v>390.24</v>
      </c>
      <c r="K1099" s="15" t="n">
        <f aca="false">IF(H1099="Invoiced",ROUND(J1099-G1099,2),"")</f>
        <v>2.68</v>
      </c>
      <c r="L1099" s="17" t="str">
        <f aca="false">IF(H1099="Invoiced",IF(ABS(K1099)/G1099&gt;0.03,"Review","OK"),"")</f>
        <v>OK</v>
      </c>
      <c r="M1099" s="19" t="n">
        <f aca="false">DATE(YEAR(B1099),MONTH(B1099),1)</f>
        <v>46204</v>
      </c>
    </row>
    <row r="1100" customFormat="false" ht="15" hidden="false" customHeight="false" outlineLevel="0" collapsed="false">
      <c r="A1100" s="17" t="s">
        <v>1515</v>
      </c>
      <c r="B1100" s="18" t="n">
        <v>46208</v>
      </c>
      <c r="C1100" s="17" t="s">
        <v>82</v>
      </c>
      <c r="D1100" s="17" t="s">
        <v>1293</v>
      </c>
      <c r="E1100" s="17" t="s">
        <v>1294</v>
      </c>
      <c r="F1100" s="17" t="s">
        <v>85</v>
      </c>
      <c r="G1100" s="15" t="n">
        <v>1076.57</v>
      </c>
      <c r="H1100" s="17" t="s">
        <v>86</v>
      </c>
      <c r="I1100" s="12" t="n">
        <f aca="false">COUNTIFS('Supplier bills'!$E$2:$E$1921,A1100)</f>
        <v>1</v>
      </c>
      <c r="J1100" s="15" t="n">
        <f aca="false">IF(I1100=0,"",SUMIFS('Supplier bills'!$F$2:$F$1921,'Supplier bills'!$E$2:$E$1921,A1100))</f>
        <v>1069.32</v>
      </c>
      <c r="K1100" s="15" t="n">
        <f aca="false">IF(H1100="Invoiced",ROUND(J1100-G1100,2),"")</f>
        <v>-7.25</v>
      </c>
      <c r="L1100" s="17" t="str">
        <f aca="false">IF(H1100="Invoiced",IF(ABS(K1100)/G1100&gt;0.03,"Review","OK"),"")</f>
        <v>OK</v>
      </c>
      <c r="M1100" s="19" t="n">
        <f aca="false">DATE(YEAR(B1100),MONTH(B1100),1)</f>
        <v>46204</v>
      </c>
    </row>
    <row r="1101" customFormat="false" ht="15" hidden="false" customHeight="false" outlineLevel="0" collapsed="false">
      <c r="A1101" s="17" t="s">
        <v>1516</v>
      </c>
      <c r="B1101" s="18" t="n">
        <v>46208</v>
      </c>
      <c r="C1101" s="17" t="s">
        <v>101</v>
      </c>
      <c r="D1101" s="17" t="s">
        <v>1405</v>
      </c>
      <c r="E1101" s="17" t="s">
        <v>1406</v>
      </c>
      <c r="F1101" s="17" t="s">
        <v>85</v>
      </c>
      <c r="G1101" s="15" t="n">
        <v>124.04</v>
      </c>
      <c r="H1101" s="17" t="s">
        <v>86</v>
      </c>
      <c r="I1101" s="12" t="n">
        <f aca="false">COUNTIFS('Supplier bills'!$E$2:$E$1921,A1101)</f>
        <v>1</v>
      </c>
      <c r="J1101" s="15" t="n">
        <f aca="false">IF(I1101=0,"",SUMIFS('Supplier bills'!$F$2:$F$1921,'Supplier bills'!$E$2:$E$1921,A1101))</f>
        <v>124.57</v>
      </c>
      <c r="K1101" s="15" t="n">
        <f aca="false">IF(H1101="Invoiced",ROUND(J1101-G1101,2),"")</f>
        <v>0.53</v>
      </c>
      <c r="L1101" s="17" t="str">
        <f aca="false">IF(H1101="Invoiced",IF(ABS(K1101)/G1101&gt;0.03,"Review","OK"),"")</f>
        <v>OK</v>
      </c>
      <c r="M1101" s="19" t="n">
        <f aca="false">DATE(YEAR(B1101),MONTH(B1101),1)</f>
        <v>46204</v>
      </c>
    </row>
    <row r="1102" customFormat="false" ht="15" hidden="false" customHeight="false" outlineLevel="0" collapsed="false">
      <c r="A1102" s="17" t="s">
        <v>1517</v>
      </c>
      <c r="B1102" s="18" t="n">
        <v>46208</v>
      </c>
      <c r="C1102" s="17" t="s">
        <v>82</v>
      </c>
      <c r="D1102" s="17" t="s">
        <v>1518</v>
      </c>
      <c r="E1102" s="17" t="s">
        <v>1519</v>
      </c>
      <c r="F1102" s="17" t="s">
        <v>98</v>
      </c>
      <c r="G1102" s="15" t="n">
        <v>2785.86</v>
      </c>
      <c r="H1102" s="17" t="s">
        <v>86</v>
      </c>
      <c r="I1102" s="12" t="n">
        <f aca="false">COUNTIFS('Supplier bills'!$E$2:$E$1921,A1102)</f>
        <v>1</v>
      </c>
      <c r="J1102" s="15" t="n">
        <f aca="false">IF(I1102=0,"",SUMIFS('Supplier bills'!$F$2:$F$1921,'Supplier bills'!$E$2:$E$1921,A1102))</f>
        <v>2769.84</v>
      </c>
      <c r="K1102" s="15" t="n">
        <f aca="false">IF(H1102="Invoiced",ROUND(J1102-G1102,2),"")</f>
        <v>-16.02</v>
      </c>
      <c r="L1102" s="17" t="str">
        <f aca="false">IF(H1102="Invoiced",IF(ABS(K1102)/G1102&gt;0.03,"Review","OK"),"")</f>
        <v>OK</v>
      </c>
      <c r="M1102" s="19" t="n">
        <f aca="false">DATE(YEAR(B1102),MONTH(B1102),1)</f>
        <v>46204</v>
      </c>
    </row>
    <row r="1103" customFormat="false" ht="15" hidden="false" customHeight="false" outlineLevel="0" collapsed="false">
      <c r="A1103" s="17" t="s">
        <v>1520</v>
      </c>
      <c r="B1103" s="18" t="n">
        <v>46208</v>
      </c>
      <c r="C1103" s="17" t="s">
        <v>101</v>
      </c>
      <c r="D1103" s="17" t="s">
        <v>1521</v>
      </c>
      <c r="E1103" s="17" t="s">
        <v>1522</v>
      </c>
      <c r="F1103" s="17" t="s">
        <v>85</v>
      </c>
      <c r="G1103" s="15" t="n">
        <v>278.94</v>
      </c>
      <c r="H1103" s="17" t="s">
        <v>86</v>
      </c>
      <c r="I1103" s="12" t="n">
        <f aca="false">COUNTIFS('Supplier bills'!$E$2:$E$1921,A1103)</f>
        <v>1</v>
      </c>
      <c r="J1103" s="15" t="n">
        <f aca="false">IF(I1103=0,"",SUMIFS('Supplier bills'!$F$2:$F$1921,'Supplier bills'!$E$2:$E$1921,A1103))</f>
        <v>279.21</v>
      </c>
      <c r="K1103" s="15" t="n">
        <f aca="false">IF(H1103="Invoiced",ROUND(J1103-G1103,2),"")</f>
        <v>0.27</v>
      </c>
      <c r="L1103" s="17" t="str">
        <f aca="false">IF(H1103="Invoiced",IF(ABS(K1103)/G1103&gt;0.03,"Review","OK"),"")</f>
        <v>OK</v>
      </c>
      <c r="M1103" s="19" t="n">
        <f aca="false">DATE(YEAR(B1103),MONTH(B1103),1)</f>
        <v>46204</v>
      </c>
    </row>
    <row r="1104" customFormat="false" ht="15" hidden="false" customHeight="false" outlineLevel="0" collapsed="false">
      <c r="A1104" s="17" t="s">
        <v>1523</v>
      </c>
      <c r="B1104" s="18" t="n">
        <v>46208</v>
      </c>
      <c r="C1104" s="17" t="s">
        <v>88</v>
      </c>
      <c r="D1104" s="17" t="s">
        <v>1480</v>
      </c>
      <c r="E1104" s="17" t="s">
        <v>1481</v>
      </c>
      <c r="F1104" s="17" t="s">
        <v>98</v>
      </c>
      <c r="G1104" s="15" t="n">
        <v>105.34</v>
      </c>
      <c r="H1104" s="17" t="s">
        <v>86</v>
      </c>
      <c r="I1104" s="12" t="n">
        <f aca="false">COUNTIFS('Supplier bills'!$E$2:$E$1921,A1104)</f>
        <v>1</v>
      </c>
      <c r="J1104" s="15" t="n">
        <f aca="false">IF(I1104=0,"",SUMIFS('Supplier bills'!$F$2:$F$1921,'Supplier bills'!$E$2:$E$1921,A1104))</f>
        <v>104.92</v>
      </c>
      <c r="K1104" s="15" t="n">
        <f aca="false">IF(H1104="Invoiced",ROUND(J1104-G1104,2),"")</f>
        <v>-0.42</v>
      </c>
      <c r="L1104" s="17" t="str">
        <f aca="false">IF(H1104="Invoiced",IF(ABS(K1104)/G1104&gt;0.03,"Review","OK"),"")</f>
        <v>OK</v>
      </c>
      <c r="M1104" s="19" t="n">
        <f aca="false">DATE(YEAR(B1104),MONTH(B1104),1)</f>
        <v>46204</v>
      </c>
    </row>
    <row r="1105" customFormat="false" ht="15" hidden="false" customHeight="false" outlineLevel="0" collapsed="false">
      <c r="A1105" s="17" t="s">
        <v>1524</v>
      </c>
      <c r="B1105" s="18" t="n">
        <v>46208</v>
      </c>
      <c r="C1105" s="17" t="s">
        <v>82</v>
      </c>
      <c r="D1105" s="17" t="s">
        <v>1453</v>
      </c>
      <c r="E1105" s="17" t="s">
        <v>1454</v>
      </c>
      <c r="F1105" s="17" t="s">
        <v>85</v>
      </c>
      <c r="G1105" s="15" t="n">
        <v>104.93</v>
      </c>
      <c r="H1105" s="17" t="s">
        <v>86</v>
      </c>
      <c r="I1105" s="12" t="n">
        <f aca="false">COUNTIFS('Supplier bills'!$E$2:$E$1921,A1105)</f>
        <v>1</v>
      </c>
      <c r="J1105" s="15" t="n">
        <f aca="false">IF(I1105=0,"",SUMIFS('Supplier bills'!$F$2:$F$1921,'Supplier bills'!$E$2:$E$1921,A1105))</f>
        <v>104.76</v>
      </c>
      <c r="K1105" s="15" t="n">
        <f aca="false">IF(H1105="Invoiced",ROUND(J1105-G1105,2),"")</f>
        <v>-0.17</v>
      </c>
      <c r="L1105" s="17" t="str">
        <f aca="false">IF(H1105="Invoiced",IF(ABS(K1105)/G1105&gt;0.03,"Review","OK"),"")</f>
        <v>OK</v>
      </c>
      <c r="M1105" s="19" t="n">
        <f aca="false">DATE(YEAR(B1105),MONTH(B1105),1)</f>
        <v>46204</v>
      </c>
    </row>
    <row r="1106" customFormat="false" ht="15" hidden="false" customHeight="false" outlineLevel="0" collapsed="false">
      <c r="A1106" s="17" t="s">
        <v>1525</v>
      </c>
      <c r="B1106" s="18" t="n">
        <v>46208</v>
      </c>
      <c r="C1106" s="17" t="s">
        <v>82</v>
      </c>
      <c r="D1106" s="17" t="s">
        <v>1526</v>
      </c>
      <c r="E1106" s="17" t="s">
        <v>1527</v>
      </c>
      <c r="F1106" s="17" t="s">
        <v>98</v>
      </c>
      <c r="G1106" s="15" t="n">
        <v>229.25</v>
      </c>
      <c r="H1106" s="17" t="s">
        <v>86</v>
      </c>
      <c r="I1106" s="12" t="n">
        <f aca="false">COUNTIFS('Supplier bills'!$E$2:$E$1921,A1106)</f>
        <v>1</v>
      </c>
      <c r="J1106" s="15" t="n">
        <f aca="false">IF(I1106=0,"",SUMIFS('Supplier bills'!$F$2:$F$1921,'Supplier bills'!$E$2:$E$1921,A1106))</f>
        <v>231.52</v>
      </c>
      <c r="K1106" s="15" t="n">
        <f aca="false">IF(H1106="Invoiced",ROUND(J1106-G1106,2),"")</f>
        <v>2.27</v>
      </c>
      <c r="L1106" s="17" t="str">
        <f aca="false">IF(H1106="Invoiced",IF(ABS(K1106)/G1106&gt;0.03,"Review","OK"),"")</f>
        <v>OK</v>
      </c>
      <c r="M1106" s="19" t="n">
        <f aca="false">DATE(YEAR(B1106),MONTH(B1106),1)</f>
        <v>46204</v>
      </c>
    </row>
    <row r="1107" customFormat="false" ht="15" hidden="false" customHeight="false" outlineLevel="0" collapsed="false">
      <c r="A1107" s="17" t="s">
        <v>1528</v>
      </c>
      <c r="B1107" s="18" t="n">
        <v>46208</v>
      </c>
      <c r="C1107" s="17" t="s">
        <v>88</v>
      </c>
      <c r="D1107" s="17" t="s">
        <v>1529</v>
      </c>
      <c r="E1107" s="17" t="s">
        <v>1530</v>
      </c>
      <c r="F1107" s="17" t="s">
        <v>98</v>
      </c>
      <c r="G1107" s="15" t="n">
        <v>130.54</v>
      </c>
      <c r="H1107" s="17" t="s">
        <v>86</v>
      </c>
      <c r="I1107" s="12" t="n">
        <f aca="false">COUNTIFS('Supplier bills'!$E$2:$E$1921,A1107)</f>
        <v>1</v>
      </c>
      <c r="J1107" s="15" t="n">
        <f aca="false">IF(I1107=0,"",SUMIFS('Supplier bills'!$F$2:$F$1921,'Supplier bills'!$E$2:$E$1921,A1107))</f>
        <v>131.39</v>
      </c>
      <c r="K1107" s="15" t="n">
        <f aca="false">IF(H1107="Invoiced",ROUND(J1107-G1107,2),"")</f>
        <v>0.85</v>
      </c>
      <c r="L1107" s="17" t="str">
        <f aca="false">IF(H1107="Invoiced",IF(ABS(K1107)/G1107&gt;0.03,"Review","OK"),"")</f>
        <v>OK</v>
      </c>
      <c r="M1107" s="19" t="n">
        <f aca="false">DATE(YEAR(B1107),MONTH(B1107),1)</f>
        <v>46204</v>
      </c>
    </row>
    <row r="1108" customFormat="false" ht="15" hidden="false" customHeight="false" outlineLevel="0" collapsed="false">
      <c r="A1108" s="17" t="s">
        <v>1531</v>
      </c>
      <c r="B1108" s="18" t="n">
        <v>46208</v>
      </c>
      <c r="C1108" s="17" t="s">
        <v>82</v>
      </c>
      <c r="D1108" s="17" t="s">
        <v>1473</v>
      </c>
      <c r="E1108" s="17" t="s">
        <v>1474</v>
      </c>
      <c r="F1108" s="17" t="s">
        <v>85</v>
      </c>
      <c r="G1108" s="15" t="n">
        <v>59.22</v>
      </c>
      <c r="H1108" s="17" t="s">
        <v>86</v>
      </c>
      <c r="I1108" s="12" t="n">
        <f aca="false">COUNTIFS('Supplier bills'!$E$2:$E$1921,A1108)</f>
        <v>1</v>
      </c>
      <c r="J1108" s="15" t="n">
        <f aca="false">IF(I1108=0,"",SUMIFS('Supplier bills'!$F$2:$F$1921,'Supplier bills'!$E$2:$E$1921,A1108))</f>
        <v>58.63</v>
      </c>
      <c r="K1108" s="15" t="n">
        <f aca="false">IF(H1108="Invoiced",ROUND(J1108-G1108,2),"")</f>
        <v>-0.59</v>
      </c>
      <c r="L1108" s="17" t="str">
        <f aca="false">IF(H1108="Invoiced",IF(ABS(K1108)/G1108&gt;0.03,"Review","OK"),"")</f>
        <v>OK</v>
      </c>
      <c r="M1108" s="19" t="n">
        <f aca="false">DATE(YEAR(B1108),MONTH(B1108),1)</f>
        <v>46204</v>
      </c>
    </row>
    <row r="1109" customFormat="false" ht="15" hidden="false" customHeight="false" outlineLevel="0" collapsed="false">
      <c r="A1109" s="17" t="s">
        <v>1532</v>
      </c>
      <c r="B1109" s="18" t="n">
        <v>46208</v>
      </c>
      <c r="C1109" s="17" t="s">
        <v>82</v>
      </c>
      <c r="D1109" s="17" t="s">
        <v>1327</v>
      </c>
      <c r="E1109" s="17" t="s">
        <v>1328</v>
      </c>
      <c r="F1109" s="17" t="s">
        <v>98</v>
      </c>
      <c r="G1109" s="15" t="n">
        <v>654.98</v>
      </c>
      <c r="H1109" s="17" t="s">
        <v>86</v>
      </c>
      <c r="I1109" s="12" t="n">
        <f aca="false">COUNTIFS('Supplier bills'!$E$2:$E$1921,A1109)</f>
        <v>1</v>
      </c>
      <c r="J1109" s="15" t="n">
        <f aca="false">IF(I1109=0,"",SUMIFS('Supplier bills'!$F$2:$F$1921,'Supplier bills'!$E$2:$E$1921,A1109))</f>
        <v>654.55</v>
      </c>
      <c r="K1109" s="15" t="n">
        <f aca="false">IF(H1109="Invoiced",ROUND(J1109-G1109,2),"")</f>
        <v>-0.43</v>
      </c>
      <c r="L1109" s="17" t="str">
        <f aca="false">IF(H1109="Invoiced",IF(ABS(K1109)/G1109&gt;0.03,"Review","OK"),"")</f>
        <v>OK</v>
      </c>
      <c r="M1109" s="19" t="n">
        <f aca="false">DATE(YEAR(B1109),MONTH(B1109),1)</f>
        <v>46204</v>
      </c>
    </row>
    <row r="1110" customFormat="false" ht="15" hidden="false" customHeight="false" outlineLevel="0" collapsed="false">
      <c r="A1110" s="17" t="s">
        <v>1533</v>
      </c>
      <c r="B1110" s="18" t="n">
        <v>46208</v>
      </c>
      <c r="C1110" s="17" t="s">
        <v>82</v>
      </c>
      <c r="D1110" s="17" t="s">
        <v>1377</v>
      </c>
      <c r="E1110" s="17" t="s">
        <v>1378</v>
      </c>
      <c r="F1110" s="17" t="s">
        <v>92</v>
      </c>
      <c r="G1110" s="15" t="n">
        <v>763.67</v>
      </c>
      <c r="H1110" s="17" t="s">
        <v>93</v>
      </c>
      <c r="I1110" s="12" t="n">
        <f aca="false">COUNTIFS('Supplier bills'!$E$2:$E$1921,A1110)</f>
        <v>0</v>
      </c>
      <c r="J1110" s="15" t="str">
        <f aca="false">IF(I1110=0,"",SUMIFS('Supplier bills'!$F$2:$F$1921,'Supplier bills'!$E$2:$E$1921,A1110))</f>
        <v/>
      </c>
      <c r="K1110" s="15" t="str">
        <f aca="false">IF(H1110="Invoiced",ROUND(J1110-G1110,2),"")</f>
        <v/>
      </c>
      <c r="L1110" s="17" t="str">
        <f aca="false">IF(H1110="Invoiced",IF(ABS(K1110)/G1110&gt;0.03,"Review","OK"),"")</f>
        <v/>
      </c>
      <c r="M1110" s="19" t="n">
        <f aca="false">DATE(YEAR(B1110),MONTH(B1110),1)</f>
        <v>46204</v>
      </c>
    </row>
    <row r="1111" customFormat="false" ht="15" hidden="false" customHeight="false" outlineLevel="0" collapsed="false">
      <c r="A1111" s="17" t="s">
        <v>1534</v>
      </c>
      <c r="B1111" s="18" t="n">
        <v>46208</v>
      </c>
      <c r="C1111" s="17" t="s">
        <v>82</v>
      </c>
      <c r="D1111" s="17" t="s">
        <v>1377</v>
      </c>
      <c r="E1111" s="17" t="s">
        <v>1378</v>
      </c>
      <c r="F1111" s="17" t="s">
        <v>85</v>
      </c>
      <c r="G1111" s="15" t="n">
        <v>217.28</v>
      </c>
      <c r="H1111" s="17" t="s">
        <v>86</v>
      </c>
      <c r="I1111" s="12" t="n">
        <f aca="false">COUNTIFS('Supplier bills'!$E$2:$E$1921,A1111)</f>
        <v>1</v>
      </c>
      <c r="J1111" s="15" t="n">
        <f aca="false">IF(I1111=0,"",SUMIFS('Supplier bills'!$F$2:$F$1921,'Supplier bills'!$E$2:$E$1921,A1111))</f>
        <v>216.32</v>
      </c>
      <c r="K1111" s="15" t="n">
        <f aca="false">IF(H1111="Invoiced",ROUND(J1111-G1111,2),"")</f>
        <v>-0.96</v>
      </c>
      <c r="L1111" s="17" t="str">
        <f aca="false">IF(H1111="Invoiced",IF(ABS(K1111)/G1111&gt;0.03,"Review","OK"),"")</f>
        <v>OK</v>
      </c>
      <c r="M1111" s="19" t="n">
        <f aca="false">DATE(YEAR(B1111),MONTH(B1111),1)</f>
        <v>46204</v>
      </c>
    </row>
    <row r="1112" customFormat="false" ht="15" hidden="false" customHeight="false" outlineLevel="0" collapsed="false">
      <c r="A1112" s="17" t="s">
        <v>1535</v>
      </c>
      <c r="B1112" s="18" t="n">
        <v>46208</v>
      </c>
      <c r="C1112" s="17" t="s">
        <v>101</v>
      </c>
      <c r="D1112" s="17" t="s">
        <v>1480</v>
      </c>
      <c r="E1112" s="17" t="s">
        <v>1481</v>
      </c>
      <c r="F1112" s="17" t="s">
        <v>85</v>
      </c>
      <c r="G1112" s="15" t="n">
        <v>47.84</v>
      </c>
      <c r="H1112" s="17" t="s">
        <v>86</v>
      </c>
      <c r="I1112" s="12" t="n">
        <f aca="false">COUNTIFS('Supplier bills'!$E$2:$E$1921,A1112)</f>
        <v>1</v>
      </c>
      <c r="J1112" s="15" t="n">
        <f aca="false">IF(I1112=0,"",SUMIFS('Supplier bills'!$F$2:$F$1921,'Supplier bills'!$E$2:$E$1921,A1112))</f>
        <v>48.03</v>
      </c>
      <c r="K1112" s="15" t="n">
        <f aca="false">IF(H1112="Invoiced",ROUND(J1112-G1112,2),"")</f>
        <v>0.19</v>
      </c>
      <c r="L1112" s="17" t="str">
        <f aca="false">IF(H1112="Invoiced",IF(ABS(K1112)/G1112&gt;0.03,"Review","OK"),"")</f>
        <v>OK</v>
      </c>
      <c r="M1112" s="19" t="n">
        <f aca="false">DATE(YEAR(B1112),MONTH(B1112),1)</f>
        <v>46204</v>
      </c>
    </row>
    <row r="1113" customFormat="false" ht="15" hidden="false" customHeight="false" outlineLevel="0" collapsed="false">
      <c r="A1113" s="17" t="s">
        <v>1536</v>
      </c>
      <c r="B1113" s="18" t="n">
        <v>46208</v>
      </c>
      <c r="C1113" s="17" t="s">
        <v>101</v>
      </c>
      <c r="D1113" s="17" t="s">
        <v>1405</v>
      </c>
      <c r="E1113" s="17" t="s">
        <v>1406</v>
      </c>
      <c r="F1113" s="17" t="s">
        <v>98</v>
      </c>
      <c r="G1113" s="15" t="n">
        <v>779.46</v>
      </c>
      <c r="H1113" s="17" t="s">
        <v>86</v>
      </c>
      <c r="I1113" s="12" t="n">
        <f aca="false">COUNTIFS('Supplier bills'!$E$2:$E$1921,A1113)</f>
        <v>1</v>
      </c>
      <c r="J1113" s="15" t="n">
        <f aca="false">IF(I1113=0,"",SUMIFS('Supplier bills'!$F$2:$F$1921,'Supplier bills'!$E$2:$E$1921,A1113))</f>
        <v>778.64</v>
      </c>
      <c r="K1113" s="15" t="n">
        <f aca="false">IF(H1113="Invoiced",ROUND(J1113-G1113,2),"")</f>
        <v>-0.82</v>
      </c>
      <c r="L1113" s="17" t="str">
        <f aca="false">IF(H1113="Invoiced",IF(ABS(K1113)/G1113&gt;0.03,"Review","OK"),"")</f>
        <v>OK</v>
      </c>
      <c r="M1113" s="19" t="n">
        <f aca="false">DATE(YEAR(B1113),MONTH(B1113),1)</f>
        <v>46204</v>
      </c>
    </row>
    <row r="1114" customFormat="false" ht="15" hidden="false" customHeight="false" outlineLevel="0" collapsed="false">
      <c r="A1114" s="17" t="s">
        <v>1537</v>
      </c>
      <c r="B1114" s="18" t="n">
        <v>46208</v>
      </c>
      <c r="C1114" s="17" t="s">
        <v>82</v>
      </c>
      <c r="D1114" s="17" t="s">
        <v>1372</v>
      </c>
      <c r="E1114" s="17" t="s">
        <v>1373</v>
      </c>
      <c r="F1114" s="17" t="s">
        <v>98</v>
      </c>
      <c r="G1114" s="15" t="n">
        <v>183.75</v>
      </c>
      <c r="H1114" s="17" t="s">
        <v>86</v>
      </c>
      <c r="I1114" s="12" t="n">
        <f aca="false">COUNTIFS('Supplier bills'!$E$2:$E$1921,A1114)</f>
        <v>1</v>
      </c>
      <c r="J1114" s="15" t="n">
        <f aca="false">IF(I1114=0,"",SUMIFS('Supplier bills'!$F$2:$F$1921,'Supplier bills'!$E$2:$E$1921,A1114))</f>
        <v>182.65</v>
      </c>
      <c r="K1114" s="15" t="n">
        <f aca="false">IF(H1114="Invoiced",ROUND(J1114-G1114,2),"")</f>
        <v>-1.1</v>
      </c>
      <c r="L1114" s="17" t="str">
        <f aca="false">IF(H1114="Invoiced",IF(ABS(K1114)/G1114&gt;0.03,"Review","OK"),"")</f>
        <v>OK</v>
      </c>
      <c r="M1114" s="19" t="n">
        <f aca="false">DATE(YEAR(B1114),MONTH(B1114),1)</f>
        <v>46204</v>
      </c>
    </row>
    <row r="1115" customFormat="false" ht="15" hidden="false" customHeight="false" outlineLevel="0" collapsed="false">
      <c r="A1115" s="17" t="s">
        <v>1538</v>
      </c>
      <c r="B1115" s="18" t="n">
        <v>46208</v>
      </c>
      <c r="C1115" s="17" t="s">
        <v>88</v>
      </c>
      <c r="D1115" s="17" t="s">
        <v>1539</v>
      </c>
      <c r="E1115" s="17" t="s">
        <v>1540</v>
      </c>
      <c r="F1115" s="17" t="s">
        <v>98</v>
      </c>
      <c r="G1115" s="15" t="n">
        <v>539.69</v>
      </c>
      <c r="H1115" s="17" t="s">
        <v>86</v>
      </c>
      <c r="I1115" s="12" t="n">
        <f aca="false">COUNTIFS('Supplier bills'!$E$2:$E$1921,A1115)</f>
        <v>1</v>
      </c>
      <c r="J1115" s="15" t="n">
        <f aca="false">IF(I1115=0,"",SUMIFS('Supplier bills'!$F$2:$F$1921,'Supplier bills'!$E$2:$E$1921,A1115))</f>
        <v>541.4</v>
      </c>
      <c r="K1115" s="15" t="n">
        <f aca="false">IF(H1115="Invoiced",ROUND(J1115-G1115,2),"")</f>
        <v>1.71</v>
      </c>
      <c r="L1115" s="17" t="str">
        <f aca="false">IF(H1115="Invoiced",IF(ABS(K1115)/G1115&gt;0.03,"Review","OK"),"")</f>
        <v>OK</v>
      </c>
      <c r="M1115" s="19" t="n">
        <f aca="false">DATE(YEAR(B1115),MONTH(B1115),1)</f>
        <v>46204</v>
      </c>
    </row>
    <row r="1116" customFormat="false" ht="15" hidden="false" customHeight="false" outlineLevel="0" collapsed="false">
      <c r="A1116" s="17" t="s">
        <v>1541</v>
      </c>
      <c r="B1116" s="18" t="n">
        <v>46209</v>
      </c>
      <c r="C1116" s="17" t="s">
        <v>101</v>
      </c>
      <c r="D1116" s="17" t="s">
        <v>1346</v>
      </c>
      <c r="E1116" s="17" t="s">
        <v>1347</v>
      </c>
      <c r="F1116" s="17" t="s">
        <v>85</v>
      </c>
      <c r="G1116" s="15" t="n">
        <v>172.77</v>
      </c>
      <c r="H1116" s="17" t="s">
        <v>86</v>
      </c>
      <c r="I1116" s="12" t="n">
        <f aca="false">COUNTIFS('Supplier bills'!$E$2:$E$1921,A1116)</f>
        <v>1</v>
      </c>
      <c r="J1116" s="15" t="n">
        <f aca="false">IF(I1116=0,"",SUMIFS('Supplier bills'!$F$2:$F$1921,'Supplier bills'!$E$2:$E$1921,A1116))</f>
        <v>172.36</v>
      </c>
      <c r="K1116" s="15" t="n">
        <f aca="false">IF(H1116="Invoiced",ROUND(J1116-G1116,2),"")</f>
        <v>-0.41</v>
      </c>
      <c r="L1116" s="17" t="str">
        <f aca="false">IF(H1116="Invoiced",IF(ABS(K1116)/G1116&gt;0.03,"Review","OK"),"")</f>
        <v>OK</v>
      </c>
      <c r="M1116" s="19" t="n">
        <f aca="false">DATE(YEAR(B1116),MONTH(B1116),1)</f>
        <v>46204</v>
      </c>
    </row>
    <row r="1117" customFormat="false" ht="15" hidden="false" customHeight="false" outlineLevel="0" collapsed="false">
      <c r="A1117" s="17" t="s">
        <v>1542</v>
      </c>
      <c r="B1117" s="18" t="n">
        <v>46209</v>
      </c>
      <c r="C1117" s="17" t="s">
        <v>82</v>
      </c>
      <c r="D1117" s="17" t="s">
        <v>1331</v>
      </c>
      <c r="E1117" s="17" t="s">
        <v>1332</v>
      </c>
      <c r="F1117" s="17" t="s">
        <v>98</v>
      </c>
      <c r="G1117" s="15" t="n">
        <v>360.81</v>
      </c>
      <c r="H1117" s="17" t="s">
        <v>135</v>
      </c>
      <c r="I1117" s="12" t="n">
        <f aca="false">COUNTIFS('Supplier bills'!$E$2:$E$1921,A1117)</f>
        <v>0</v>
      </c>
      <c r="J1117" s="15" t="str">
        <f aca="false">IF(I1117=0,"",SUMIFS('Supplier bills'!$F$2:$F$1921,'Supplier bills'!$E$2:$E$1921,A1117))</f>
        <v/>
      </c>
      <c r="K1117" s="15" t="str">
        <f aca="false">IF(H1117="Invoiced",ROUND(J1117-G1117,2),"")</f>
        <v/>
      </c>
      <c r="L1117" s="17" t="str">
        <f aca="false">IF(H1117="Invoiced",IF(ABS(K1117)/G1117&gt;0.03,"Review","OK"),"")</f>
        <v/>
      </c>
      <c r="M1117" s="19" t="n">
        <f aca="false">DATE(YEAR(B1117),MONTH(B1117),1)</f>
        <v>46204</v>
      </c>
    </row>
    <row r="1118" customFormat="false" ht="15" hidden="false" customHeight="false" outlineLevel="0" collapsed="false">
      <c r="A1118" s="17" t="s">
        <v>1543</v>
      </c>
      <c r="B1118" s="18" t="n">
        <v>46209</v>
      </c>
      <c r="C1118" s="17" t="s">
        <v>88</v>
      </c>
      <c r="D1118" s="17" t="s">
        <v>1544</v>
      </c>
      <c r="E1118" s="17" t="s">
        <v>1545</v>
      </c>
      <c r="F1118" s="17" t="s">
        <v>98</v>
      </c>
      <c r="G1118" s="15" t="n">
        <v>578.39</v>
      </c>
      <c r="H1118" s="17" t="s">
        <v>86</v>
      </c>
      <c r="I1118" s="12" t="n">
        <f aca="false">COUNTIFS('Supplier bills'!$E$2:$E$1921,A1118)</f>
        <v>1</v>
      </c>
      <c r="J1118" s="15" t="n">
        <f aca="false">IF(I1118=0,"",SUMIFS('Supplier bills'!$F$2:$F$1921,'Supplier bills'!$E$2:$E$1921,A1118))</f>
        <v>574.62</v>
      </c>
      <c r="K1118" s="15" t="n">
        <f aca="false">IF(H1118="Invoiced",ROUND(J1118-G1118,2),"")</f>
        <v>-3.77</v>
      </c>
      <c r="L1118" s="17" t="str">
        <f aca="false">IF(H1118="Invoiced",IF(ABS(K1118)/G1118&gt;0.03,"Review","OK"),"")</f>
        <v>OK</v>
      </c>
      <c r="M1118" s="19" t="n">
        <f aca="false">DATE(YEAR(B1118),MONTH(B1118),1)</f>
        <v>46204</v>
      </c>
    </row>
    <row r="1119" customFormat="false" ht="15" hidden="false" customHeight="false" outlineLevel="0" collapsed="false">
      <c r="A1119" s="17" t="s">
        <v>1546</v>
      </c>
      <c r="B1119" s="18" t="n">
        <v>46209</v>
      </c>
      <c r="C1119" s="17" t="s">
        <v>82</v>
      </c>
      <c r="D1119" s="17" t="s">
        <v>1547</v>
      </c>
      <c r="E1119" s="17" t="s">
        <v>1548</v>
      </c>
      <c r="F1119" s="17" t="s">
        <v>98</v>
      </c>
      <c r="G1119" s="15" t="n">
        <v>347.63</v>
      </c>
      <c r="H1119" s="17" t="s">
        <v>86</v>
      </c>
      <c r="I1119" s="12" t="n">
        <f aca="false">COUNTIFS('Supplier bills'!$E$2:$E$1921,A1119)</f>
        <v>1</v>
      </c>
      <c r="J1119" s="15" t="n">
        <f aca="false">IF(I1119=0,"",SUMIFS('Supplier bills'!$F$2:$F$1921,'Supplier bills'!$E$2:$E$1921,A1119))</f>
        <v>348.4</v>
      </c>
      <c r="K1119" s="15" t="n">
        <f aca="false">IF(H1119="Invoiced",ROUND(J1119-G1119,2),"")</f>
        <v>0.77</v>
      </c>
      <c r="L1119" s="17" t="str">
        <f aca="false">IF(H1119="Invoiced",IF(ABS(K1119)/G1119&gt;0.03,"Review","OK"),"")</f>
        <v>OK</v>
      </c>
      <c r="M1119" s="19" t="n">
        <f aca="false">DATE(YEAR(B1119),MONTH(B1119),1)</f>
        <v>46204</v>
      </c>
    </row>
    <row r="1120" customFormat="false" ht="15" hidden="false" customHeight="false" outlineLevel="0" collapsed="false">
      <c r="A1120" s="17" t="s">
        <v>1549</v>
      </c>
      <c r="B1120" s="18" t="n">
        <v>46209</v>
      </c>
      <c r="C1120" s="17" t="s">
        <v>88</v>
      </c>
      <c r="D1120" s="17" t="s">
        <v>1487</v>
      </c>
      <c r="E1120" s="17" t="s">
        <v>1488</v>
      </c>
      <c r="F1120" s="17" t="s">
        <v>92</v>
      </c>
      <c r="G1120" s="15" t="n">
        <v>270.6</v>
      </c>
      <c r="H1120" s="17" t="s">
        <v>93</v>
      </c>
      <c r="I1120" s="12" t="n">
        <f aca="false">COUNTIFS('Supplier bills'!$E$2:$E$1921,A1120)</f>
        <v>0</v>
      </c>
      <c r="J1120" s="15" t="str">
        <f aca="false">IF(I1120=0,"",SUMIFS('Supplier bills'!$F$2:$F$1921,'Supplier bills'!$E$2:$E$1921,A1120))</f>
        <v/>
      </c>
      <c r="K1120" s="15" t="str">
        <f aca="false">IF(H1120="Invoiced",ROUND(J1120-G1120,2),"")</f>
        <v/>
      </c>
      <c r="L1120" s="17" t="str">
        <f aca="false">IF(H1120="Invoiced",IF(ABS(K1120)/G1120&gt;0.03,"Review","OK"),"")</f>
        <v/>
      </c>
      <c r="M1120" s="19" t="n">
        <f aca="false">DATE(YEAR(B1120),MONTH(B1120),1)</f>
        <v>46204</v>
      </c>
    </row>
    <row r="1121" customFormat="false" ht="15" hidden="false" customHeight="false" outlineLevel="0" collapsed="false">
      <c r="A1121" s="17" t="s">
        <v>1550</v>
      </c>
      <c r="B1121" s="18" t="n">
        <v>46209</v>
      </c>
      <c r="C1121" s="17" t="s">
        <v>82</v>
      </c>
      <c r="D1121" s="17" t="s">
        <v>1473</v>
      </c>
      <c r="E1121" s="17" t="s">
        <v>1474</v>
      </c>
      <c r="F1121" s="17" t="s">
        <v>98</v>
      </c>
      <c r="G1121" s="15" t="n">
        <v>429.79</v>
      </c>
      <c r="H1121" s="17" t="s">
        <v>86</v>
      </c>
      <c r="I1121" s="12" t="n">
        <f aca="false">COUNTIFS('Supplier bills'!$E$2:$E$1921,A1121)</f>
        <v>1</v>
      </c>
      <c r="J1121" s="15" t="n">
        <f aca="false">IF(I1121=0,"",SUMIFS('Supplier bills'!$F$2:$F$1921,'Supplier bills'!$E$2:$E$1921,A1121))</f>
        <v>426.07</v>
      </c>
      <c r="K1121" s="15" t="n">
        <f aca="false">IF(H1121="Invoiced",ROUND(J1121-G1121,2),"")</f>
        <v>-3.72</v>
      </c>
      <c r="L1121" s="17" t="str">
        <f aca="false">IF(H1121="Invoiced",IF(ABS(K1121)/G1121&gt;0.03,"Review","OK"),"")</f>
        <v>OK</v>
      </c>
      <c r="M1121" s="19" t="n">
        <f aca="false">DATE(YEAR(B1121),MONTH(B1121),1)</f>
        <v>46204</v>
      </c>
    </row>
    <row r="1122" customFormat="false" ht="15" hidden="false" customHeight="false" outlineLevel="0" collapsed="false">
      <c r="A1122" s="17" t="s">
        <v>1551</v>
      </c>
      <c r="B1122" s="18" t="n">
        <v>46209</v>
      </c>
      <c r="C1122" s="17" t="s">
        <v>101</v>
      </c>
      <c r="D1122" s="17" t="s">
        <v>1388</v>
      </c>
      <c r="E1122" s="17" t="s">
        <v>1389</v>
      </c>
      <c r="F1122" s="17" t="s">
        <v>98</v>
      </c>
      <c r="G1122" s="15" t="n">
        <v>344.14</v>
      </c>
      <c r="H1122" s="17" t="s">
        <v>86</v>
      </c>
      <c r="I1122" s="12" t="n">
        <f aca="false">COUNTIFS('Supplier bills'!$E$2:$E$1921,A1122)</f>
        <v>1</v>
      </c>
      <c r="J1122" s="15" t="n">
        <f aca="false">IF(I1122=0,"",SUMIFS('Supplier bills'!$F$2:$F$1921,'Supplier bills'!$E$2:$E$1921,A1122))</f>
        <v>347.35</v>
      </c>
      <c r="K1122" s="15" t="n">
        <f aca="false">IF(H1122="Invoiced",ROUND(J1122-G1122,2),"")</f>
        <v>3.21</v>
      </c>
      <c r="L1122" s="17" t="str">
        <f aca="false">IF(H1122="Invoiced",IF(ABS(K1122)/G1122&gt;0.03,"Review","OK"),"")</f>
        <v>OK</v>
      </c>
      <c r="M1122" s="19" t="n">
        <f aca="false">DATE(YEAR(B1122),MONTH(B1122),1)</f>
        <v>46204</v>
      </c>
    </row>
    <row r="1123" customFormat="false" ht="15" hidden="false" customHeight="false" outlineLevel="0" collapsed="false">
      <c r="A1123" s="17" t="s">
        <v>1552</v>
      </c>
      <c r="B1123" s="18" t="n">
        <v>46209</v>
      </c>
      <c r="C1123" s="17" t="s">
        <v>82</v>
      </c>
      <c r="D1123" s="17" t="s">
        <v>1487</v>
      </c>
      <c r="E1123" s="17" t="s">
        <v>1488</v>
      </c>
      <c r="F1123" s="17" t="s">
        <v>85</v>
      </c>
      <c r="G1123" s="15" t="n">
        <v>359.37</v>
      </c>
      <c r="H1123" s="17" t="s">
        <v>86</v>
      </c>
      <c r="I1123" s="12" t="n">
        <f aca="false">COUNTIFS('Supplier bills'!$E$2:$E$1921,A1123)</f>
        <v>1</v>
      </c>
      <c r="J1123" s="15" t="n">
        <f aca="false">IF(I1123=0,"",SUMIFS('Supplier bills'!$F$2:$F$1921,'Supplier bills'!$E$2:$E$1921,A1123))</f>
        <v>357.41</v>
      </c>
      <c r="K1123" s="15" t="n">
        <f aca="false">IF(H1123="Invoiced",ROUND(J1123-G1123,2),"")</f>
        <v>-1.96</v>
      </c>
      <c r="L1123" s="17" t="str">
        <f aca="false">IF(H1123="Invoiced",IF(ABS(K1123)/G1123&gt;0.03,"Review","OK"),"")</f>
        <v>OK</v>
      </c>
      <c r="M1123" s="19" t="n">
        <f aca="false">DATE(YEAR(B1123),MONTH(B1123),1)</f>
        <v>46204</v>
      </c>
    </row>
    <row r="1124" customFormat="false" ht="15" hidden="false" customHeight="false" outlineLevel="0" collapsed="false">
      <c r="A1124" s="17" t="s">
        <v>1553</v>
      </c>
      <c r="B1124" s="18" t="n">
        <v>46209</v>
      </c>
      <c r="C1124" s="17" t="s">
        <v>101</v>
      </c>
      <c r="D1124" s="17" t="s">
        <v>1372</v>
      </c>
      <c r="E1124" s="17" t="s">
        <v>1373</v>
      </c>
      <c r="F1124" s="17" t="s">
        <v>98</v>
      </c>
      <c r="G1124" s="15" t="n">
        <v>350.79</v>
      </c>
      <c r="H1124" s="17" t="s">
        <v>86</v>
      </c>
      <c r="I1124" s="12" t="n">
        <f aca="false">COUNTIFS('Supplier bills'!$E$2:$E$1921,A1124)</f>
        <v>1</v>
      </c>
      <c r="J1124" s="15" t="n">
        <f aca="false">IF(I1124=0,"",SUMIFS('Supplier bills'!$F$2:$F$1921,'Supplier bills'!$E$2:$E$1921,A1124))</f>
        <v>347.4</v>
      </c>
      <c r="K1124" s="15" t="n">
        <f aca="false">IF(H1124="Invoiced",ROUND(J1124-G1124,2),"")</f>
        <v>-3.39</v>
      </c>
      <c r="L1124" s="17" t="str">
        <f aca="false">IF(H1124="Invoiced",IF(ABS(K1124)/G1124&gt;0.03,"Review","OK"),"")</f>
        <v>OK</v>
      </c>
      <c r="M1124" s="19" t="n">
        <f aca="false">DATE(YEAR(B1124),MONTH(B1124),1)</f>
        <v>46204</v>
      </c>
    </row>
    <row r="1125" customFormat="false" ht="15" hidden="false" customHeight="false" outlineLevel="0" collapsed="false">
      <c r="A1125" s="17" t="s">
        <v>1554</v>
      </c>
      <c r="B1125" s="18" t="n">
        <v>46209</v>
      </c>
      <c r="C1125" s="17" t="s">
        <v>82</v>
      </c>
      <c r="D1125" s="17" t="s">
        <v>1346</v>
      </c>
      <c r="E1125" s="17" t="s">
        <v>1347</v>
      </c>
      <c r="F1125" s="17" t="s">
        <v>98</v>
      </c>
      <c r="G1125" s="15" t="n">
        <v>210.16</v>
      </c>
      <c r="H1125" s="17" t="s">
        <v>86</v>
      </c>
      <c r="I1125" s="12" t="n">
        <f aca="false">COUNTIFS('Supplier bills'!$E$2:$E$1921,A1125)</f>
        <v>1</v>
      </c>
      <c r="J1125" s="15" t="n">
        <f aca="false">IF(I1125=0,"",SUMIFS('Supplier bills'!$F$2:$F$1921,'Supplier bills'!$E$2:$E$1921,A1125))</f>
        <v>211.88</v>
      </c>
      <c r="K1125" s="15" t="n">
        <f aca="false">IF(H1125="Invoiced",ROUND(J1125-G1125,2),"")</f>
        <v>1.72</v>
      </c>
      <c r="L1125" s="17" t="str">
        <f aca="false">IF(H1125="Invoiced",IF(ABS(K1125)/G1125&gt;0.03,"Review","OK"),"")</f>
        <v>OK</v>
      </c>
      <c r="M1125" s="19" t="n">
        <f aca="false">DATE(YEAR(B1125),MONTH(B1125),1)</f>
        <v>46204</v>
      </c>
    </row>
    <row r="1126" customFormat="false" ht="15" hidden="false" customHeight="false" outlineLevel="0" collapsed="false">
      <c r="A1126" s="17" t="s">
        <v>1555</v>
      </c>
      <c r="B1126" s="18" t="n">
        <v>46209</v>
      </c>
      <c r="C1126" s="17" t="s">
        <v>82</v>
      </c>
      <c r="D1126" s="17" t="s">
        <v>1346</v>
      </c>
      <c r="E1126" s="17" t="s">
        <v>1347</v>
      </c>
      <c r="F1126" s="17" t="s">
        <v>85</v>
      </c>
      <c r="G1126" s="15" t="n">
        <v>132.97</v>
      </c>
      <c r="H1126" s="17" t="s">
        <v>86</v>
      </c>
      <c r="I1126" s="12" t="n">
        <f aca="false">COUNTIFS('Supplier bills'!$E$2:$E$1921,A1126)</f>
        <v>1</v>
      </c>
      <c r="J1126" s="15" t="n">
        <f aca="false">IF(I1126=0,"",SUMIFS('Supplier bills'!$F$2:$F$1921,'Supplier bills'!$E$2:$E$1921,A1126))</f>
        <v>133.54</v>
      </c>
      <c r="K1126" s="15" t="n">
        <f aca="false">IF(H1126="Invoiced",ROUND(J1126-G1126,2),"")</f>
        <v>0.57</v>
      </c>
      <c r="L1126" s="17" t="str">
        <f aca="false">IF(H1126="Invoiced",IF(ABS(K1126)/G1126&gt;0.03,"Review","OK"),"")</f>
        <v>OK</v>
      </c>
      <c r="M1126" s="19" t="n">
        <f aca="false">DATE(YEAR(B1126),MONTH(B1126),1)</f>
        <v>46204</v>
      </c>
    </row>
    <row r="1127" customFormat="false" ht="15" hidden="false" customHeight="false" outlineLevel="0" collapsed="false">
      <c r="A1127" s="17" t="s">
        <v>1556</v>
      </c>
      <c r="B1127" s="18" t="n">
        <v>46209</v>
      </c>
      <c r="C1127" s="17" t="s">
        <v>82</v>
      </c>
      <c r="D1127" s="17" t="s">
        <v>1473</v>
      </c>
      <c r="E1127" s="17" t="s">
        <v>1474</v>
      </c>
      <c r="F1127" s="17" t="s">
        <v>98</v>
      </c>
      <c r="G1127" s="15" t="n">
        <v>81.15</v>
      </c>
      <c r="H1127" s="17" t="s">
        <v>86</v>
      </c>
      <c r="I1127" s="12" t="n">
        <f aca="false">COUNTIFS('Supplier bills'!$E$2:$E$1921,A1127)</f>
        <v>1</v>
      </c>
      <c r="J1127" s="15" t="n">
        <f aca="false">IF(I1127=0,"",SUMIFS('Supplier bills'!$F$2:$F$1921,'Supplier bills'!$E$2:$E$1921,A1127))</f>
        <v>80.46</v>
      </c>
      <c r="K1127" s="15" t="n">
        <f aca="false">IF(H1127="Invoiced",ROUND(J1127-G1127,2),"")</f>
        <v>-0.69</v>
      </c>
      <c r="L1127" s="17" t="str">
        <f aca="false">IF(H1127="Invoiced",IF(ABS(K1127)/G1127&gt;0.03,"Review","OK"),"")</f>
        <v>OK</v>
      </c>
      <c r="M1127" s="19" t="n">
        <f aca="false">DATE(YEAR(B1127),MONTH(B1127),1)</f>
        <v>46204</v>
      </c>
    </row>
    <row r="1128" customFormat="false" ht="15" hidden="false" customHeight="false" outlineLevel="0" collapsed="false">
      <c r="A1128" s="17" t="s">
        <v>1557</v>
      </c>
      <c r="B1128" s="18" t="n">
        <v>46209</v>
      </c>
      <c r="C1128" s="17" t="s">
        <v>88</v>
      </c>
      <c r="D1128" s="17" t="s">
        <v>1487</v>
      </c>
      <c r="E1128" s="17" t="s">
        <v>1488</v>
      </c>
      <c r="F1128" s="17" t="s">
        <v>98</v>
      </c>
      <c r="G1128" s="15" t="n">
        <v>964.63</v>
      </c>
      <c r="H1128" s="17" t="s">
        <v>86</v>
      </c>
      <c r="I1128" s="12" t="n">
        <f aca="false">COUNTIFS('Supplier bills'!$E$2:$E$1921,A1128)</f>
        <v>1</v>
      </c>
      <c r="J1128" s="15" t="n">
        <f aca="false">IF(I1128=0,"",SUMIFS('Supplier bills'!$F$2:$F$1921,'Supplier bills'!$E$2:$E$1921,A1128))</f>
        <v>957.36</v>
      </c>
      <c r="K1128" s="15" t="n">
        <f aca="false">IF(H1128="Invoiced",ROUND(J1128-G1128,2),"")</f>
        <v>-7.27</v>
      </c>
      <c r="L1128" s="17" t="str">
        <f aca="false">IF(H1128="Invoiced",IF(ABS(K1128)/G1128&gt;0.03,"Review","OK"),"")</f>
        <v>OK</v>
      </c>
      <c r="M1128" s="19" t="n">
        <f aca="false">DATE(YEAR(B1128),MONTH(B1128),1)</f>
        <v>46204</v>
      </c>
    </row>
    <row r="1129" customFormat="false" ht="15" hidden="false" customHeight="false" outlineLevel="0" collapsed="false">
      <c r="A1129" s="17" t="s">
        <v>1558</v>
      </c>
      <c r="B1129" s="18" t="n">
        <v>46209</v>
      </c>
      <c r="C1129" s="17" t="s">
        <v>82</v>
      </c>
      <c r="D1129" s="17" t="s">
        <v>1324</v>
      </c>
      <c r="E1129" s="17" t="s">
        <v>1325</v>
      </c>
      <c r="F1129" s="17" t="s">
        <v>98</v>
      </c>
      <c r="G1129" s="15" t="n">
        <v>373.75</v>
      </c>
      <c r="H1129" s="17" t="s">
        <v>86</v>
      </c>
      <c r="I1129" s="12" t="n">
        <f aca="false">COUNTIFS('Supplier bills'!$E$2:$E$1921,A1129)</f>
        <v>1</v>
      </c>
      <c r="J1129" s="15" t="n">
        <f aca="false">IF(I1129=0,"",SUMIFS('Supplier bills'!$F$2:$F$1921,'Supplier bills'!$E$2:$E$1921,A1129))</f>
        <v>373.58</v>
      </c>
      <c r="K1129" s="15" t="n">
        <f aca="false">IF(H1129="Invoiced",ROUND(J1129-G1129,2),"")</f>
        <v>-0.17</v>
      </c>
      <c r="L1129" s="17" t="str">
        <f aca="false">IF(H1129="Invoiced",IF(ABS(K1129)/G1129&gt;0.03,"Review","OK"),"")</f>
        <v>OK</v>
      </c>
      <c r="M1129" s="19" t="n">
        <f aca="false">DATE(YEAR(B1129),MONTH(B1129),1)</f>
        <v>46204</v>
      </c>
    </row>
    <row r="1130" customFormat="false" ht="15" hidden="false" customHeight="false" outlineLevel="0" collapsed="false">
      <c r="A1130" s="17" t="s">
        <v>1559</v>
      </c>
      <c r="B1130" s="18" t="n">
        <v>46210</v>
      </c>
      <c r="C1130" s="17" t="s">
        <v>82</v>
      </c>
      <c r="D1130" s="17" t="s">
        <v>1464</v>
      </c>
      <c r="E1130" s="17" t="s">
        <v>1465</v>
      </c>
      <c r="F1130" s="17" t="s">
        <v>98</v>
      </c>
      <c r="G1130" s="15" t="n">
        <v>338.18</v>
      </c>
      <c r="H1130" s="17" t="s">
        <v>86</v>
      </c>
      <c r="I1130" s="12" t="n">
        <f aca="false">COUNTIFS('Supplier bills'!$E$2:$E$1921,A1130)</f>
        <v>1</v>
      </c>
      <c r="J1130" s="15" t="n">
        <f aca="false">IF(I1130=0,"",SUMIFS('Supplier bills'!$F$2:$F$1921,'Supplier bills'!$E$2:$E$1921,A1130))</f>
        <v>337.34</v>
      </c>
      <c r="K1130" s="15" t="n">
        <f aca="false">IF(H1130="Invoiced",ROUND(J1130-G1130,2),"")</f>
        <v>-0.84</v>
      </c>
      <c r="L1130" s="17" t="str">
        <f aca="false">IF(H1130="Invoiced",IF(ABS(K1130)/G1130&gt;0.03,"Review","OK"),"")</f>
        <v>OK</v>
      </c>
      <c r="M1130" s="19" t="n">
        <f aca="false">DATE(YEAR(B1130),MONTH(B1130),1)</f>
        <v>46204</v>
      </c>
    </row>
    <row r="1131" customFormat="false" ht="15" hidden="false" customHeight="false" outlineLevel="0" collapsed="false">
      <c r="A1131" s="17" t="s">
        <v>1560</v>
      </c>
      <c r="B1131" s="18" t="n">
        <v>46210</v>
      </c>
      <c r="C1131" s="17" t="s">
        <v>82</v>
      </c>
      <c r="D1131" s="17" t="s">
        <v>1408</v>
      </c>
      <c r="E1131" s="17" t="s">
        <v>1409</v>
      </c>
      <c r="F1131" s="17" t="s">
        <v>85</v>
      </c>
      <c r="G1131" s="15" t="n">
        <v>1159.82</v>
      </c>
      <c r="H1131" s="17" t="s">
        <v>86</v>
      </c>
      <c r="I1131" s="12" t="n">
        <f aca="false">COUNTIFS('Supplier bills'!$E$2:$E$1921,A1131)</f>
        <v>1</v>
      </c>
      <c r="J1131" s="15" t="n">
        <f aca="false">IF(I1131=0,"",SUMIFS('Supplier bills'!$F$2:$F$1921,'Supplier bills'!$E$2:$E$1921,A1131))</f>
        <v>1162.84</v>
      </c>
      <c r="K1131" s="15" t="n">
        <f aca="false">IF(H1131="Invoiced",ROUND(J1131-G1131,2),"")</f>
        <v>3.02</v>
      </c>
      <c r="L1131" s="17" t="str">
        <f aca="false">IF(H1131="Invoiced",IF(ABS(K1131)/G1131&gt;0.03,"Review","OK"),"")</f>
        <v>OK</v>
      </c>
      <c r="M1131" s="19" t="n">
        <f aca="false">DATE(YEAR(B1131),MONTH(B1131),1)</f>
        <v>46204</v>
      </c>
    </row>
    <row r="1132" customFormat="false" ht="15" hidden="false" customHeight="false" outlineLevel="0" collapsed="false">
      <c r="A1132" s="17" t="s">
        <v>1561</v>
      </c>
      <c r="B1132" s="18" t="n">
        <v>46210</v>
      </c>
      <c r="C1132" s="17" t="s">
        <v>82</v>
      </c>
      <c r="D1132" s="17" t="s">
        <v>1408</v>
      </c>
      <c r="E1132" s="17" t="s">
        <v>1409</v>
      </c>
      <c r="F1132" s="17" t="s">
        <v>85</v>
      </c>
      <c r="G1132" s="15" t="n">
        <v>234.16</v>
      </c>
      <c r="H1132" s="17" t="s">
        <v>86</v>
      </c>
      <c r="I1132" s="12" t="n">
        <f aca="false">COUNTIFS('Supplier bills'!$E$2:$E$1921,A1132)</f>
        <v>1</v>
      </c>
      <c r="J1132" s="15" t="n">
        <f aca="false">IF(I1132=0,"",SUMIFS('Supplier bills'!$F$2:$F$1921,'Supplier bills'!$E$2:$E$1921,A1132))</f>
        <v>232.62</v>
      </c>
      <c r="K1132" s="15" t="n">
        <f aca="false">IF(H1132="Invoiced",ROUND(J1132-G1132,2),"")</f>
        <v>-1.54</v>
      </c>
      <c r="L1132" s="17" t="str">
        <f aca="false">IF(H1132="Invoiced",IF(ABS(K1132)/G1132&gt;0.03,"Review","OK"),"")</f>
        <v>OK</v>
      </c>
      <c r="M1132" s="19" t="n">
        <f aca="false">DATE(YEAR(B1132),MONTH(B1132),1)</f>
        <v>46204</v>
      </c>
    </row>
    <row r="1133" customFormat="false" ht="15" hidden="false" customHeight="false" outlineLevel="0" collapsed="false">
      <c r="A1133" s="17" t="s">
        <v>1562</v>
      </c>
      <c r="B1133" s="18" t="n">
        <v>46210</v>
      </c>
      <c r="C1133" s="17" t="s">
        <v>82</v>
      </c>
      <c r="D1133" s="17" t="s">
        <v>1529</v>
      </c>
      <c r="E1133" s="17" t="s">
        <v>1530</v>
      </c>
      <c r="F1133" s="17" t="s">
        <v>98</v>
      </c>
      <c r="G1133" s="15" t="n">
        <v>267.39</v>
      </c>
      <c r="H1133" s="17" t="s">
        <v>86</v>
      </c>
      <c r="I1133" s="12" t="n">
        <f aca="false">COUNTIFS('Supplier bills'!$E$2:$E$1921,A1133)</f>
        <v>1</v>
      </c>
      <c r="J1133" s="15" t="n">
        <f aca="false">IF(I1133=0,"",SUMIFS('Supplier bills'!$F$2:$F$1921,'Supplier bills'!$E$2:$E$1921,A1133))</f>
        <v>266.42</v>
      </c>
      <c r="K1133" s="15" t="n">
        <f aca="false">IF(H1133="Invoiced",ROUND(J1133-G1133,2),"")</f>
        <v>-0.97</v>
      </c>
      <c r="L1133" s="17" t="str">
        <f aca="false">IF(H1133="Invoiced",IF(ABS(K1133)/G1133&gt;0.03,"Review","OK"),"")</f>
        <v>OK</v>
      </c>
      <c r="M1133" s="19" t="n">
        <f aca="false">DATE(YEAR(B1133),MONTH(B1133),1)</f>
        <v>46204</v>
      </c>
    </row>
    <row r="1134" customFormat="false" ht="15" hidden="false" customHeight="false" outlineLevel="0" collapsed="false">
      <c r="A1134" s="17" t="s">
        <v>1563</v>
      </c>
      <c r="B1134" s="18" t="n">
        <v>46210</v>
      </c>
      <c r="C1134" s="17" t="s">
        <v>88</v>
      </c>
      <c r="D1134" s="17" t="s">
        <v>1529</v>
      </c>
      <c r="E1134" s="17" t="s">
        <v>1530</v>
      </c>
      <c r="F1134" s="17" t="s">
        <v>98</v>
      </c>
      <c r="G1134" s="15" t="n">
        <v>123.83</v>
      </c>
      <c r="H1134" s="17" t="s">
        <v>86</v>
      </c>
      <c r="I1134" s="12" t="n">
        <f aca="false">COUNTIFS('Supplier bills'!$E$2:$E$1921,A1134)</f>
        <v>1</v>
      </c>
      <c r="J1134" s="15" t="n">
        <f aca="false">IF(I1134=0,"",SUMIFS('Supplier bills'!$F$2:$F$1921,'Supplier bills'!$E$2:$E$1921,A1134))</f>
        <v>123.91</v>
      </c>
      <c r="K1134" s="15" t="n">
        <f aca="false">IF(H1134="Invoiced",ROUND(J1134-G1134,2),"")</f>
        <v>0.08</v>
      </c>
      <c r="L1134" s="17" t="str">
        <f aca="false">IF(H1134="Invoiced",IF(ABS(K1134)/G1134&gt;0.03,"Review","OK"),"")</f>
        <v>OK</v>
      </c>
      <c r="M1134" s="19" t="n">
        <f aca="false">DATE(YEAR(B1134),MONTH(B1134),1)</f>
        <v>46204</v>
      </c>
    </row>
    <row r="1135" customFormat="false" ht="15" hidden="false" customHeight="false" outlineLevel="0" collapsed="false">
      <c r="A1135" s="17" t="s">
        <v>1564</v>
      </c>
      <c r="B1135" s="18" t="n">
        <v>46210</v>
      </c>
      <c r="C1135" s="17" t="s">
        <v>88</v>
      </c>
      <c r="D1135" s="17" t="s">
        <v>1408</v>
      </c>
      <c r="E1135" s="17" t="s">
        <v>1409</v>
      </c>
      <c r="F1135" s="17" t="s">
        <v>85</v>
      </c>
      <c r="G1135" s="15" t="n">
        <v>312.8</v>
      </c>
      <c r="H1135" s="17" t="s">
        <v>86</v>
      </c>
      <c r="I1135" s="12" t="n">
        <f aca="false">COUNTIFS('Supplier bills'!$E$2:$E$1921,A1135)</f>
        <v>1</v>
      </c>
      <c r="J1135" s="15" t="n">
        <f aca="false">IF(I1135=0,"",SUMIFS('Supplier bills'!$F$2:$F$1921,'Supplier bills'!$E$2:$E$1921,A1135))</f>
        <v>315.38</v>
      </c>
      <c r="K1135" s="15" t="n">
        <f aca="false">IF(H1135="Invoiced",ROUND(J1135-G1135,2),"")</f>
        <v>2.58</v>
      </c>
      <c r="L1135" s="17" t="str">
        <f aca="false">IF(H1135="Invoiced",IF(ABS(K1135)/G1135&gt;0.03,"Review","OK"),"")</f>
        <v>OK</v>
      </c>
      <c r="M1135" s="19" t="n">
        <f aca="false">DATE(YEAR(B1135),MONTH(B1135),1)</f>
        <v>46204</v>
      </c>
    </row>
    <row r="1136" customFormat="false" ht="15" hidden="false" customHeight="false" outlineLevel="0" collapsed="false">
      <c r="A1136" s="17" t="s">
        <v>1565</v>
      </c>
      <c r="B1136" s="18" t="n">
        <v>46210</v>
      </c>
      <c r="C1136" s="17" t="s">
        <v>88</v>
      </c>
      <c r="D1136" s="17" t="s">
        <v>1566</v>
      </c>
      <c r="E1136" s="17" t="s">
        <v>1567</v>
      </c>
      <c r="F1136" s="17" t="s">
        <v>98</v>
      </c>
      <c r="G1136" s="15" t="n">
        <v>99.48</v>
      </c>
      <c r="H1136" s="17" t="s">
        <v>86</v>
      </c>
      <c r="I1136" s="12" t="n">
        <f aca="false">COUNTIFS('Supplier bills'!$E$2:$E$1921,A1136)</f>
        <v>1</v>
      </c>
      <c r="J1136" s="15" t="n">
        <f aca="false">IF(I1136=0,"",SUMIFS('Supplier bills'!$F$2:$F$1921,'Supplier bills'!$E$2:$E$1921,A1136))</f>
        <v>99.93</v>
      </c>
      <c r="K1136" s="15" t="n">
        <f aca="false">IF(H1136="Invoiced",ROUND(J1136-G1136,2),"")</f>
        <v>0.45</v>
      </c>
      <c r="L1136" s="17" t="str">
        <f aca="false">IF(H1136="Invoiced",IF(ABS(K1136)/G1136&gt;0.03,"Review","OK"),"")</f>
        <v>OK</v>
      </c>
      <c r="M1136" s="19" t="n">
        <f aca="false">DATE(YEAR(B1136),MONTH(B1136),1)</f>
        <v>46204</v>
      </c>
    </row>
    <row r="1137" customFormat="false" ht="15" hidden="false" customHeight="false" outlineLevel="0" collapsed="false">
      <c r="A1137" s="17" t="s">
        <v>1568</v>
      </c>
      <c r="B1137" s="18" t="n">
        <v>46210</v>
      </c>
      <c r="C1137" s="17" t="s">
        <v>88</v>
      </c>
      <c r="D1137" s="17" t="s">
        <v>1518</v>
      </c>
      <c r="E1137" s="17" t="s">
        <v>1519</v>
      </c>
      <c r="F1137" s="17" t="s">
        <v>98</v>
      </c>
      <c r="G1137" s="15" t="n">
        <v>66.7</v>
      </c>
      <c r="H1137" s="17" t="s">
        <v>86</v>
      </c>
      <c r="I1137" s="12" t="n">
        <f aca="false">COUNTIFS('Supplier bills'!$E$2:$E$1921,A1137)</f>
        <v>1</v>
      </c>
      <c r="J1137" s="15" t="n">
        <f aca="false">IF(I1137=0,"",SUMIFS('Supplier bills'!$F$2:$F$1921,'Supplier bills'!$E$2:$E$1921,A1137))</f>
        <v>66.04</v>
      </c>
      <c r="K1137" s="15" t="n">
        <f aca="false">IF(H1137="Invoiced",ROUND(J1137-G1137,2),"")</f>
        <v>-0.66</v>
      </c>
      <c r="L1137" s="17" t="str">
        <f aca="false">IF(H1137="Invoiced",IF(ABS(K1137)/G1137&gt;0.03,"Review","OK"),"")</f>
        <v>OK</v>
      </c>
      <c r="M1137" s="19" t="n">
        <f aca="false">DATE(YEAR(B1137),MONTH(B1137),1)</f>
        <v>46204</v>
      </c>
    </row>
    <row r="1138" customFormat="false" ht="15" hidden="false" customHeight="false" outlineLevel="0" collapsed="false">
      <c r="A1138" s="17" t="s">
        <v>1569</v>
      </c>
      <c r="B1138" s="18" t="n">
        <v>46210</v>
      </c>
      <c r="C1138" s="17" t="s">
        <v>101</v>
      </c>
      <c r="D1138" s="17" t="s">
        <v>1459</v>
      </c>
      <c r="E1138" s="17" t="s">
        <v>1460</v>
      </c>
      <c r="F1138" s="17" t="s">
        <v>98</v>
      </c>
      <c r="G1138" s="15" t="n">
        <v>659.55</v>
      </c>
      <c r="H1138" s="17" t="s">
        <v>86</v>
      </c>
      <c r="I1138" s="12" t="n">
        <f aca="false">COUNTIFS('Supplier bills'!$E$2:$E$1921,A1138)</f>
        <v>2</v>
      </c>
      <c r="J1138" s="15" t="n">
        <f aca="false">IF(I1138=0,"",SUMIFS('Supplier bills'!$F$2:$F$1921,'Supplier bills'!$E$2:$E$1921,A1138))</f>
        <v>658.2</v>
      </c>
      <c r="K1138" s="15" t="n">
        <f aca="false">IF(H1138="Invoiced",ROUND(J1138-G1138,2),"")</f>
        <v>-1.35</v>
      </c>
      <c r="L1138" s="17" t="str">
        <f aca="false">IF(H1138="Invoiced",IF(ABS(K1138)/G1138&gt;0.03,"Review","OK"),"")</f>
        <v>OK</v>
      </c>
      <c r="M1138" s="19" t="n">
        <f aca="false">DATE(YEAR(B1138),MONTH(B1138),1)</f>
        <v>46204</v>
      </c>
    </row>
    <row r="1139" customFormat="false" ht="15" hidden="false" customHeight="false" outlineLevel="0" collapsed="false">
      <c r="A1139" s="17" t="s">
        <v>1570</v>
      </c>
      <c r="B1139" s="18" t="n">
        <v>46210</v>
      </c>
      <c r="C1139" s="17" t="s">
        <v>82</v>
      </c>
      <c r="D1139" s="17" t="s">
        <v>1487</v>
      </c>
      <c r="E1139" s="17" t="s">
        <v>1488</v>
      </c>
      <c r="F1139" s="17" t="s">
        <v>92</v>
      </c>
      <c r="G1139" s="15" t="n">
        <v>55.3</v>
      </c>
      <c r="H1139" s="17" t="s">
        <v>93</v>
      </c>
      <c r="I1139" s="12" t="n">
        <f aca="false">COUNTIFS('Supplier bills'!$E$2:$E$1921,A1139)</f>
        <v>0</v>
      </c>
      <c r="J1139" s="15" t="str">
        <f aca="false">IF(I1139=0,"",SUMIFS('Supplier bills'!$F$2:$F$1921,'Supplier bills'!$E$2:$E$1921,A1139))</f>
        <v/>
      </c>
      <c r="K1139" s="15" t="str">
        <f aca="false">IF(H1139="Invoiced",ROUND(J1139-G1139,2),"")</f>
        <v/>
      </c>
      <c r="L1139" s="17" t="str">
        <f aca="false">IF(H1139="Invoiced",IF(ABS(K1139)/G1139&gt;0.03,"Review","OK"),"")</f>
        <v/>
      </c>
      <c r="M1139" s="19" t="n">
        <f aca="false">DATE(YEAR(B1139),MONTH(B1139),1)</f>
        <v>46204</v>
      </c>
    </row>
    <row r="1140" customFormat="false" ht="15" hidden="false" customHeight="false" outlineLevel="0" collapsed="false">
      <c r="A1140" s="17" t="s">
        <v>1571</v>
      </c>
      <c r="B1140" s="18" t="n">
        <v>46210</v>
      </c>
      <c r="C1140" s="17" t="s">
        <v>101</v>
      </c>
      <c r="D1140" s="17" t="s">
        <v>1431</v>
      </c>
      <c r="E1140" s="17" t="s">
        <v>1432</v>
      </c>
      <c r="F1140" s="17" t="s">
        <v>98</v>
      </c>
      <c r="G1140" s="15" t="n">
        <v>142.32</v>
      </c>
      <c r="H1140" s="17" t="s">
        <v>86</v>
      </c>
      <c r="I1140" s="12" t="n">
        <f aca="false">COUNTIFS('Supplier bills'!$E$2:$E$1921,A1140)</f>
        <v>1</v>
      </c>
      <c r="J1140" s="15" t="n">
        <f aca="false">IF(I1140=0,"",SUMIFS('Supplier bills'!$F$2:$F$1921,'Supplier bills'!$E$2:$E$1921,A1140))</f>
        <v>142.19</v>
      </c>
      <c r="K1140" s="15" t="n">
        <f aca="false">IF(H1140="Invoiced",ROUND(J1140-G1140,2),"")</f>
        <v>-0.13</v>
      </c>
      <c r="L1140" s="17" t="str">
        <f aca="false">IF(H1140="Invoiced",IF(ABS(K1140)/G1140&gt;0.03,"Review","OK"),"")</f>
        <v>OK</v>
      </c>
      <c r="M1140" s="19" t="n">
        <f aca="false">DATE(YEAR(B1140),MONTH(B1140),1)</f>
        <v>46204</v>
      </c>
    </row>
    <row r="1141" customFormat="false" ht="15" hidden="false" customHeight="false" outlineLevel="0" collapsed="false">
      <c r="A1141" s="17" t="s">
        <v>1572</v>
      </c>
      <c r="B1141" s="18" t="n">
        <v>46211</v>
      </c>
      <c r="C1141" s="17" t="s">
        <v>82</v>
      </c>
      <c r="D1141" s="17" t="s">
        <v>1398</v>
      </c>
      <c r="E1141" s="17" t="s">
        <v>1399</v>
      </c>
      <c r="F1141" s="17" t="s">
        <v>98</v>
      </c>
      <c r="G1141" s="15" t="n">
        <v>1086.44</v>
      </c>
      <c r="H1141" s="17" t="s">
        <v>86</v>
      </c>
      <c r="I1141" s="12" t="n">
        <f aca="false">COUNTIFS('Supplier bills'!$E$2:$E$1921,A1141)</f>
        <v>1</v>
      </c>
      <c r="J1141" s="15" t="n">
        <f aca="false">IF(I1141=0,"",SUMIFS('Supplier bills'!$F$2:$F$1921,'Supplier bills'!$E$2:$E$1921,A1141))</f>
        <v>1087.88</v>
      </c>
      <c r="K1141" s="15" t="n">
        <f aca="false">IF(H1141="Invoiced",ROUND(J1141-G1141,2),"")</f>
        <v>1.44</v>
      </c>
      <c r="L1141" s="17" t="str">
        <f aca="false">IF(H1141="Invoiced",IF(ABS(K1141)/G1141&gt;0.03,"Review","OK"),"")</f>
        <v>OK</v>
      </c>
      <c r="M1141" s="19" t="n">
        <f aca="false">DATE(YEAR(B1141),MONTH(B1141),1)</f>
        <v>46204</v>
      </c>
    </row>
    <row r="1142" customFormat="false" ht="15" hidden="false" customHeight="false" outlineLevel="0" collapsed="false">
      <c r="A1142" s="17" t="s">
        <v>1573</v>
      </c>
      <c r="B1142" s="18" t="n">
        <v>46211</v>
      </c>
      <c r="C1142" s="17" t="s">
        <v>82</v>
      </c>
      <c r="D1142" s="17" t="s">
        <v>1529</v>
      </c>
      <c r="E1142" s="17" t="s">
        <v>1530</v>
      </c>
      <c r="F1142" s="17" t="s">
        <v>98</v>
      </c>
      <c r="G1142" s="15" t="n">
        <v>484.13</v>
      </c>
      <c r="H1142" s="17" t="s">
        <v>86</v>
      </c>
      <c r="I1142" s="12" t="n">
        <f aca="false">COUNTIFS('Supplier bills'!$E$2:$E$1921,A1142)</f>
        <v>1</v>
      </c>
      <c r="J1142" s="15" t="n">
        <f aca="false">IF(I1142=0,"",SUMIFS('Supplier bills'!$F$2:$F$1921,'Supplier bills'!$E$2:$E$1921,A1142))</f>
        <v>480.13</v>
      </c>
      <c r="K1142" s="15" t="n">
        <f aca="false">IF(H1142="Invoiced",ROUND(J1142-G1142,2),"")</f>
        <v>-4</v>
      </c>
      <c r="L1142" s="17" t="str">
        <f aca="false">IF(H1142="Invoiced",IF(ABS(K1142)/G1142&gt;0.03,"Review","OK"),"")</f>
        <v>OK</v>
      </c>
      <c r="M1142" s="19" t="n">
        <f aca="false">DATE(YEAR(B1142),MONTH(B1142),1)</f>
        <v>46204</v>
      </c>
    </row>
    <row r="1143" customFormat="false" ht="15" hidden="false" customHeight="false" outlineLevel="0" collapsed="false">
      <c r="A1143" s="17" t="s">
        <v>1574</v>
      </c>
      <c r="B1143" s="18" t="n">
        <v>46211</v>
      </c>
      <c r="C1143" s="17" t="s">
        <v>88</v>
      </c>
      <c r="D1143" s="17" t="s">
        <v>1575</v>
      </c>
      <c r="E1143" s="17" t="s">
        <v>1576</v>
      </c>
      <c r="F1143" s="17" t="s">
        <v>85</v>
      </c>
      <c r="G1143" s="15" t="n">
        <v>107.77</v>
      </c>
      <c r="H1143" s="17" t="s">
        <v>86</v>
      </c>
      <c r="I1143" s="12" t="n">
        <f aca="false">COUNTIFS('Supplier bills'!$E$2:$E$1921,A1143)</f>
        <v>1</v>
      </c>
      <c r="J1143" s="15" t="n">
        <f aca="false">IF(I1143=0,"",SUMIFS('Supplier bills'!$F$2:$F$1921,'Supplier bills'!$E$2:$E$1921,A1143))</f>
        <v>119.71</v>
      </c>
      <c r="K1143" s="15" t="n">
        <f aca="false">IF(H1143="Invoiced",ROUND(J1143-G1143,2),"")</f>
        <v>11.94</v>
      </c>
      <c r="L1143" s="17" t="str">
        <f aca="false">IF(H1143="Invoiced",IF(ABS(K1143)/G1143&gt;0.03,"Review","OK"),"")</f>
        <v>Review</v>
      </c>
      <c r="M1143" s="19" t="n">
        <f aca="false">DATE(YEAR(B1143),MONTH(B1143),1)</f>
        <v>46204</v>
      </c>
    </row>
    <row r="1144" customFormat="false" ht="15" hidden="false" customHeight="false" outlineLevel="0" collapsed="false">
      <c r="A1144" s="17" t="s">
        <v>1577</v>
      </c>
      <c r="B1144" s="18" t="n">
        <v>46211</v>
      </c>
      <c r="C1144" s="17" t="s">
        <v>101</v>
      </c>
      <c r="D1144" s="17" t="s">
        <v>1473</v>
      </c>
      <c r="E1144" s="17" t="s">
        <v>1474</v>
      </c>
      <c r="F1144" s="17" t="s">
        <v>98</v>
      </c>
      <c r="G1144" s="15" t="n">
        <v>412.69</v>
      </c>
      <c r="H1144" s="17" t="s">
        <v>86</v>
      </c>
      <c r="I1144" s="12" t="n">
        <f aca="false">COUNTIFS('Supplier bills'!$E$2:$E$1921,A1144)</f>
        <v>1</v>
      </c>
      <c r="J1144" s="15" t="n">
        <f aca="false">IF(I1144=0,"",SUMIFS('Supplier bills'!$F$2:$F$1921,'Supplier bills'!$E$2:$E$1921,A1144))</f>
        <v>409.49</v>
      </c>
      <c r="K1144" s="15" t="n">
        <f aca="false">IF(H1144="Invoiced",ROUND(J1144-G1144,2),"")</f>
        <v>-3.2</v>
      </c>
      <c r="L1144" s="17" t="str">
        <f aca="false">IF(H1144="Invoiced",IF(ABS(K1144)/G1144&gt;0.03,"Review","OK"),"")</f>
        <v>OK</v>
      </c>
      <c r="M1144" s="19" t="n">
        <f aca="false">DATE(YEAR(B1144),MONTH(B1144),1)</f>
        <v>46204</v>
      </c>
    </row>
    <row r="1145" customFormat="false" ht="15" hidden="false" customHeight="false" outlineLevel="0" collapsed="false">
      <c r="A1145" s="17" t="s">
        <v>1578</v>
      </c>
      <c r="B1145" s="18" t="n">
        <v>46211</v>
      </c>
      <c r="C1145" s="17" t="s">
        <v>82</v>
      </c>
      <c r="D1145" s="17" t="s">
        <v>1579</v>
      </c>
      <c r="E1145" s="17" t="s">
        <v>1580</v>
      </c>
      <c r="F1145" s="17" t="s">
        <v>92</v>
      </c>
      <c r="G1145" s="15" t="n">
        <v>92.4</v>
      </c>
      <c r="H1145" s="17" t="s">
        <v>93</v>
      </c>
      <c r="I1145" s="12" t="n">
        <f aca="false">COUNTIFS('Supplier bills'!$E$2:$E$1921,A1145)</f>
        <v>0</v>
      </c>
      <c r="J1145" s="15" t="str">
        <f aca="false">IF(I1145=0,"",SUMIFS('Supplier bills'!$F$2:$F$1921,'Supplier bills'!$E$2:$E$1921,A1145))</f>
        <v/>
      </c>
      <c r="K1145" s="15" t="str">
        <f aca="false">IF(H1145="Invoiced",ROUND(J1145-G1145,2),"")</f>
        <v/>
      </c>
      <c r="L1145" s="17" t="str">
        <f aca="false">IF(H1145="Invoiced",IF(ABS(K1145)/G1145&gt;0.03,"Review","OK"),"")</f>
        <v/>
      </c>
      <c r="M1145" s="19" t="n">
        <f aca="false">DATE(YEAR(B1145),MONTH(B1145),1)</f>
        <v>46204</v>
      </c>
    </row>
    <row r="1146" customFormat="false" ht="15" hidden="false" customHeight="false" outlineLevel="0" collapsed="false">
      <c r="A1146" s="17" t="s">
        <v>1581</v>
      </c>
      <c r="B1146" s="18" t="n">
        <v>46211</v>
      </c>
      <c r="C1146" s="17" t="s">
        <v>101</v>
      </c>
      <c r="D1146" s="17" t="s">
        <v>1547</v>
      </c>
      <c r="E1146" s="17" t="s">
        <v>1548</v>
      </c>
      <c r="F1146" s="17" t="s">
        <v>98</v>
      </c>
      <c r="G1146" s="15" t="n">
        <v>491.87</v>
      </c>
      <c r="H1146" s="17" t="s">
        <v>86</v>
      </c>
      <c r="I1146" s="12" t="n">
        <f aca="false">COUNTIFS('Supplier bills'!$E$2:$E$1921,A1146)</f>
        <v>1</v>
      </c>
      <c r="J1146" s="15" t="n">
        <f aca="false">IF(I1146=0,"",SUMIFS('Supplier bills'!$F$2:$F$1921,'Supplier bills'!$E$2:$E$1921,A1146))</f>
        <v>492</v>
      </c>
      <c r="K1146" s="15" t="n">
        <f aca="false">IF(H1146="Invoiced",ROUND(J1146-G1146,2),"")</f>
        <v>0.13</v>
      </c>
      <c r="L1146" s="17" t="str">
        <f aca="false">IF(H1146="Invoiced",IF(ABS(K1146)/G1146&gt;0.03,"Review","OK"),"")</f>
        <v>OK</v>
      </c>
      <c r="M1146" s="19" t="n">
        <f aca="false">DATE(YEAR(B1146),MONTH(B1146),1)</f>
        <v>46204</v>
      </c>
    </row>
    <row r="1147" customFormat="false" ht="15" hidden="false" customHeight="false" outlineLevel="0" collapsed="false">
      <c r="A1147" s="17" t="s">
        <v>1582</v>
      </c>
      <c r="B1147" s="18" t="n">
        <v>46211</v>
      </c>
      <c r="C1147" s="17" t="s">
        <v>101</v>
      </c>
      <c r="D1147" s="17" t="s">
        <v>1377</v>
      </c>
      <c r="E1147" s="17" t="s">
        <v>1378</v>
      </c>
      <c r="F1147" s="17" t="s">
        <v>85</v>
      </c>
      <c r="G1147" s="15" t="n">
        <v>283.8</v>
      </c>
      <c r="H1147" s="17" t="s">
        <v>86</v>
      </c>
      <c r="I1147" s="12" t="n">
        <f aca="false">COUNTIFS('Supplier bills'!$E$2:$E$1921,A1147)</f>
        <v>1</v>
      </c>
      <c r="J1147" s="15" t="n">
        <f aca="false">IF(I1147=0,"",SUMIFS('Supplier bills'!$F$2:$F$1921,'Supplier bills'!$E$2:$E$1921,A1147))</f>
        <v>281.03</v>
      </c>
      <c r="K1147" s="15" t="n">
        <f aca="false">IF(H1147="Invoiced",ROUND(J1147-G1147,2),"")</f>
        <v>-2.77</v>
      </c>
      <c r="L1147" s="17" t="str">
        <f aca="false">IF(H1147="Invoiced",IF(ABS(K1147)/G1147&gt;0.03,"Review","OK"),"")</f>
        <v>OK</v>
      </c>
      <c r="M1147" s="19" t="n">
        <f aca="false">DATE(YEAR(B1147),MONTH(B1147),1)</f>
        <v>46204</v>
      </c>
    </row>
    <row r="1148" customFormat="false" ht="15" hidden="false" customHeight="false" outlineLevel="0" collapsed="false">
      <c r="A1148" s="17" t="s">
        <v>1583</v>
      </c>
      <c r="B1148" s="18" t="n">
        <v>46211</v>
      </c>
      <c r="C1148" s="17" t="s">
        <v>82</v>
      </c>
      <c r="D1148" s="17" t="s">
        <v>1584</v>
      </c>
      <c r="E1148" s="17" t="s">
        <v>1585</v>
      </c>
      <c r="F1148" s="17" t="s">
        <v>85</v>
      </c>
      <c r="G1148" s="15" t="n">
        <v>86.17</v>
      </c>
      <c r="H1148" s="17" t="s">
        <v>86</v>
      </c>
      <c r="I1148" s="12" t="n">
        <f aca="false">COUNTIFS('Supplier bills'!$E$2:$E$1921,A1148)</f>
        <v>1</v>
      </c>
      <c r="J1148" s="15" t="n">
        <f aca="false">IF(I1148=0,"",SUMIFS('Supplier bills'!$F$2:$F$1921,'Supplier bills'!$E$2:$E$1921,A1148))</f>
        <v>86.92</v>
      </c>
      <c r="K1148" s="15" t="n">
        <f aca="false">IF(H1148="Invoiced",ROUND(J1148-G1148,2),"")</f>
        <v>0.75</v>
      </c>
      <c r="L1148" s="17" t="str">
        <f aca="false">IF(H1148="Invoiced",IF(ABS(K1148)/G1148&gt;0.03,"Review","OK"),"")</f>
        <v>OK</v>
      </c>
      <c r="M1148" s="19" t="n">
        <f aca="false">DATE(YEAR(B1148),MONTH(B1148),1)</f>
        <v>46204</v>
      </c>
    </row>
    <row r="1149" customFormat="false" ht="15" hidden="false" customHeight="false" outlineLevel="0" collapsed="false">
      <c r="A1149" s="17" t="s">
        <v>1586</v>
      </c>
      <c r="B1149" s="18" t="n">
        <v>46211</v>
      </c>
      <c r="C1149" s="17" t="s">
        <v>82</v>
      </c>
      <c r="D1149" s="17" t="s">
        <v>1575</v>
      </c>
      <c r="E1149" s="17" t="s">
        <v>1576</v>
      </c>
      <c r="F1149" s="17" t="s">
        <v>85</v>
      </c>
      <c r="G1149" s="15" t="n">
        <v>198.43</v>
      </c>
      <c r="H1149" s="17" t="s">
        <v>86</v>
      </c>
      <c r="I1149" s="12" t="n">
        <f aca="false">COUNTIFS('Supplier bills'!$E$2:$E$1921,A1149)</f>
        <v>1</v>
      </c>
      <c r="J1149" s="15" t="n">
        <f aca="false">IF(I1149=0,"",SUMIFS('Supplier bills'!$F$2:$F$1921,'Supplier bills'!$E$2:$E$1921,A1149))</f>
        <v>198.94</v>
      </c>
      <c r="K1149" s="15" t="n">
        <f aca="false">IF(H1149="Invoiced",ROUND(J1149-G1149,2),"")</f>
        <v>0.51</v>
      </c>
      <c r="L1149" s="17" t="str">
        <f aca="false">IF(H1149="Invoiced",IF(ABS(K1149)/G1149&gt;0.03,"Review","OK"),"")</f>
        <v>OK</v>
      </c>
      <c r="M1149" s="19" t="n">
        <f aca="false">DATE(YEAR(B1149),MONTH(B1149),1)</f>
        <v>46204</v>
      </c>
    </row>
    <row r="1150" customFormat="false" ht="15" hidden="false" customHeight="false" outlineLevel="0" collapsed="false">
      <c r="A1150" s="17" t="s">
        <v>1587</v>
      </c>
      <c r="B1150" s="18" t="n">
        <v>46211</v>
      </c>
      <c r="C1150" s="17" t="s">
        <v>88</v>
      </c>
      <c r="D1150" s="17" t="s">
        <v>1544</v>
      </c>
      <c r="E1150" s="17" t="s">
        <v>1545</v>
      </c>
      <c r="F1150" s="17" t="s">
        <v>85</v>
      </c>
      <c r="G1150" s="15" t="n">
        <v>57.83</v>
      </c>
      <c r="H1150" s="17" t="s">
        <v>86</v>
      </c>
      <c r="I1150" s="12" t="n">
        <f aca="false">COUNTIFS('Supplier bills'!$E$2:$E$1921,A1150)</f>
        <v>1</v>
      </c>
      <c r="J1150" s="15" t="n">
        <f aca="false">IF(I1150=0,"",SUMIFS('Supplier bills'!$F$2:$F$1921,'Supplier bills'!$E$2:$E$1921,A1150))</f>
        <v>58.25</v>
      </c>
      <c r="K1150" s="15" t="n">
        <f aca="false">IF(H1150="Invoiced",ROUND(J1150-G1150,2),"")</f>
        <v>0.42</v>
      </c>
      <c r="L1150" s="17" t="str">
        <f aca="false">IF(H1150="Invoiced",IF(ABS(K1150)/G1150&gt;0.03,"Review","OK"),"")</f>
        <v>OK</v>
      </c>
      <c r="M1150" s="19" t="n">
        <f aca="false">DATE(YEAR(B1150),MONTH(B1150),1)</f>
        <v>46204</v>
      </c>
    </row>
    <row r="1151" customFormat="false" ht="15" hidden="false" customHeight="false" outlineLevel="0" collapsed="false">
      <c r="A1151" s="17" t="s">
        <v>1588</v>
      </c>
      <c r="B1151" s="18" t="n">
        <v>46211</v>
      </c>
      <c r="C1151" s="17" t="s">
        <v>82</v>
      </c>
      <c r="D1151" s="17" t="s">
        <v>1589</v>
      </c>
      <c r="E1151" s="17" t="s">
        <v>1590</v>
      </c>
      <c r="F1151" s="17" t="s">
        <v>85</v>
      </c>
      <c r="G1151" s="15" t="n">
        <v>353.69</v>
      </c>
      <c r="H1151" s="17" t="s">
        <v>86</v>
      </c>
      <c r="I1151" s="12" t="n">
        <f aca="false">COUNTIFS('Supplier bills'!$E$2:$E$1921,A1151)</f>
        <v>1</v>
      </c>
      <c r="J1151" s="15" t="n">
        <f aca="false">IF(I1151=0,"",SUMIFS('Supplier bills'!$F$2:$F$1921,'Supplier bills'!$E$2:$E$1921,A1151))</f>
        <v>352.97</v>
      </c>
      <c r="K1151" s="15" t="n">
        <f aca="false">IF(H1151="Invoiced",ROUND(J1151-G1151,2),"")</f>
        <v>-0.72</v>
      </c>
      <c r="L1151" s="17" t="str">
        <f aca="false">IF(H1151="Invoiced",IF(ABS(K1151)/G1151&gt;0.03,"Review","OK"),"")</f>
        <v>OK</v>
      </c>
      <c r="M1151" s="19" t="n">
        <f aca="false">DATE(YEAR(B1151),MONTH(B1151),1)</f>
        <v>46204</v>
      </c>
    </row>
    <row r="1152" customFormat="false" ht="15" hidden="false" customHeight="false" outlineLevel="0" collapsed="false">
      <c r="A1152" s="17" t="s">
        <v>1591</v>
      </c>
      <c r="B1152" s="18" t="n">
        <v>46211</v>
      </c>
      <c r="C1152" s="17" t="s">
        <v>88</v>
      </c>
      <c r="D1152" s="17" t="s">
        <v>1453</v>
      </c>
      <c r="E1152" s="17" t="s">
        <v>1454</v>
      </c>
      <c r="F1152" s="17" t="s">
        <v>98</v>
      </c>
      <c r="G1152" s="15" t="n">
        <v>122.23</v>
      </c>
      <c r="H1152" s="17" t="s">
        <v>86</v>
      </c>
      <c r="I1152" s="12" t="n">
        <f aca="false">COUNTIFS('Supplier bills'!$E$2:$E$1921,A1152)</f>
        <v>1</v>
      </c>
      <c r="J1152" s="15" t="n">
        <f aca="false">IF(I1152=0,"",SUMIFS('Supplier bills'!$F$2:$F$1921,'Supplier bills'!$E$2:$E$1921,A1152))</f>
        <v>121.22</v>
      </c>
      <c r="K1152" s="15" t="n">
        <f aca="false">IF(H1152="Invoiced",ROUND(J1152-G1152,2),"")</f>
        <v>-1.01</v>
      </c>
      <c r="L1152" s="17" t="str">
        <f aca="false">IF(H1152="Invoiced",IF(ABS(K1152)/G1152&gt;0.03,"Review","OK"),"")</f>
        <v>OK</v>
      </c>
      <c r="M1152" s="19" t="n">
        <f aca="false">DATE(YEAR(B1152),MONTH(B1152),1)</f>
        <v>46204</v>
      </c>
    </row>
    <row r="1153" customFormat="false" ht="15" hidden="false" customHeight="false" outlineLevel="0" collapsed="false">
      <c r="A1153" s="17" t="s">
        <v>1592</v>
      </c>
      <c r="B1153" s="18" t="n">
        <v>46211</v>
      </c>
      <c r="C1153" s="17" t="s">
        <v>82</v>
      </c>
      <c r="D1153" s="17" t="s">
        <v>1566</v>
      </c>
      <c r="E1153" s="17" t="s">
        <v>1567</v>
      </c>
      <c r="F1153" s="17" t="s">
        <v>85</v>
      </c>
      <c r="G1153" s="15" t="n">
        <v>774.79</v>
      </c>
      <c r="H1153" s="17" t="s">
        <v>86</v>
      </c>
      <c r="I1153" s="12" t="n">
        <f aca="false">COUNTIFS('Supplier bills'!$E$2:$E$1921,A1153)</f>
        <v>1</v>
      </c>
      <c r="J1153" s="15" t="n">
        <f aca="false">IF(I1153=0,"",SUMIFS('Supplier bills'!$F$2:$F$1921,'Supplier bills'!$E$2:$E$1921,A1153))</f>
        <v>768.5</v>
      </c>
      <c r="K1153" s="15" t="n">
        <f aca="false">IF(H1153="Invoiced",ROUND(J1153-G1153,2),"")</f>
        <v>-6.29</v>
      </c>
      <c r="L1153" s="17" t="str">
        <f aca="false">IF(H1153="Invoiced",IF(ABS(K1153)/G1153&gt;0.03,"Review","OK"),"")</f>
        <v>OK</v>
      </c>
      <c r="M1153" s="19" t="n">
        <f aca="false">DATE(YEAR(B1153),MONTH(B1153),1)</f>
        <v>46204</v>
      </c>
    </row>
    <row r="1154" customFormat="false" ht="15" hidden="false" customHeight="false" outlineLevel="0" collapsed="false">
      <c r="A1154" s="17" t="s">
        <v>1593</v>
      </c>
      <c r="B1154" s="18" t="n">
        <v>46211</v>
      </c>
      <c r="C1154" s="17" t="s">
        <v>82</v>
      </c>
      <c r="D1154" s="17" t="s">
        <v>1547</v>
      </c>
      <c r="E1154" s="17" t="s">
        <v>1548</v>
      </c>
      <c r="F1154" s="17" t="s">
        <v>85</v>
      </c>
      <c r="G1154" s="15" t="n">
        <v>120.78</v>
      </c>
      <c r="H1154" s="17" t="s">
        <v>86</v>
      </c>
      <c r="I1154" s="12" t="n">
        <f aca="false">COUNTIFS('Supplier bills'!$E$2:$E$1921,A1154)</f>
        <v>1</v>
      </c>
      <c r="J1154" s="15" t="n">
        <f aca="false">IF(I1154=0,"",SUMIFS('Supplier bills'!$F$2:$F$1921,'Supplier bills'!$E$2:$E$1921,A1154))</f>
        <v>120.49</v>
      </c>
      <c r="K1154" s="15" t="n">
        <f aca="false">IF(H1154="Invoiced",ROUND(J1154-G1154,2),"")</f>
        <v>-0.29</v>
      </c>
      <c r="L1154" s="17" t="str">
        <f aca="false">IF(H1154="Invoiced",IF(ABS(K1154)/G1154&gt;0.03,"Review","OK"),"")</f>
        <v>OK</v>
      </c>
      <c r="M1154" s="19" t="n">
        <f aca="false">DATE(YEAR(B1154),MONTH(B1154),1)</f>
        <v>46204</v>
      </c>
    </row>
    <row r="1155" customFormat="false" ht="15" hidden="false" customHeight="false" outlineLevel="0" collapsed="false">
      <c r="A1155" s="17" t="s">
        <v>1594</v>
      </c>
      <c r="B1155" s="18" t="n">
        <v>46212</v>
      </c>
      <c r="C1155" s="17" t="s">
        <v>101</v>
      </c>
      <c r="D1155" s="17" t="s">
        <v>1487</v>
      </c>
      <c r="E1155" s="17" t="s">
        <v>1488</v>
      </c>
      <c r="F1155" s="17" t="s">
        <v>85</v>
      </c>
      <c r="G1155" s="15" t="n">
        <v>571.5</v>
      </c>
      <c r="H1155" s="17" t="s">
        <v>86</v>
      </c>
      <c r="I1155" s="12" t="n">
        <f aca="false">COUNTIFS('Supplier bills'!$E$2:$E$1921,A1155)</f>
        <v>1</v>
      </c>
      <c r="J1155" s="15" t="n">
        <f aca="false">IF(I1155=0,"",SUMIFS('Supplier bills'!$F$2:$F$1921,'Supplier bills'!$E$2:$E$1921,A1155))</f>
        <v>571.61</v>
      </c>
      <c r="K1155" s="15" t="n">
        <f aca="false">IF(H1155="Invoiced",ROUND(J1155-G1155,2),"")</f>
        <v>0.11</v>
      </c>
      <c r="L1155" s="17" t="str">
        <f aca="false">IF(H1155="Invoiced",IF(ABS(K1155)/G1155&gt;0.03,"Review","OK"),"")</f>
        <v>OK</v>
      </c>
      <c r="M1155" s="19" t="n">
        <f aca="false">DATE(YEAR(B1155),MONTH(B1155),1)</f>
        <v>46204</v>
      </c>
    </row>
    <row r="1156" customFormat="false" ht="15" hidden="false" customHeight="false" outlineLevel="0" collapsed="false">
      <c r="A1156" s="17" t="s">
        <v>1595</v>
      </c>
      <c r="B1156" s="18" t="n">
        <v>46212</v>
      </c>
      <c r="C1156" s="17" t="s">
        <v>101</v>
      </c>
      <c r="D1156" s="17" t="s">
        <v>1391</v>
      </c>
      <c r="E1156" s="17" t="s">
        <v>1392</v>
      </c>
      <c r="F1156" s="17" t="s">
        <v>98</v>
      </c>
      <c r="G1156" s="15" t="n">
        <v>695.97</v>
      </c>
      <c r="H1156" s="17" t="s">
        <v>86</v>
      </c>
      <c r="I1156" s="12" t="n">
        <f aca="false">COUNTIFS('Supplier bills'!$E$2:$E$1921,A1156)</f>
        <v>1</v>
      </c>
      <c r="J1156" s="15" t="n">
        <f aca="false">IF(I1156=0,"",SUMIFS('Supplier bills'!$F$2:$F$1921,'Supplier bills'!$E$2:$E$1921,A1156))</f>
        <v>693.89</v>
      </c>
      <c r="K1156" s="15" t="n">
        <f aca="false">IF(H1156="Invoiced",ROUND(J1156-G1156,2),"")</f>
        <v>-2.08</v>
      </c>
      <c r="L1156" s="17" t="str">
        <f aca="false">IF(H1156="Invoiced",IF(ABS(K1156)/G1156&gt;0.03,"Review","OK"),"")</f>
        <v>OK</v>
      </c>
      <c r="M1156" s="19" t="n">
        <f aca="false">DATE(YEAR(B1156),MONTH(B1156),1)</f>
        <v>46204</v>
      </c>
    </row>
    <row r="1157" customFormat="false" ht="15" hidden="false" customHeight="false" outlineLevel="0" collapsed="false">
      <c r="A1157" s="17" t="s">
        <v>1596</v>
      </c>
      <c r="B1157" s="18" t="n">
        <v>46212</v>
      </c>
      <c r="C1157" s="17" t="s">
        <v>101</v>
      </c>
      <c r="D1157" s="17" t="s">
        <v>1473</v>
      </c>
      <c r="E1157" s="17" t="s">
        <v>1474</v>
      </c>
      <c r="F1157" s="17" t="s">
        <v>85</v>
      </c>
      <c r="G1157" s="15" t="n">
        <v>216.52</v>
      </c>
      <c r="H1157" s="17" t="s">
        <v>86</v>
      </c>
      <c r="I1157" s="12" t="n">
        <f aca="false">COUNTIFS('Supplier bills'!$E$2:$E$1921,A1157)</f>
        <v>1</v>
      </c>
      <c r="J1157" s="15" t="n">
        <f aca="false">IF(I1157=0,"",SUMIFS('Supplier bills'!$F$2:$F$1921,'Supplier bills'!$E$2:$E$1921,A1157))</f>
        <v>216.6</v>
      </c>
      <c r="K1157" s="15" t="n">
        <f aca="false">IF(H1157="Invoiced",ROUND(J1157-G1157,2),"")</f>
        <v>0.08</v>
      </c>
      <c r="L1157" s="17" t="str">
        <f aca="false">IF(H1157="Invoiced",IF(ABS(K1157)/G1157&gt;0.03,"Review","OK"),"")</f>
        <v>OK</v>
      </c>
      <c r="M1157" s="19" t="n">
        <f aca="false">DATE(YEAR(B1157),MONTH(B1157),1)</f>
        <v>46204</v>
      </c>
    </row>
    <row r="1158" customFormat="false" ht="15" hidden="false" customHeight="false" outlineLevel="0" collapsed="false">
      <c r="A1158" s="17" t="s">
        <v>1597</v>
      </c>
      <c r="B1158" s="18" t="n">
        <v>46212</v>
      </c>
      <c r="C1158" s="17" t="s">
        <v>101</v>
      </c>
      <c r="D1158" s="17" t="s">
        <v>1598</v>
      </c>
      <c r="E1158" s="17" t="s">
        <v>1599</v>
      </c>
      <c r="F1158" s="17" t="s">
        <v>85</v>
      </c>
      <c r="G1158" s="15" t="n">
        <v>1339.07</v>
      </c>
      <c r="H1158" s="17" t="s">
        <v>86</v>
      </c>
      <c r="I1158" s="12" t="n">
        <f aca="false">COUNTIFS('Supplier bills'!$E$2:$E$1921,A1158)</f>
        <v>1</v>
      </c>
      <c r="J1158" s="15" t="n">
        <f aca="false">IF(I1158=0,"",SUMIFS('Supplier bills'!$F$2:$F$1921,'Supplier bills'!$E$2:$E$1921,A1158))</f>
        <v>1351.97</v>
      </c>
      <c r="K1158" s="15" t="n">
        <f aca="false">IF(H1158="Invoiced",ROUND(J1158-G1158,2),"")</f>
        <v>12.9</v>
      </c>
      <c r="L1158" s="17" t="str">
        <f aca="false">IF(H1158="Invoiced",IF(ABS(K1158)/G1158&gt;0.03,"Review","OK"),"")</f>
        <v>OK</v>
      </c>
      <c r="M1158" s="19" t="n">
        <f aca="false">DATE(YEAR(B1158),MONTH(B1158),1)</f>
        <v>46204</v>
      </c>
    </row>
    <row r="1159" customFormat="false" ht="15" hidden="false" customHeight="false" outlineLevel="0" collapsed="false">
      <c r="A1159" s="17" t="s">
        <v>1600</v>
      </c>
      <c r="B1159" s="18" t="n">
        <v>46212</v>
      </c>
      <c r="C1159" s="17" t="s">
        <v>101</v>
      </c>
      <c r="D1159" s="17" t="s">
        <v>1518</v>
      </c>
      <c r="E1159" s="17" t="s">
        <v>1519</v>
      </c>
      <c r="F1159" s="17" t="s">
        <v>98</v>
      </c>
      <c r="G1159" s="15" t="n">
        <v>517.95</v>
      </c>
      <c r="H1159" s="17" t="s">
        <v>86</v>
      </c>
      <c r="I1159" s="12" t="n">
        <f aca="false">COUNTIFS('Supplier bills'!$E$2:$E$1921,A1159)</f>
        <v>1</v>
      </c>
      <c r="J1159" s="15" t="n">
        <f aca="false">IF(I1159=0,"",SUMIFS('Supplier bills'!$F$2:$F$1921,'Supplier bills'!$E$2:$E$1921,A1159))</f>
        <v>517.76</v>
      </c>
      <c r="K1159" s="15" t="n">
        <f aca="false">IF(H1159="Invoiced",ROUND(J1159-G1159,2),"")</f>
        <v>-0.19</v>
      </c>
      <c r="L1159" s="17" t="str">
        <f aca="false">IF(H1159="Invoiced",IF(ABS(K1159)/G1159&gt;0.03,"Review","OK"),"")</f>
        <v>OK</v>
      </c>
      <c r="M1159" s="19" t="n">
        <f aca="false">DATE(YEAR(B1159),MONTH(B1159),1)</f>
        <v>46204</v>
      </c>
    </row>
    <row r="1160" customFormat="false" ht="15" hidden="false" customHeight="false" outlineLevel="0" collapsed="false">
      <c r="A1160" s="17" t="s">
        <v>1601</v>
      </c>
      <c r="B1160" s="18" t="n">
        <v>46212</v>
      </c>
      <c r="C1160" s="17" t="s">
        <v>82</v>
      </c>
      <c r="D1160" s="17" t="s">
        <v>1602</v>
      </c>
      <c r="E1160" s="17" t="s">
        <v>1603</v>
      </c>
      <c r="F1160" s="17" t="s">
        <v>98</v>
      </c>
      <c r="G1160" s="15" t="n">
        <v>185.05</v>
      </c>
      <c r="H1160" s="17" t="s">
        <v>86</v>
      </c>
      <c r="I1160" s="12" t="n">
        <f aca="false">COUNTIFS('Supplier bills'!$E$2:$E$1921,A1160)</f>
        <v>1</v>
      </c>
      <c r="J1160" s="15" t="n">
        <f aca="false">IF(I1160=0,"",SUMIFS('Supplier bills'!$F$2:$F$1921,'Supplier bills'!$E$2:$E$1921,A1160))</f>
        <v>183.28</v>
      </c>
      <c r="K1160" s="15" t="n">
        <f aca="false">IF(H1160="Invoiced",ROUND(J1160-G1160,2),"")</f>
        <v>-1.77</v>
      </c>
      <c r="L1160" s="17" t="str">
        <f aca="false">IF(H1160="Invoiced",IF(ABS(K1160)/G1160&gt;0.03,"Review","OK"),"")</f>
        <v>OK</v>
      </c>
      <c r="M1160" s="19" t="n">
        <f aca="false">DATE(YEAR(B1160),MONTH(B1160),1)</f>
        <v>46204</v>
      </c>
    </row>
    <row r="1161" customFormat="false" ht="15" hidden="false" customHeight="false" outlineLevel="0" collapsed="false">
      <c r="A1161" s="17" t="s">
        <v>1604</v>
      </c>
      <c r="B1161" s="18" t="n">
        <v>46212</v>
      </c>
      <c r="C1161" s="17" t="s">
        <v>82</v>
      </c>
      <c r="D1161" s="17" t="s">
        <v>1360</v>
      </c>
      <c r="E1161" s="17" t="s">
        <v>1361</v>
      </c>
      <c r="F1161" s="17" t="s">
        <v>85</v>
      </c>
      <c r="G1161" s="15" t="n">
        <v>416.99</v>
      </c>
      <c r="H1161" s="17" t="s">
        <v>86</v>
      </c>
      <c r="I1161" s="12" t="n">
        <f aca="false">COUNTIFS('Supplier bills'!$E$2:$E$1921,A1161)</f>
        <v>1</v>
      </c>
      <c r="J1161" s="15" t="n">
        <f aca="false">IF(I1161=0,"",SUMIFS('Supplier bills'!$F$2:$F$1921,'Supplier bills'!$E$2:$E$1921,A1161))</f>
        <v>420.1</v>
      </c>
      <c r="K1161" s="15" t="n">
        <f aca="false">IF(H1161="Invoiced",ROUND(J1161-G1161,2),"")</f>
        <v>3.11</v>
      </c>
      <c r="L1161" s="17" t="str">
        <f aca="false">IF(H1161="Invoiced",IF(ABS(K1161)/G1161&gt;0.03,"Review","OK"),"")</f>
        <v>OK</v>
      </c>
      <c r="M1161" s="19" t="n">
        <f aca="false">DATE(YEAR(B1161),MONTH(B1161),1)</f>
        <v>46204</v>
      </c>
    </row>
    <row r="1162" customFormat="false" ht="15" hidden="false" customHeight="false" outlineLevel="0" collapsed="false">
      <c r="A1162" s="17" t="s">
        <v>1605</v>
      </c>
      <c r="B1162" s="18" t="n">
        <v>46212</v>
      </c>
      <c r="C1162" s="17" t="s">
        <v>82</v>
      </c>
      <c r="D1162" s="17" t="s">
        <v>1539</v>
      </c>
      <c r="E1162" s="17" t="s">
        <v>1540</v>
      </c>
      <c r="F1162" s="17" t="s">
        <v>98</v>
      </c>
      <c r="G1162" s="15" t="n">
        <v>463.94</v>
      </c>
      <c r="H1162" s="17" t="s">
        <v>86</v>
      </c>
      <c r="I1162" s="12" t="n">
        <f aca="false">COUNTIFS('Supplier bills'!$E$2:$E$1921,A1162)</f>
        <v>1</v>
      </c>
      <c r="J1162" s="15" t="n">
        <f aca="false">IF(I1162=0,"",SUMIFS('Supplier bills'!$F$2:$F$1921,'Supplier bills'!$E$2:$E$1921,A1162))</f>
        <v>459.77</v>
      </c>
      <c r="K1162" s="15" t="n">
        <f aca="false">IF(H1162="Invoiced",ROUND(J1162-G1162,2),"")</f>
        <v>-4.17</v>
      </c>
      <c r="L1162" s="17" t="str">
        <f aca="false">IF(H1162="Invoiced",IF(ABS(K1162)/G1162&gt;0.03,"Review","OK"),"")</f>
        <v>OK</v>
      </c>
      <c r="M1162" s="19" t="n">
        <f aca="false">DATE(YEAR(B1162),MONTH(B1162),1)</f>
        <v>46204</v>
      </c>
    </row>
    <row r="1163" customFormat="false" ht="15" hidden="false" customHeight="false" outlineLevel="0" collapsed="false">
      <c r="A1163" s="17" t="s">
        <v>1606</v>
      </c>
      <c r="B1163" s="18" t="n">
        <v>46212</v>
      </c>
      <c r="C1163" s="17" t="s">
        <v>82</v>
      </c>
      <c r="D1163" s="17" t="s">
        <v>1398</v>
      </c>
      <c r="E1163" s="17" t="s">
        <v>1399</v>
      </c>
      <c r="F1163" s="17" t="s">
        <v>98</v>
      </c>
      <c r="G1163" s="15" t="n">
        <v>320.18</v>
      </c>
      <c r="H1163" s="17" t="s">
        <v>86</v>
      </c>
      <c r="I1163" s="12" t="n">
        <f aca="false">COUNTIFS('Supplier bills'!$E$2:$E$1921,A1163)</f>
        <v>1</v>
      </c>
      <c r="J1163" s="15" t="n">
        <f aca="false">IF(I1163=0,"",SUMIFS('Supplier bills'!$F$2:$F$1921,'Supplier bills'!$E$2:$E$1921,A1163))</f>
        <v>318.07</v>
      </c>
      <c r="K1163" s="15" t="n">
        <f aca="false">IF(H1163="Invoiced",ROUND(J1163-G1163,2),"")</f>
        <v>-2.11</v>
      </c>
      <c r="L1163" s="17" t="str">
        <f aca="false">IF(H1163="Invoiced",IF(ABS(K1163)/G1163&gt;0.03,"Review","OK"),"")</f>
        <v>OK</v>
      </c>
      <c r="M1163" s="19" t="n">
        <f aca="false">DATE(YEAR(B1163),MONTH(B1163),1)</f>
        <v>46204</v>
      </c>
    </row>
    <row r="1164" customFormat="false" ht="15" hidden="false" customHeight="false" outlineLevel="0" collapsed="false">
      <c r="A1164" s="17" t="s">
        <v>1607</v>
      </c>
      <c r="B1164" s="18" t="n">
        <v>46212</v>
      </c>
      <c r="C1164" s="17" t="s">
        <v>88</v>
      </c>
      <c r="D1164" s="17" t="s">
        <v>1453</v>
      </c>
      <c r="E1164" s="17" t="s">
        <v>1454</v>
      </c>
      <c r="F1164" s="17" t="s">
        <v>98</v>
      </c>
      <c r="G1164" s="15" t="n">
        <v>276.7</v>
      </c>
      <c r="H1164" s="17" t="s">
        <v>86</v>
      </c>
      <c r="I1164" s="12" t="n">
        <f aca="false">COUNTIFS('Supplier bills'!$E$2:$E$1921,A1164)</f>
        <v>1</v>
      </c>
      <c r="J1164" s="15" t="n">
        <f aca="false">IF(I1164=0,"",SUMIFS('Supplier bills'!$F$2:$F$1921,'Supplier bills'!$E$2:$E$1921,A1164))</f>
        <v>276.45</v>
      </c>
      <c r="K1164" s="15" t="n">
        <f aca="false">IF(H1164="Invoiced",ROUND(J1164-G1164,2),"")</f>
        <v>-0.25</v>
      </c>
      <c r="L1164" s="17" t="str">
        <f aca="false">IF(H1164="Invoiced",IF(ABS(K1164)/G1164&gt;0.03,"Review","OK"),"")</f>
        <v>OK</v>
      </c>
      <c r="M1164" s="19" t="n">
        <f aca="false">DATE(YEAR(B1164),MONTH(B1164),1)</f>
        <v>46204</v>
      </c>
    </row>
    <row r="1165" customFormat="false" ht="15" hidden="false" customHeight="false" outlineLevel="0" collapsed="false">
      <c r="A1165" s="17" t="s">
        <v>1608</v>
      </c>
      <c r="B1165" s="18" t="n">
        <v>46212</v>
      </c>
      <c r="C1165" s="17" t="s">
        <v>88</v>
      </c>
      <c r="D1165" s="17" t="s">
        <v>1395</v>
      </c>
      <c r="E1165" s="17" t="s">
        <v>1396</v>
      </c>
      <c r="F1165" s="17" t="s">
        <v>98</v>
      </c>
      <c r="G1165" s="15" t="n">
        <v>354.39</v>
      </c>
      <c r="H1165" s="17" t="s">
        <v>86</v>
      </c>
      <c r="I1165" s="12" t="n">
        <f aca="false">COUNTIFS('Supplier bills'!$E$2:$E$1921,A1165)</f>
        <v>1</v>
      </c>
      <c r="J1165" s="15" t="n">
        <f aca="false">IF(I1165=0,"",SUMIFS('Supplier bills'!$F$2:$F$1921,'Supplier bills'!$E$2:$E$1921,A1165))</f>
        <v>320.46</v>
      </c>
      <c r="K1165" s="15" t="n">
        <f aca="false">IF(H1165="Invoiced",ROUND(J1165-G1165,2),"")</f>
        <v>-33.93</v>
      </c>
      <c r="L1165" s="17" t="str">
        <f aca="false">IF(H1165="Invoiced",IF(ABS(K1165)/G1165&gt;0.03,"Review","OK"),"")</f>
        <v>Review</v>
      </c>
      <c r="M1165" s="19" t="n">
        <f aca="false">DATE(YEAR(B1165),MONTH(B1165),1)</f>
        <v>46204</v>
      </c>
    </row>
    <row r="1166" customFormat="false" ht="15" hidden="false" customHeight="false" outlineLevel="0" collapsed="false">
      <c r="A1166" s="17" t="s">
        <v>1609</v>
      </c>
      <c r="B1166" s="18" t="n">
        <v>46212</v>
      </c>
      <c r="C1166" s="17" t="s">
        <v>88</v>
      </c>
      <c r="D1166" s="17" t="s">
        <v>1610</v>
      </c>
      <c r="E1166" s="17" t="s">
        <v>1611</v>
      </c>
      <c r="F1166" s="17" t="s">
        <v>98</v>
      </c>
      <c r="G1166" s="15" t="n">
        <v>53.5</v>
      </c>
      <c r="H1166" s="17" t="s">
        <v>86</v>
      </c>
      <c r="I1166" s="12" t="n">
        <f aca="false">COUNTIFS('Supplier bills'!$E$2:$E$1921,A1166)</f>
        <v>1</v>
      </c>
      <c r="J1166" s="15" t="n">
        <f aca="false">IF(I1166=0,"",SUMIFS('Supplier bills'!$F$2:$F$1921,'Supplier bills'!$E$2:$E$1921,A1166))</f>
        <v>54.01</v>
      </c>
      <c r="K1166" s="15" t="n">
        <f aca="false">IF(H1166="Invoiced",ROUND(J1166-G1166,2),"")</f>
        <v>0.51</v>
      </c>
      <c r="L1166" s="17" t="str">
        <f aca="false">IF(H1166="Invoiced",IF(ABS(K1166)/G1166&gt;0.03,"Review","OK"),"")</f>
        <v>OK</v>
      </c>
      <c r="M1166" s="19" t="n">
        <f aca="false">DATE(YEAR(B1166),MONTH(B1166),1)</f>
        <v>46204</v>
      </c>
    </row>
    <row r="1167" customFormat="false" ht="15" hidden="false" customHeight="false" outlineLevel="0" collapsed="false">
      <c r="A1167" s="17" t="s">
        <v>1612</v>
      </c>
      <c r="B1167" s="18" t="n">
        <v>46213</v>
      </c>
      <c r="C1167" s="17" t="s">
        <v>82</v>
      </c>
      <c r="D1167" s="17" t="s">
        <v>1487</v>
      </c>
      <c r="E1167" s="17" t="s">
        <v>1488</v>
      </c>
      <c r="F1167" s="17" t="s">
        <v>98</v>
      </c>
      <c r="G1167" s="15" t="n">
        <v>340.94</v>
      </c>
      <c r="H1167" s="17" t="s">
        <v>86</v>
      </c>
      <c r="I1167" s="12" t="n">
        <f aca="false">COUNTIFS('Supplier bills'!$E$2:$E$1921,A1167)</f>
        <v>1</v>
      </c>
      <c r="J1167" s="15" t="n">
        <f aca="false">IF(I1167=0,"",SUMIFS('Supplier bills'!$F$2:$F$1921,'Supplier bills'!$E$2:$E$1921,A1167))</f>
        <v>343.67</v>
      </c>
      <c r="K1167" s="15" t="n">
        <f aca="false">IF(H1167="Invoiced",ROUND(J1167-G1167,2),"")</f>
        <v>2.73</v>
      </c>
      <c r="L1167" s="17" t="str">
        <f aca="false">IF(H1167="Invoiced",IF(ABS(K1167)/G1167&gt;0.03,"Review","OK"),"")</f>
        <v>OK</v>
      </c>
      <c r="M1167" s="19" t="n">
        <f aca="false">DATE(YEAR(B1167),MONTH(B1167),1)</f>
        <v>46204</v>
      </c>
    </row>
    <row r="1168" customFormat="false" ht="15" hidden="false" customHeight="false" outlineLevel="0" collapsed="false">
      <c r="A1168" s="17" t="s">
        <v>1613</v>
      </c>
      <c r="B1168" s="18" t="n">
        <v>46213</v>
      </c>
      <c r="C1168" s="17" t="s">
        <v>88</v>
      </c>
      <c r="D1168" s="17" t="s">
        <v>1529</v>
      </c>
      <c r="E1168" s="17" t="s">
        <v>1530</v>
      </c>
      <c r="F1168" s="17" t="s">
        <v>85</v>
      </c>
      <c r="G1168" s="15" t="n">
        <v>819.4</v>
      </c>
      <c r="H1168" s="17" t="s">
        <v>135</v>
      </c>
      <c r="I1168" s="12" t="n">
        <f aca="false">COUNTIFS('Supplier bills'!$E$2:$E$1921,A1168)</f>
        <v>0</v>
      </c>
      <c r="J1168" s="15" t="str">
        <f aca="false">IF(I1168=0,"",SUMIFS('Supplier bills'!$F$2:$F$1921,'Supplier bills'!$E$2:$E$1921,A1168))</f>
        <v/>
      </c>
      <c r="K1168" s="15" t="str">
        <f aca="false">IF(H1168="Invoiced",ROUND(J1168-G1168,2),"")</f>
        <v/>
      </c>
      <c r="L1168" s="17" t="str">
        <f aca="false">IF(H1168="Invoiced",IF(ABS(K1168)/G1168&gt;0.03,"Review","OK"),"")</f>
        <v/>
      </c>
      <c r="M1168" s="19" t="n">
        <f aca="false">DATE(YEAR(B1168),MONTH(B1168),1)</f>
        <v>46204</v>
      </c>
    </row>
    <row r="1169" customFormat="false" ht="15" hidden="false" customHeight="false" outlineLevel="0" collapsed="false">
      <c r="A1169" s="17" t="s">
        <v>1614</v>
      </c>
      <c r="B1169" s="18" t="n">
        <v>46213</v>
      </c>
      <c r="C1169" s="17" t="s">
        <v>82</v>
      </c>
      <c r="D1169" s="17" t="s">
        <v>1487</v>
      </c>
      <c r="E1169" s="17" t="s">
        <v>1488</v>
      </c>
      <c r="F1169" s="17" t="s">
        <v>85</v>
      </c>
      <c r="G1169" s="15" t="n">
        <v>161.34</v>
      </c>
      <c r="H1169" s="17" t="s">
        <v>86</v>
      </c>
      <c r="I1169" s="12" t="n">
        <f aca="false">COUNTIFS('Supplier bills'!$E$2:$E$1921,A1169)</f>
        <v>1</v>
      </c>
      <c r="J1169" s="15" t="n">
        <f aca="false">IF(I1169=0,"",SUMIFS('Supplier bills'!$F$2:$F$1921,'Supplier bills'!$E$2:$E$1921,A1169))</f>
        <v>160.84</v>
      </c>
      <c r="K1169" s="15" t="n">
        <f aca="false">IF(H1169="Invoiced",ROUND(J1169-G1169,2),"")</f>
        <v>-0.5</v>
      </c>
      <c r="L1169" s="17" t="str">
        <f aca="false">IF(H1169="Invoiced",IF(ABS(K1169)/G1169&gt;0.03,"Review","OK"),"")</f>
        <v>OK</v>
      </c>
      <c r="M1169" s="19" t="n">
        <f aca="false">DATE(YEAR(B1169),MONTH(B1169),1)</f>
        <v>46204</v>
      </c>
    </row>
    <row r="1170" customFormat="false" ht="15" hidden="false" customHeight="false" outlineLevel="0" collapsed="false">
      <c r="A1170" s="17" t="s">
        <v>1615</v>
      </c>
      <c r="B1170" s="18" t="n">
        <v>46213</v>
      </c>
      <c r="C1170" s="17" t="s">
        <v>101</v>
      </c>
      <c r="D1170" s="17" t="s">
        <v>1616</v>
      </c>
      <c r="E1170" s="17" t="s">
        <v>1617</v>
      </c>
      <c r="F1170" s="17" t="s">
        <v>85</v>
      </c>
      <c r="G1170" s="15" t="n">
        <v>319.25</v>
      </c>
      <c r="H1170" s="17" t="s">
        <v>86</v>
      </c>
      <c r="I1170" s="12" t="n">
        <f aca="false">COUNTIFS('Supplier bills'!$E$2:$E$1921,A1170)</f>
        <v>1</v>
      </c>
      <c r="J1170" s="15" t="n">
        <f aca="false">IF(I1170=0,"",SUMIFS('Supplier bills'!$F$2:$F$1921,'Supplier bills'!$E$2:$E$1921,A1170))</f>
        <v>319.25</v>
      </c>
      <c r="K1170" s="15" t="n">
        <f aca="false">IF(H1170="Invoiced",ROUND(J1170-G1170,2),"")</f>
        <v>0</v>
      </c>
      <c r="L1170" s="17" t="str">
        <f aca="false">IF(H1170="Invoiced",IF(ABS(K1170)/G1170&gt;0.03,"Review","OK"),"")</f>
        <v>OK</v>
      </c>
      <c r="M1170" s="19" t="n">
        <f aca="false">DATE(YEAR(B1170),MONTH(B1170),1)</f>
        <v>46204</v>
      </c>
    </row>
    <row r="1171" customFormat="false" ht="15" hidden="false" customHeight="false" outlineLevel="0" collapsed="false">
      <c r="A1171" s="17" t="s">
        <v>1618</v>
      </c>
      <c r="B1171" s="18" t="n">
        <v>46213</v>
      </c>
      <c r="C1171" s="17" t="s">
        <v>82</v>
      </c>
      <c r="D1171" s="17" t="s">
        <v>1544</v>
      </c>
      <c r="E1171" s="17" t="s">
        <v>1545</v>
      </c>
      <c r="F1171" s="17" t="s">
        <v>98</v>
      </c>
      <c r="G1171" s="15" t="n">
        <v>185.73</v>
      </c>
      <c r="H1171" s="17" t="s">
        <v>86</v>
      </c>
      <c r="I1171" s="12" t="n">
        <f aca="false">COUNTIFS('Supplier bills'!$E$2:$E$1921,A1171)</f>
        <v>1</v>
      </c>
      <c r="J1171" s="15" t="n">
        <f aca="false">IF(I1171=0,"",SUMIFS('Supplier bills'!$F$2:$F$1921,'Supplier bills'!$E$2:$E$1921,A1171))</f>
        <v>168.99</v>
      </c>
      <c r="K1171" s="15" t="n">
        <f aca="false">IF(H1171="Invoiced",ROUND(J1171-G1171,2),"")</f>
        <v>-16.74</v>
      </c>
      <c r="L1171" s="17" t="str">
        <f aca="false">IF(H1171="Invoiced",IF(ABS(K1171)/G1171&gt;0.03,"Review","OK"),"")</f>
        <v>Review</v>
      </c>
      <c r="M1171" s="19" t="n">
        <f aca="false">DATE(YEAR(B1171),MONTH(B1171),1)</f>
        <v>46204</v>
      </c>
    </row>
    <row r="1172" customFormat="false" ht="15" hidden="false" customHeight="false" outlineLevel="0" collapsed="false">
      <c r="A1172" s="17" t="s">
        <v>1619</v>
      </c>
      <c r="B1172" s="18" t="n">
        <v>46213</v>
      </c>
      <c r="C1172" s="17" t="s">
        <v>82</v>
      </c>
      <c r="D1172" s="17" t="s">
        <v>1579</v>
      </c>
      <c r="E1172" s="17" t="s">
        <v>1580</v>
      </c>
      <c r="F1172" s="17" t="s">
        <v>98</v>
      </c>
      <c r="G1172" s="15" t="n">
        <v>879.8</v>
      </c>
      <c r="H1172" s="17" t="s">
        <v>86</v>
      </c>
      <c r="I1172" s="12" t="n">
        <f aca="false">COUNTIFS('Supplier bills'!$E$2:$E$1921,A1172)</f>
        <v>1</v>
      </c>
      <c r="J1172" s="15" t="n">
        <f aca="false">IF(I1172=0,"",SUMIFS('Supplier bills'!$F$2:$F$1921,'Supplier bills'!$E$2:$E$1921,A1172))</f>
        <v>881.03</v>
      </c>
      <c r="K1172" s="15" t="n">
        <f aca="false">IF(H1172="Invoiced",ROUND(J1172-G1172,2),"")</f>
        <v>1.23</v>
      </c>
      <c r="L1172" s="17" t="str">
        <f aca="false">IF(H1172="Invoiced",IF(ABS(K1172)/G1172&gt;0.03,"Review","OK"),"")</f>
        <v>OK</v>
      </c>
      <c r="M1172" s="19" t="n">
        <f aca="false">DATE(YEAR(B1172),MONTH(B1172),1)</f>
        <v>46204</v>
      </c>
    </row>
    <row r="1173" customFormat="false" ht="15" hidden="false" customHeight="false" outlineLevel="0" collapsed="false">
      <c r="A1173" s="17" t="s">
        <v>1620</v>
      </c>
      <c r="B1173" s="18" t="n">
        <v>46213</v>
      </c>
      <c r="C1173" s="17" t="s">
        <v>82</v>
      </c>
      <c r="D1173" s="17" t="s">
        <v>1453</v>
      </c>
      <c r="E1173" s="17" t="s">
        <v>1454</v>
      </c>
      <c r="F1173" s="17" t="s">
        <v>85</v>
      </c>
      <c r="G1173" s="15" t="n">
        <v>132.8</v>
      </c>
      <c r="H1173" s="17" t="s">
        <v>86</v>
      </c>
      <c r="I1173" s="12" t="n">
        <f aca="false">COUNTIFS('Supplier bills'!$E$2:$E$1921,A1173)</f>
        <v>1</v>
      </c>
      <c r="J1173" s="15" t="n">
        <f aca="false">IF(I1173=0,"",SUMIFS('Supplier bills'!$F$2:$F$1921,'Supplier bills'!$E$2:$E$1921,A1173))</f>
        <v>132.68</v>
      </c>
      <c r="K1173" s="15" t="n">
        <f aca="false">IF(H1173="Invoiced",ROUND(J1173-G1173,2),"")</f>
        <v>-0.12</v>
      </c>
      <c r="L1173" s="17" t="str">
        <f aca="false">IF(H1173="Invoiced",IF(ABS(K1173)/G1173&gt;0.03,"Review","OK"),"")</f>
        <v>OK</v>
      </c>
      <c r="M1173" s="19" t="n">
        <f aca="false">DATE(YEAR(B1173),MONTH(B1173),1)</f>
        <v>46204</v>
      </c>
    </row>
    <row r="1174" customFormat="false" ht="15" hidden="false" customHeight="false" outlineLevel="0" collapsed="false">
      <c r="A1174" s="17" t="s">
        <v>1621</v>
      </c>
      <c r="B1174" s="18" t="n">
        <v>46213</v>
      </c>
      <c r="C1174" s="17" t="s">
        <v>82</v>
      </c>
      <c r="D1174" s="17" t="s">
        <v>1441</v>
      </c>
      <c r="E1174" s="17" t="s">
        <v>1442</v>
      </c>
      <c r="F1174" s="17" t="s">
        <v>98</v>
      </c>
      <c r="G1174" s="15" t="n">
        <v>155.02</v>
      </c>
      <c r="H1174" s="17" t="s">
        <v>86</v>
      </c>
      <c r="I1174" s="12" t="n">
        <f aca="false">COUNTIFS('Supplier bills'!$E$2:$E$1921,A1174)</f>
        <v>1</v>
      </c>
      <c r="J1174" s="15" t="n">
        <f aca="false">IF(I1174=0,"",SUMIFS('Supplier bills'!$F$2:$F$1921,'Supplier bills'!$E$2:$E$1921,A1174))</f>
        <v>154.26</v>
      </c>
      <c r="K1174" s="15" t="n">
        <f aca="false">IF(H1174="Invoiced",ROUND(J1174-G1174,2),"")</f>
        <v>-0.76</v>
      </c>
      <c r="L1174" s="17" t="str">
        <f aca="false">IF(H1174="Invoiced",IF(ABS(K1174)/G1174&gt;0.03,"Review","OK"),"")</f>
        <v>OK</v>
      </c>
      <c r="M1174" s="19" t="n">
        <f aca="false">DATE(YEAR(B1174),MONTH(B1174),1)</f>
        <v>46204</v>
      </c>
    </row>
    <row r="1175" customFormat="false" ht="15" hidden="false" customHeight="false" outlineLevel="0" collapsed="false">
      <c r="A1175" s="17" t="s">
        <v>1622</v>
      </c>
      <c r="B1175" s="18" t="n">
        <v>46213</v>
      </c>
      <c r="C1175" s="17" t="s">
        <v>82</v>
      </c>
      <c r="D1175" s="17" t="s">
        <v>1480</v>
      </c>
      <c r="E1175" s="17" t="s">
        <v>1481</v>
      </c>
      <c r="F1175" s="17" t="s">
        <v>85</v>
      </c>
      <c r="G1175" s="15" t="n">
        <v>104.83</v>
      </c>
      <c r="H1175" s="17" t="s">
        <v>86</v>
      </c>
      <c r="I1175" s="12" t="n">
        <f aca="false">COUNTIFS('Supplier bills'!$E$2:$E$1921,A1175)</f>
        <v>1</v>
      </c>
      <c r="J1175" s="15" t="n">
        <f aca="false">IF(I1175=0,"",SUMIFS('Supplier bills'!$F$2:$F$1921,'Supplier bills'!$E$2:$E$1921,A1175))</f>
        <v>104.49</v>
      </c>
      <c r="K1175" s="15" t="n">
        <f aca="false">IF(H1175="Invoiced",ROUND(J1175-G1175,2),"")</f>
        <v>-0.34</v>
      </c>
      <c r="L1175" s="17" t="str">
        <f aca="false">IF(H1175="Invoiced",IF(ABS(K1175)/G1175&gt;0.03,"Review","OK"),"")</f>
        <v>OK</v>
      </c>
      <c r="M1175" s="19" t="n">
        <f aca="false">DATE(YEAR(B1175),MONTH(B1175),1)</f>
        <v>46204</v>
      </c>
    </row>
    <row r="1176" customFormat="false" ht="15" hidden="false" customHeight="false" outlineLevel="0" collapsed="false">
      <c r="A1176" s="17" t="s">
        <v>1623</v>
      </c>
      <c r="B1176" s="18" t="n">
        <v>46213</v>
      </c>
      <c r="C1176" s="17" t="s">
        <v>82</v>
      </c>
      <c r="D1176" s="17" t="s">
        <v>1480</v>
      </c>
      <c r="E1176" s="17" t="s">
        <v>1481</v>
      </c>
      <c r="F1176" s="17" t="s">
        <v>85</v>
      </c>
      <c r="G1176" s="15" t="n">
        <v>113.59</v>
      </c>
      <c r="H1176" s="17" t="s">
        <v>86</v>
      </c>
      <c r="I1176" s="12" t="n">
        <f aca="false">COUNTIFS('Supplier bills'!$E$2:$E$1921,A1176)</f>
        <v>1</v>
      </c>
      <c r="J1176" s="15" t="n">
        <f aca="false">IF(I1176=0,"",SUMIFS('Supplier bills'!$F$2:$F$1921,'Supplier bills'!$E$2:$E$1921,A1176))</f>
        <v>114.32</v>
      </c>
      <c r="K1176" s="15" t="n">
        <f aca="false">IF(H1176="Invoiced",ROUND(J1176-G1176,2),"")</f>
        <v>0.73</v>
      </c>
      <c r="L1176" s="17" t="str">
        <f aca="false">IF(H1176="Invoiced",IF(ABS(K1176)/G1176&gt;0.03,"Review","OK"),"")</f>
        <v>OK</v>
      </c>
      <c r="M1176" s="19" t="n">
        <f aca="false">DATE(YEAR(B1176),MONTH(B1176),1)</f>
        <v>46204</v>
      </c>
    </row>
    <row r="1177" customFormat="false" ht="15" hidden="false" customHeight="false" outlineLevel="0" collapsed="false">
      <c r="A1177" s="17" t="s">
        <v>1624</v>
      </c>
      <c r="B1177" s="18" t="n">
        <v>46213</v>
      </c>
      <c r="C1177" s="17" t="s">
        <v>88</v>
      </c>
      <c r="D1177" s="17" t="s">
        <v>1529</v>
      </c>
      <c r="E1177" s="17" t="s">
        <v>1530</v>
      </c>
      <c r="F1177" s="17" t="s">
        <v>85</v>
      </c>
      <c r="G1177" s="15" t="n">
        <v>760.52</v>
      </c>
      <c r="H1177" s="17" t="s">
        <v>86</v>
      </c>
      <c r="I1177" s="12" t="n">
        <f aca="false">COUNTIFS('Supplier bills'!$E$2:$E$1921,A1177)</f>
        <v>1</v>
      </c>
      <c r="J1177" s="15" t="n">
        <f aca="false">IF(I1177=0,"",SUMIFS('Supplier bills'!$F$2:$F$1921,'Supplier bills'!$E$2:$E$1921,A1177))</f>
        <v>758.03</v>
      </c>
      <c r="K1177" s="15" t="n">
        <f aca="false">IF(H1177="Invoiced",ROUND(J1177-G1177,2),"")</f>
        <v>-2.49</v>
      </c>
      <c r="L1177" s="17" t="str">
        <f aca="false">IF(H1177="Invoiced",IF(ABS(K1177)/G1177&gt;0.03,"Review","OK"),"")</f>
        <v>OK</v>
      </c>
      <c r="M1177" s="19" t="n">
        <f aca="false">DATE(YEAR(B1177),MONTH(B1177),1)</f>
        <v>46204</v>
      </c>
    </row>
    <row r="1178" customFormat="false" ht="15" hidden="false" customHeight="false" outlineLevel="0" collapsed="false">
      <c r="A1178" s="17" t="s">
        <v>1625</v>
      </c>
      <c r="B1178" s="18" t="n">
        <v>46214</v>
      </c>
      <c r="C1178" s="17" t="s">
        <v>101</v>
      </c>
      <c r="D1178" s="17" t="s">
        <v>1526</v>
      </c>
      <c r="E1178" s="17" t="s">
        <v>1527</v>
      </c>
      <c r="F1178" s="17" t="s">
        <v>85</v>
      </c>
      <c r="G1178" s="15" t="n">
        <v>207.51</v>
      </c>
      <c r="H1178" s="17" t="s">
        <v>86</v>
      </c>
      <c r="I1178" s="12" t="n">
        <f aca="false">COUNTIFS('Supplier bills'!$E$2:$E$1921,A1178)</f>
        <v>1</v>
      </c>
      <c r="J1178" s="15" t="n">
        <f aca="false">IF(I1178=0,"",SUMIFS('Supplier bills'!$F$2:$F$1921,'Supplier bills'!$E$2:$E$1921,A1178))</f>
        <v>207.94</v>
      </c>
      <c r="K1178" s="15" t="n">
        <f aca="false">IF(H1178="Invoiced",ROUND(J1178-G1178,2),"")</f>
        <v>0.43</v>
      </c>
      <c r="L1178" s="17" t="str">
        <f aca="false">IF(H1178="Invoiced",IF(ABS(K1178)/G1178&gt;0.03,"Review","OK"),"")</f>
        <v>OK</v>
      </c>
      <c r="M1178" s="19" t="n">
        <f aca="false">DATE(YEAR(B1178),MONTH(B1178),1)</f>
        <v>46204</v>
      </c>
    </row>
    <row r="1179" customFormat="false" ht="15" hidden="false" customHeight="false" outlineLevel="0" collapsed="false">
      <c r="A1179" s="17" t="s">
        <v>1626</v>
      </c>
      <c r="B1179" s="18" t="n">
        <v>46214</v>
      </c>
      <c r="C1179" s="17" t="s">
        <v>82</v>
      </c>
      <c r="D1179" s="17" t="s">
        <v>1627</v>
      </c>
      <c r="E1179" s="17" t="s">
        <v>1628</v>
      </c>
      <c r="F1179" s="17" t="s">
        <v>98</v>
      </c>
      <c r="G1179" s="15" t="n">
        <v>363.25</v>
      </c>
      <c r="H1179" s="17" t="s">
        <v>86</v>
      </c>
      <c r="I1179" s="12" t="n">
        <f aca="false">COUNTIFS('Supplier bills'!$E$2:$E$1921,A1179)</f>
        <v>1</v>
      </c>
      <c r="J1179" s="15" t="n">
        <f aca="false">IF(I1179=0,"",SUMIFS('Supplier bills'!$F$2:$F$1921,'Supplier bills'!$E$2:$E$1921,A1179))</f>
        <v>361.14</v>
      </c>
      <c r="K1179" s="15" t="n">
        <f aca="false">IF(H1179="Invoiced",ROUND(J1179-G1179,2),"")</f>
        <v>-2.11</v>
      </c>
      <c r="L1179" s="17" t="str">
        <f aca="false">IF(H1179="Invoiced",IF(ABS(K1179)/G1179&gt;0.03,"Review","OK"),"")</f>
        <v>OK</v>
      </c>
      <c r="M1179" s="19" t="n">
        <f aca="false">DATE(YEAR(B1179),MONTH(B1179),1)</f>
        <v>46204</v>
      </c>
    </row>
    <row r="1180" customFormat="false" ht="15" hidden="false" customHeight="false" outlineLevel="0" collapsed="false">
      <c r="A1180" s="17" t="s">
        <v>1629</v>
      </c>
      <c r="B1180" s="18" t="n">
        <v>46214</v>
      </c>
      <c r="C1180" s="17" t="s">
        <v>82</v>
      </c>
      <c r="D1180" s="17" t="s">
        <v>1589</v>
      </c>
      <c r="E1180" s="17" t="s">
        <v>1590</v>
      </c>
      <c r="F1180" s="17" t="s">
        <v>85</v>
      </c>
      <c r="G1180" s="15" t="n">
        <v>341.66</v>
      </c>
      <c r="H1180" s="17" t="s">
        <v>86</v>
      </c>
      <c r="I1180" s="12" t="n">
        <f aca="false">COUNTIFS('Supplier bills'!$E$2:$E$1921,A1180)</f>
        <v>1</v>
      </c>
      <c r="J1180" s="15" t="n">
        <f aca="false">IF(I1180=0,"",SUMIFS('Supplier bills'!$F$2:$F$1921,'Supplier bills'!$E$2:$E$1921,A1180))</f>
        <v>341.48</v>
      </c>
      <c r="K1180" s="15" t="n">
        <f aca="false">IF(H1180="Invoiced",ROUND(J1180-G1180,2),"")</f>
        <v>-0.18</v>
      </c>
      <c r="L1180" s="17" t="str">
        <f aca="false">IF(H1180="Invoiced",IF(ABS(K1180)/G1180&gt;0.03,"Review","OK"),"")</f>
        <v>OK</v>
      </c>
      <c r="M1180" s="19" t="n">
        <f aca="false">DATE(YEAR(B1180),MONTH(B1180),1)</f>
        <v>46204</v>
      </c>
    </row>
    <row r="1181" customFormat="false" ht="15" hidden="false" customHeight="false" outlineLevel="0" collapsed="false">
      <c r="A1181" s="17" t="s">
        <v>1630</v>
      </c>
      <c r="B1181" s="18" t="n">
        <v>46214</v>
      </c>
      <c r="C1181" s="17" t="s">
        <v>88</v>
      </c>
      <c r="D1181" s="17" t="s">
        <v>1405</v>
      </c>
      <c r="E1181" s="17" t="s">
        <v>1406</v>
      </c>
      <c r="F1181" s="17" t="s">
        <v>85</v>
      </c>
      <c r="G1181" s="15" t="n">
        <v>447.99</v>
      </c>
      <c r="H1181" s="17" t="s">
        <v>86</v>
      </c>
      <c r="I1181" s="12" t="n">
        <f aca="false">COUNTIFS('Supplier bills'!$E$2:$E$1921,A1181)</f>
        <v>1</v>
      </c>
      <c r="J1181" s="15" t="n">
        <f aca="false">IF(I1181=0,"",SUMIFS('Supplier bills'!$F$2:$F$1921,'Supplier bills'!$E$2:$E$1921,A1181))</f>
        <v>445.97</v>
      </c>
      <c r="K1181" s="15" t="n">
        <f aca="false">IF(H1181="Invoiced",ROUND(J1181-G1181,2),"")</f>
        <v>-2.02</v>
      </c>
      <c r="L1181" s="17" t="str">
        <f aca="false">IF(H1181="Invoiced",IF(ABS(K1181)/G1181&gt;0.03,"Review","OK"),"")</f>
        <v>OK</v>
      </c>
      <c r="M1181" s="19" t="n">
        <f aca="false">DATE(YEAR(B1181),MONTH(B1181),1)</f>
        <v>46204</v>
      </c>
    </row>
    <row r="1182" customFormat="false" ht="15" hidden="false" customHeight="false" outlineLevel="0" collapsed="false">
      <c r="A1182" s="17" t="s">
        <v>1631</v>
      </c>
      <c r="B1182" s="18" t="n">
        <v>46214</v>
      </c>
      <c r="C1182" s="17" t="s">
        <v>82</v>
      </c>
      <c r="D1182" s="17" t="s">
        <v>1529</v>
      </c>
      <c r="E1182" s="17" t="s">
        <v>1530</v>
      </c>
      <c r="F1182" s="17" t="s">
        <v>85</v>
      </c>
      <c r="G1182" s="15" t="n">
        <v>83.44</v>
      </c>
      <c r="H1182" s="17" t="s">
        <v>86</v>
      </c>
      <c r="I1182" s="12" t="n">
        <f aca="false">COUNTIFS('Supplier bills'!$E$2:$E$1921,A1182)</f>
        <v>1</v>
      </c>
      <c r="J1182" s="15" t="n">
        <f aca="false">IF(I1182=0,"",SUMIFS('Supplier bills'!$F$2:$F$1921,'Supplier bills'!$E$2:$E$1921,A1182))</f>
        <v>84.21</v>
      </c>
      <c r="K1182" s="15" t="n">
        <f aca="false">IF(H1182="Invoiced",ROUND(J1182-G1182,2),"")</f>
        <v>0.77</v>
      </c>
      <c r="L1182" s="17" t="str">
        <f aca="false">IF(H1182="Invoiced",IF(ABS(K1182)/G1182&gt;0.03,"Review","OK"),"")</f>
        <v>OK</v>
      </c>
      <c r="M1182" s="19" t="n">
        <f aca="false">DATE(YEAR(B1182),MONTH(B1182),1)</f>
        <v>46204</v>
      </c>
    </row>
    <row r="1183" customFormat="false" ht="15" hidden="false" customHeight="false" outlineLevel="0" collapsed="false">
      <c r="A1183" s="17" t="s">
        <v>1632</v>
      </c>
      <c r="B1183" s="18" t="n">
        <v>46214</v>
      </c>
      <c r="C1183" s="17" t="s">
        <v>82</v>
      </c>
      <c r="D1183" s="17" t="s">
        <v>1526</v>
      </c>
      <c r="E1183" s="17" t="s">
        <v>1527</v>
      </c>
      <c r="F1183" s="17" t="s">
        <v>98</v>
      </c>
      <c r="G1183" s="15" t="n">
        <v>386.65</v>
      </c>
      <c r="H1183" s="17" t="s">
        <v>86</v>
      </c>
      <c r="I1183" s="12" t="n">
        <f aca="false">COUNTIFS('Supplier bills'!$E$2:$E$1921,A1183)</f>
        <v>1</v>
      </c>
      <c r="J1183" s="15" t="n">
        <f aca="false">IF(I1183=0,"",SUMIFS('Supplier bills'!$F$2:$F$1921,'Supplier bills'!$E$2:$E$1921,A1183))</f>
        <v>390.1</v>
      </c>
      <c r="K1183" s="15" t="n">
        <f aca="false">IF(H1183="Invoiced",ROUND(J1183-G1183,2),"")</f>
        <v>3.45</v>
      </c>
      <c r="L1183" s="17" t="str">
        <f aca="false">IF(H1183="Invoiced",IF(ABS(K1183)/G1183&gt;0.03,"Review","OK"),"")</f>
        <v>OK</v>
      </c>
      <c r="M1183" s="19" t="n">
        <f aca="false">DATE(YEAR(B1183),MONTH(B1183),1)</f>
        <v>46204</v>
      </c>
    </row>
    <row r="1184" customFormat="false" ht="15" hidden="false" customHeight="false" outlineLevel="0" collapsed="false">
      <c r="A1184" s="17" t="s">
        <v>1633</v>
      </c>
      <c r="B1184" s="18" t="n">
        <v>46214</v>
      </c>
      <c r="C1184" s="17" t="s">
        <v>88</v>
      </c>
      <c r="D1184" s="17" t="s">
        <v>1529</v>
      </c>
      <c r="E1184" s="17" t="s">
        <v>1530</v>
      </c>
      <c r="F1184" s="17" t="s">
        <v>85</v>
      </c>
      <c r="G1184" s="15" t="n">
        <v>562.55</v>
      </c>
      <c r="H1184" s="17" t="s">
        <v>86</v>
      </c>
      <c r="I1184" s="12" t="n">
        <f aca="false">COUNTIFS('Supplier bills'!$E$2:$E$1921,A1184)</f>
        <v>1</v>
      </c>
      <c r="J1184" s="15" t="n">
        <f aca="false">IF(I1184=0,"",SUMIFS('Supplier bills'!$F$2:$F$1921,'Supplier bills'!$E$2:$E$1921,A1184))</f>
        <v>557.09</v>
      </c>
      <c r="K1184" s="15" t="n">
        <f aca="false">IF(H1184="Invoiced",ROUND(J1184-G1184,2),"")</f>
        <v>-5.46</v>
      </c>
      <c r="L1184" s="17" t="str">
        <f aca="false">IF(H1184="Invoiced",IF(ABS(K1184)/G1184&gt;0.03,"Review","OK"),"")</f>
        <v>OK</v>
      </c>
      <c r="M1184" s="19" t="n">
        <f aca="false">DATE(YEAR(B1184),MONTH(B1184),1)</f>
        <v>46204</v>
      </c>
    </row>
    <row r="1185" customFormat="false" ht="15" hidden="false" customHeight="false" outlineLevel="0" collapsed="false">
      <c r="A1185" s="17" t="s">
        <v>1634</v>
      </c>
      <c r="B1185" s="18" t="n">
        <v>46214</v>
      </c>
      <c r="C1185" s="17" t="s">
        <v>82</v>
      </c>
      <c r="D1185" s="17" t="s">
        <v>1526</v>
      </c>
      <c r="E1185" s="17" t="s">
        <v>1527</v>
      </c>
      <c r="F1185" s="17" t="s">
        <v>98</v>
      </c>
      <c r="G1185" s="15" t="n">
        <v>1226.43</v>
      </c>
      <c r="H1185" s="17" t="s">
        <v>86</v>
      </c>
      <c r="I1185" s="12" t="n">
        <f aca="false">COUNTIFS('Supplier bills'!$E$2:$E$1921,A1185)</f>
        <v>1</v>
      </c>
      <c r="J1185" s="15" t="n">
        <f aca="false">IF(I1185=0,"",SUMIFS('Supplier bills'!$F$2:$F$1921,'Supplier bills'!$E$2:$E$1921,A1185))</f>
        <v>1231.81</v>
      </c>
      <c r="K1185" s="15" t="n">
        <f aca="false">IF(H1185="Invoiced",ROUND(J1185-G1185,2),"")</f>
        <v>5.38</v>
      </c>
      <c r="L1185" s="17" t="str">
        <f aca="false">IF(H1185="Invoiced",IF(ABS(K1185)/G1185&gt;0.03,"Review","OK"),"")</f>
        <v>OK</v>
      </c>
      <c r="M1185" s="19" t="n">
        <f aca="false">DATE(YEAR(B1185),MONTH(B1185),1)</f>
        <v>46204</v>
      </c>
    </row>
    <row r="1186" customFormat="false" ht="15" hidden="false" customHeight="false" outlineLevel="0" collapsed="false">
      <c r="A1186" s="17" t="s">
        <v>1635</v>
      </c>
      <c r="B1186" s="18" t="n">
        <v>46214</v>
      </c>
      <c r="C1186" s="17" t="s">
        <v>82</v>
      </c>
      <c r="D1186" s="17" t="s">
        <v>1627</v>
      </c>
      <c r="E1186" s="17" t="s">
        <v>1628</v>
      </c>
      <c r="F1186" s="17" t="s">
        <v>98</v>
      </c>
      <c r="G1186" s="15" t="n">
        <v>953.28</v>
      </c>
      <c r="H1186" s="17" t="s">
        <v>86</v>
      </c>
      <c r="I1186" s="12" t="n">
        <f aca="false">COUNTIFS('Supplier bills'!$E$2:$E$1921,A1186)</f>
        <v>1</v>
      </c>
      <c r="J1186" s="15" t="n">
        <f aca="false">IF(I1186=0,"",SUMIFS('Supplier bills'!$F$2:$F$1921,'Supplier bills'!$E$2:$E$1921,A1186))</f>
        <v>956.48</v>
      </c>
      <c r="K1186" s="15" t="n">
        <f aca="false">IF(H1186="Invoiced",ROUND(J1186-G1186,2),"")</f>
        <v>3.2</v>
      </c>
      <c r="L1186" s="17" t="str">
        <f aca="false">IF(H1186="Invoiced",IF(ABS(K1186)/G1186&gt;0.03,"Review","OK"),"")</f>
        <v>OK</v>
      </c>
      <c r="M1186" s="19" t="n">
        <f aca="false">DATE(YEAR(B1186),MONTH(B1186),1)</f>
        <v>46204</v>
      </c>
    </row>
    <row r="1187" customFormat="false" ht="15" hidden="false" customHeight="false" outlineLevel="0" collapsed="false">
      <c r="A1187" s="17" t="s">
        <v>1636</v>
      </c>
      <c r="B1187" s="18" t="n">
        <v>46214</v>
      </c>
      <c r="C1187" s="17" t="s">
        <v>82</v>
      </c>
      <c r="D1187" s="17" t="s">
        <v>1521</v>
      </c>
      <c r="E1187" s="17" t="s">
        <v>1522</v>
      </c>
      <c r="F1187" s="17" t="s">
        <v>98</v>
      </c>
      <c r="G1187" s="15" t="n">
        <v>172.45</v>
      </c>
      <c r="H1187" s="17" t="s">
        <v>86</v>
      </c>
      <c r="I1187" s="12" t="n">
        <f aca="false">COUNTIFS('Supplier bills'!$E$2:$E$1921,A1187)</f>
        <v>1</v>
      </c>
      <c r="J1187" s="15" t="n">
        <f aca="false">IF(I1187=0,"",SUMIFS('Supplier bills'!$F$2:$F$1921,'Supplier bills'!$E$2:$E$1921,A1187))</f>
        <v>173.12</v>
      </c>
      <c r="K1187" s="15" t="n">
        <f aca="false">IF(H1187="Invoiced",ROUND(J1187-G1187,2),"")</f>
        <v>0.67</v>
      </c>
      <c r="L1187" s="17" t="str">
        <f aca="false">IF(H1187="Invoiced",IF(ABS(K1187)/G1187&gt;0.03,"Review","OK"),"")</f>
        <v>OK</v>
      </c>
      <c r="M1187" s="19" t="n">
        <f aca="false">DATE(YEAR(B1187),MONTH(B1187),1)</f>
        <v>46204</v>
      </c>
    </row>
    <row r="1188" customFormat="false" ht="15" hidden="false" customHeight="false" outlineLevel="0" collapsed="false">
      <c r="A1188" s="17" t="s">
        <v>1637</v>
      </c>
      <c r="B1188" s="18" t="n">
        <v>46214</v>
      </c>
      <c r="C1188" s="17" t="s">
        <v>82</v>
      </c>
      <c r="D1188" s="17" t="s">
        <v>1405</v>
      </c>
      <c r="E1188" s="17" t="s">
        <v>1406</v>
      </c>
      <c r="F1188" s="17" t="s">
        <v>92</v>
      </c>
      <c r="G1188" s="15" t="n">
        <v>253.25</v>
      </c>
      <c r="H1188" s="17" t="s">
        <v>93</v>
      </c>
      <c r="I1188" s="12" t="n">
        <f aca="false">COUNTIFS('Supplier bills'!$E$2:$E$1921,A1188)</f>
        <v>0</v>
      </c>
      <c r="J1188" s="15" t="str">
        <f aca="false">IF(I1188=0,"",SUMIFS('Supplier bills'!$F$2:$F$1921,'Supplier bills'!$E$2:$E$1921,A1188))</f>
        <v/>
      </c>
      <c r="K1188" s="15" t="str">
        <f aca="false">IF(H1188="Invoiced",ROUND(J1188-G1188,2),"")</f>
        <v/>
      </c>
      <c r="L1188" s="17" t="str">
        <f aca="false">IF(H1188="Invoiced",IF(ABS(K1188)/G1188&gt;0.03,"Review","OK"),"")</f>
        <v/>
      </c>
      <c r="M1188" s="19" t="n">
        <f aca="false">DATE(YEAR(B1188),MONTH(B1188),1)</f>
        <v>46204</v>
      </c>
    </row>
    <row r="1189" customFormat="false" ht="15" hidden="false" customHeight="false" outlineLevel="0" collapsed="false">
      <c r="A1189" s="17" t="s">
        <v>1638</v>
      </c>
      <c r="B1189" s="18" t="n">
        <v>46214</v>
      </c>
      <c r="C1189" s="17" t="s">
        <v>82</v>
      </c>
      <c r="D1189" s="17" t="s">
        <v>1398</v>
      </c>
      <c r="E1189" s="17" t="s">
        <v>1399</v>
      </c>
      <c r="F1189" s="17" t="s">
        <v>98</v>
      </c>
      <c r="G1189" s="15" t="n">
        <v>549.34</v>
      </c>
      <c r="H1189" s="17" t="s">
        <v>86</v>
      </c>
      <c r="I1189" s="12" t="n">
        <f aca="false">COUNTIFS('Supplier bills'!$E$2:$E$1921,A1189)</f>
        <v>1</v>
      </c>
      <c r="J1189" s="15" t="n">
        <f aca="false">IF(I1189=0,"",SUMIFS('Supplier bills'!$F$2:$F$1921,'Supplier bills'!$E$2:$E$1921,A1189))</f>
        <v>544.14</v>
      </c>
      <c r="K1189" s="15" t="n">
        <f aca="false">IF(H1189="Invoiced",ROUND(J1189-G1189,2),"")</f>
        <v>-5.2</v>
      </c>
      <c r="L1189" s="17" t="str">
        <f aca="false">IF(H1189="Invoiced",IF(ABS(K1189)/G1189&gt;0.03,"Review","OK"),"")</f>
        <v>OK</v>
      </c>
      <c r="M1189" s="19" t="n">
        <f aca="false">DATE(YEAR(B1189),MONTH(B1189),1)</f>
        <v>46204</v>
      </c>
    </row>
    <row r="1190" customFormat="false" ht="15" hidden="false" customHeight="false" outlineLevel="0" collapsed="false">
      <c r="A1190" s="17" t="s">
        <v>1639</v>
      </c>
      <c r="B1190" s="18" t="n">
        <v>46214</v>
      </c>
      <c r="C1190" s="17" t="s">
        <v>88</v>
      </c>
      <c r="D1190" s="17" t="s">
        <v>1405</v>
      </c>
      <c r="E1190" s="17" t="s">
        <v>1406</v>
      </c>
      <c r="F1190" s="17" t="s">
        <v>98</v>
      </c>
      <c r="G1190" s="15" t="n">
        <v>292.15</v>
      </c>
      <c r="H1190" s="17" t="s">
        <v>86</v>
      </c>
      <c r="I1190" s="12" t="n">
        <f aca="false">COUNTIFS('Supplier bills'!$E$2:$E$1921,A1190)</f>
        <v>1</v>
      </c>
      <c r="J1190" s="15" t="n">
        <f aca="false">IF(I1190=0,"",SUMIFS('Supplier bills'!$F$2:$F$1921,'Supplier bills'!$E$2:$E$1921,A1190))</f>
        <v>290.3</v>
      </c>
      <c r="K1190" s="15" t="n">
        <f aca="false">IF(H1190="Invoiced",ROUND(J1190-G1190,2),"")</f>
        <v>-1.85</v>
      </c>
      <c r="L1190" s="17" t="str">
        <f aca="false">IF(H1190="Invoiced",IF(ABS(K1190)/G1190&gt;0.03,"Review","OK"),"")</f>
        <v>OK</v>
      </c>
      <c r="M1190" s="19" t="n">
        <f aca="false">DATE(YEAR(B1190),MONTH(B1190),1)</f>
        <v>46204</v>
      </c>
    </row>
    <row r="1191" customFormat="false" ht="15" hidden="false" customHeight="false" outlineLevel="0" collapsed="false">
      <c r="A1191" s="17" t="s">
        <v>1640</v>
      </c>
      <c r="B1191" s="18" t="n">
        <v>46215</v>
      </c>
      <c r="C1191" s="17" t="s">
        <v>82</v>
      </c>
      <c r="D1191" s="17" t="s">
        <v>1526</v>
      </c>
      <c r="E1191" s="17" t="s">
        <v>1527</v>
      </c>
      <c r="F1191" s="17" t="s">
        <v>92</v>
      </c>
      <c r="G1191" s="15" t="n">
        <v>36.4</v>
      </c>
      <c r="H1191" s="17" t="s">
        <v>93</v>
      </c>
      <c r="I1191" s="12" t="n">
        <f aca="false">COUNTIFS('Supplier bills'!$E$2:$E$1921,A1191)</f>
        <v>0</v>
      </c>
      <c r="J1191" s="15" t="str">
        <f aca="false">IF(I1191=0,"",SUMIFS('Supplier bills'!$F$2:$F$1921,'Supplier bills'!$E$2:$E$1921,A1191))</f>
        <v/>
      </c>
      <c r="K1191" s="15" t="str">
        <f aca="false">IF(H1191="Invoiced",ROUND(J1191-G1191,2),"")</f>
        <v/>
      </c>
      <c r="L1191" s="17" t="str">
        <f aca="false">IF(H1191="Invoiced",IF(ABS(K1191)/G1191&gt;0.03,"Review","OK"),"")</f>
        <v/>
      </c>
      <c r="M1191" s="19" t="n">
        <f aca="false">DATE(YEAR(B1191),MONTH(B1191),1)</f>
        <v>46204</v>
      </c>
    </row>
    <row r="1192" customFormat="false" ht="15" hidden="false" customHeight="false" outlineLevel="0" collapsed="false">
      <c r="A1192" s="17" t="s">
        <v>1641</v>
      </c>
      <c r="B1192" s="18" t="n">
        <v>46215</v>
      </c>
      <c r="C1192" s="17" t="s">
        <v>82</v>
      </c>
      <c r="D1192" s="17" t="s">
        <v>1539</v>
      </c>
      <c r="E1192" s="17" t="s">
        <v>1540</v>
      </c>
      <c r="F1192" s="17" t="s">
        <v>85</v>
      </c>
      <c r="G1192" s="15" t="n">
        <v>285.53</v>
      </c>
      <c r="H1192" s="17" t="s">
        <v>86</v>
      </c>
      <c r="I1192" s="12" t="n">
        <f aca="false">COUNTIFS('Supplier bills'!$E$2:$E$1921,A1192)</f>
        <v>1</v>
      </c>
      <c r="J1192" s="15" t="n">
        <f aca="false">IF(I1192=0,"",SUMIFS('Supplier bills'!$F$2:$F$1921,'Supplier bills'!$E$2:$E$1921,A1192))</f>
        <v>286.92</v>
      </c>
      <c r="K1192" s="15" t="n">
        <f aca="false">IF(H1192="Invoiced",ROUND(J1192-G1192,2),"")</f>
        <v>1.39</v>
      </c>
      <c r="L1192" s="17" t="str">
        <f aca="false">IF(H1192="Invoiced",IF(ABS(K1192)/G1192&gt;0.03,"Review","OK"),"")</f>
        <v>OK</v>
      </c>
      <c r="M1192" s="19" t="n">
        <f aca="false">DATE(YEAR(B1192),MONTH(B1192),1)</f>
        <v>46204</v>
      </c>
    </row>
    <row r="1193" customFormat="false" ht="15" hidden="false" customHeight="false" outlineLevel="0" collapsed="false">
      <c r="A1193" s="17" t="s">
        <v>1642</v>
      </c>
      <c r="B1193" s="18" t="n">
        <v>46215</v>
      </c>
      <c r="C1193" s="17" t="s">
        <v>88</v>
      </c>
      <c r="D1193" s="17" t="s">
        <v>1453</v>
      </c>
      <c r="E1193" s="17" t="s">
        <v>1454</v>
      </c>
      <c r="F1193" s="17" t="s">
        <v>98</v>
      </c>
      <c r="G1193" s="15" t="n">
        <v>728.5</v>
      </c>
      <c r="H1193" s="17" t="s">
        <v>86</v>
      </c>
      <c r="I1193" s="12" t="n">
        <f aca="false">COUNTIFS('Supplier bills'!$E$2:$E$1921,A1193)</f>
        <v>1</v>
      </c>
      <c r="J1193" s="15" t="n">
        <f aca="false">IF(I1193=0,"",SUMIFS('Supplier bills'!$F$2:$F$1921,'Supplier bills'!$E$2:$E$1921,A1193))</f>
        <v>726.99</v>
      </c>
      <c r="K1193" s="15" t="n">
        <f aca="false">IF(H1193="Invoiced",ROUND(J1193-G1193,2),"")</f>
        <v>-1.51</v>
      </c>
      <c r="L1193" s="17" t="str">
        <f aca="false">IF(H1193="Invoiced",IF(ABS(K1193)/G1193&gt;0.03,"Review","OK"),"")</f>
        <v>OK</v>
      </c>
      <c r="M1193" s="19" t="n">
        <f aca="false">DATE(YEAR(B1193),MONTH(B1193),1)</f>
        <v>46204</v>
      </c>
    </row>
    <row r="1194" customFormat="false" ht="15" hidden="false" customHeight="false" outlineLevel="0" collapsed="false">
      <c r="A1194" s="17" t="s">
        <v>1643</v>
      </c>
      <c r="B1194" s="18" t="n">
        <v>46215</v>
      </c>
      <c r="C1194" s="17" t="s">
        <v>101</v>
      </c>
      <c r="D1194" s="17" t="s">
        <v>1575</v>
      </c>
      <c r="E1194" s="17" t="s">
        <v>1576</v>
      </c>
      <c r="F1194" s="17" t="s">
        <v>98</v>
      </c>
      <c r="G1194" s="15" t="n">
        <v>697.25</v>
      </c>
      <c r="H1194" s="17" t="s">
        <v>86</v>
      </c>
      <c r="I1194" s="12" t="n">
        <f aca="false">COUNTIFS('Supplier bills'!$E$2:$E$1921,A1194)</f>
        <v>1</v>
      </c>
      <c r="J1194" s="15" t="n">
        <f aca="false">IF(I1194=0,"",SUMIFS('Supplier bills'!$F$2:$F$1921,'Supplier bills'!$E$2:$E$1921,A1194))</f>
        <v>701.7</v>
      </c>
      <c r="K1194" s="15" t="n">
        <f aca="false">IF(H1194="Invoiced",ROUND(J1194-G1194,2),"")</f>
        <v>4.45</v>
      </c>
      <c r="L1194" s="17" t="str">
        <f aca="false">IF(H1194="Invoiced",IF(ABS(K1194)/G1194&gt;0.03,"Review","OK"),"")</f>
        <v>OK</v>
      </c>
      <c r="M1194" s="19" t="n">
        <f aca="false">DATE(YEAR(B1194),MONTH(B1194),1)</f>
        <v>46204</v>
      </c>
    </row>
    <row r="1195" customFormat="false" ht="15" hidden="false" customHeight="false" outlineLevel="0" collapsed="false">
      <c r="A1195" s="17" t="s">
        <v>1644</v>
      </c>
      <c r="B1195" s="18" t="n">
        <v>46215</v>
      </c>
      <c r="C1195" s="17" t="s">
        <v>82</v>
      </c>
      <c r="D1195" s="17" t="s">
        <v>1645</v>
      </c>
      <c r="E1195" s="17" t="s">
        <v>1646</v>
      </c>
      <c r="F1195" s="17" t="s">
        <v>85</v>
      </c>
      <c r="G1195" s="15" t="n">
        <v>29.03</v>
      </c>
      <c r="H1195" s="17" t="s">
        <v>135</v>
      </c>
      <c r="I1195" s="12" t="n">
        <f aca="false">COUNTIFS('Supplier bills'!$E$2:$E$1921,A1195)</f>
        <v>0</v>
      </c>
      <c r="J1195" s="15" t="str">
        <f aca="false">IF(I1195=0,"",SUMIFS('Supplier bills'!$F$2:$F$1921,'Supplier bills'!$E$2:$E$1921,A1195))</f>
        <v/>
      </c>
      <c r="K1195" s="15" t="str">
        <f aca="false">IF(H1195="Invoiced",ROUND(J1195-G1195,2),"")</f>
        <v/>
      </c>
      <c r="L1195" s="17" t="str">
        <f aca="false">IF(H1195="Invoiced",IF(ABS(K1195)/G1195&gt;0.03,"Review","OK"),"")</f>
        <v/>
      </c>
      <c r="M1195" s="19" t="n">
        <f aca="false">DATE(YEAR(B1195),MONTH(B1195),1)</f>
        <v>46204</v>
      </c>
    </row>
    <row r="1196" customFormat="false" ht="15" hidden="false" customHeight="false" outlineLevel="0" collapsed="false">
      <c r="A1196" s="17" t="s">
        <v>1647</v>
      </c>
      <c r="B1196" s="18" t="n">
        <v>46215</v>
      </c>
      <c r="C1196" s="17" t="s">
        <v>101</v>
      </c>
      <c r="D1196" s="17" t="s">
        <v>1589</v>
      </c>
      <c r="E1196" s="17" t="s">
        <v>1590</v>
      </c>
      <c r="F1196" s="17" t="s">
        <v>98</v>
      </c>
      <c r="G1196" s="15" t="n">
        <v>334.5</v>
      </c>
      <c r="H1196" s="17" t="s">
        <v>86</v>
      </c>
      <c r="I1196" s="12" t="n">
        <f aca="false">COUNTIFS('Supplier bills'!$E$2:$E$1921,A1196)</f>
        <v>1</v>
      </c>
      <c r="J1196" s="15" t="n">
        <f aca="false">IF(I1196=0,"",SUMIFS('Supplier bills'!$F$2:$F$1921,'Supplier bills'!$E$2:$E$1921,A1196))</f>
        <v>334.6</v>
      </c>
      <c r="K1196" s="15" t="n">
        <f aca="false">IF(H1196="Invoiced",ROUND(J1196-G1196,2),"")</f>
        <v>0.1</v>
      </c>
      <c r="L1196" s="17" t="str">
        <f aca="false">IF(H1196="Invoiced",IF(ABS(K1196)/G1196&gt;0.03,"Review","OK"),"")</f>
        <v>OK</v>
      </c>
      <c r="M1196" s="19" t="n">
        <f aca="false">DATE(YEAR(B1196),MONTH(B1196),1)</f>
        <v>46204</v>
      </c>
    </row>
    <row r="1197" customFormat="false" ht="15" hidden="false" customHeight="false" outlineLevel="0" collapsed="false">
      <c r="A1197" s="17" t="s">
        <v>1648</v>
      </c>
      <c r="B1197" s="18" t="n">
        <v>46215</v>
      </c>
      <c r="C1197" s="17" t="s">
        <v>82</v>
      </c>
      <c r="D1197" s="17" t="s">
        <v>1459</v>
      </c>
      <c r="E1197" s="17" t="s">
        <v>1460</v>
      </c>
      <c r="F1197" s="17" t="s">
        <v>98</v>
      </c>
      <c r="G1197" s="15" t="n">
        <v>2217.38</v>
      </c>
      <c r="H1197" s="17" t="s">
        <v>86</v>
      </c>
      <c r="I1197" s="12" t="n">
        <f aca="false">COUNTIFS('Supplier bills'!$E$2:$E$1921,A1197)</f>
        <v>1</v>
      </c>
      <c r="J1197" s="15" t="n">
        <f aca="false">IF(I1197=0,"",SUMIFS('Supplier bills'!$F$2:$F$1921,'Supplier bills'!$E$2:$E$1921,A1197))</f>
        <v>2218.93</v>
      </c>
      <c r="K1197" s="15" t="n">
        <f aca="false">IF(H1197="Invoiced",ROUND(J1197-G1197,2),"")</f>
        <v>1.55</v>
      </c>
      <c r="L1197" s="17" t="str">
        <f aca="false">IF(H1197="Invoiced",IF(ABS(K1197)/G1197&gt;0.03,"Review","OK"),"")</f>
        <v>OK</v>
      </c>
      <c r="M1197" s="19" t="n">
        <f aca="false">DATE(YEAR(B1197),MONTH(B1197),1)</f>
        <v>46204</v>
      </c>
    </row>
    <row r="1198" customFormat="false" ht="15" hidden="false" customHeight="false" outlineLevel="0" collapsed="false">
      <c r="A1198" s="17" t="s">
        <v>1649</v>
      </c>
      <c r="B1198" s="18" t="n">
        <v>46215</v>
      </c>
      <c r="C1198" s="17" t="s">
        <v>82</v>
      </c>
      <c r="D1198" s="17" t="s">
        <v>1526</v>
      </c>
      <c r="E1198" s="17" t="s">
        <v>1527</v>
      </c>
      <c r="F1198" s="17" t="s">
        <v>85</v>
      </c>
      <c r="G1198" s="15" t="n">
        <v>225.89</v>
      </c>
      <c r="H1198" s="17" t="s">
        <v>86</v>
      </c>
      <c r="I1198" s="12" t="n">
        <f aca="false">COUNTIFS('Supplier bills'!$E$2:$E$1921,A1198)</f>
        <v>2</v>
      </c>
      <c r="J1198" s="15" t="n">
        <f aca="false">IF(I1198=0,"",SUMIFS('Supplier bills'!$F$2:$F$1921,'Supplier bills'!$E$2:$E$1921,A1198))</f>
        <v>227.28</v>
      </c>
      <c r="K1198" s="15" t="n">
        <f aca="false">IF(H1198="Invoiced",ROUND(J1198-G1198,2),"")</f>
        <v>1.39</v>
      </c>
      <c r="L1198" s="17" t="str">
        <f aca="false">IF(H1198="Invoiced",IF(ABS(K1198)/G1198&gt;0.03,"Review","OK"),"")</f>
        <v>OK</v>
      </c>
      <c r="M1198" s="19" t="n">
        <f aca="false">DATE(YEAR(B1198),MONTH(B1198),1)</f>
        <v>46204</v>
      </c>
    </row>
    <row r="1199" customFormat="false" ht="15" hidden="false" customHeight="false" outlineLevel="0" collapsed="false">
      <c r="A1199" s="17" t="s">
        <v>1650</v>
      </c>
      <c r="B1199" s="18" t="n">
        <v>46215</v>
      </c>
      <c r="C1199" s="17" t="s">
        <v>82</v>
      </c>
      <c r="D1199" s="17" t="s">
        <v>1627</v>
      </c>
      <c r="E1199" s="17" t="s">
        <v>1628</v>
      </c>
      <c r="F1199" s="17" t="s">
        <v>98</v>
      </c>
      <c r="G1199" s="15" t="n">
        <v>1297.45</v>
      </c>
      <c r="H1199" s="17" t="s">
        <v>86</v>
      </c>
      <c r="I1199" s="12" t="n">
        <f aca="false">COUNTIFS('Supplier bills'!$E$2:$E$1921,A1199)</f>
        <v>1</v>
      </c>
      <c r="J1199" s="15" t="n">
        <f aca="false">IF(I1199=0,"",SUMIFS('Supplier bills'!$F$2:$F$1921,'Supplier bills'!$E$2:$E$1921,A1199))</f>
        <v>1306.13</v>
      </c>
      <c r="K1199" s="15" t="n">
        <f aca="false">IF(H1199="Invoiced",ROUND(J1199-G1199,2),"")</f>
        <v>8.68</v>
      </c>
      <c r="L1199" s="17" t="str">
        <f aca="false">IF(H1199="Invoiced",IF(ABS(K1199)/G1199&gt;0.03,"Review","OK"),"")</f>
        <v>OK</v>
      </c>
      <c r="M1199" s="19" t="n">
        <f aca="false">DATE(YEAR(B1199),MONTH(B1199),1)</f>
        <v>46204</v>
      </c>
    </row>
    <row r="1200" customFormat="false" ht="15" hidden="false" customHeight="false" outlineLevel="0" collapsed="false">
      <c r="A1200" s="17" t="s">
        <v>1651</v>
      </c>
      <c r="B1200" s="18" t="n">
        <v>46215</v>
      </c>
      <c r="C1200" s="17" t="s">
        <v>88</v>
      </c>
      <c r="D1200" s="17" t="s">
        <v>1405</v>
      </c>
      <c r="E1200" s="17" t="s">
        <v>1406</v>
      </c>
      <c r="F1200" s="17" t="s">
        <v>85</v>
      </c>
      <c r="G1200" s="15" t="n">
        <v>81.78</v>
      </c>
      <c r="H1200" s="17" t="s">
        <v>86</v>
      </c>
      <c r="I1200" s="12" t="n">
        <f aca="false">COUNTIFS('Supplier bills'!$E$2:$E$1921,A1200)</f>
        <v>1</v>
      </c>
      <c r="J1200" s="15" t="n">
        <f aca="false">IF(I1200=0,"",SUMIFS('Supplier bills'!$F$2:$F$1921,'Supplier bills'!$E$2:$E$1921,A1200))</f>
        <v>81.93</v>
      </c>
      <c r="K1200" s="15" t="n">
        <f aca="false">IF(H1200="Invoiced",ROUND(J1200-G1200,2),"")</f>
        <v>0.15</v>
      </c>
      <c r="L1200" s="17" t="str">
        <f aca="false">IF(H1200="Invoiced",IF(ABS(K1200)/G1200&gt;0.03,"Review","OK"),"")</f>
        <v>OK</v>
      </c>
      <c r="M1200" s="19" t="n">
        <f aca="false">DATE(YEAR(B1200),MONTH(B1200),1)</f>
        <v>46204</v>
      </c>
    </row>
    <row r="1201" customFormat="false" ht="15" hidden="false" customHeight="false" outlineLevel="0" collapsed="false">
      <c r="A1201" s="17" t="s">
        <v>1652</v>
      </c>
      <c r="B1201" s="18" t="n">
        <v>46215</v>
      </c>
      <c r="C1201" s="17" t="s">
        <v>82</v>
      </c>
      <c r="D1201" s="17" t="s">
        <v>1579</v>
      </c>
      <c r="E1201" s="17" t="s">
        <v>1580</v>
      </c>
      <c r="F1201" s="17" t="s">
        <v>98</v>
      </c>
      <c r="G1201" s="15" t="n">
        <v>218.67</v>
      </c>
      <c r="H1201" s="17" t="s">
        <v>86</v>
      </c>
      <c r="I1201" s="12" t="n">
        <f aca="false">COUNTIFS('Supplier bills'!$E$2:$E$1921,A1201)</f>
        <v>1</v>
      </c>
      <c r="J1201" s="15" t="n">
        <f aca="false">IF(I1201=0,"",SUMIFS('Supplier bills'!$F$2:$F$1921,'Supplier bills'!$E$2:$E$1921,A1201))</f>
        <v>220.72</v>
      </c>
      <c r="K1201" s="15" t="n">
        <f aca="false">IF(H1201="Invoiced",ROUND(J1201-G1201,2),"")</f>
        <v>2.05</v>
      </c>
      <c r="L1201" s="17" t="str">
        <f aca="false">IF(H1201="Invoiced",IF(ABS(K1201)/G1201&gt;0.03,"Review","OK"),"")</f>
        <v>OK</v>
      </c>
      <c r="M1201" s="19" t="n">
        <f aca="false">DATE(YEAR(B1201),MONTH(B1201),1)</f>
        <v>46204</v>
      </c>
    </row>
    <row r="1202" customFormat="false" ht="15" hidden="false" customHeight="false" outlineLevel="0" collapsed="false">
      <c r="A1202" s="17" t="s">
        <v>1653</v>
      </c>
      <c r="B1202" s="18" t="n">
        <v>46215</v>
      </c>
      <c r="C1202" s="17" t="s">
        <v>101</v>
      </c>
      <c r="D1202" s="17" t="s">
        <v>1584</v>
      </c>
      <c r="E1202" s="17" t="s">
        <v>1585</v>
      </c>
      <c r="F1202" s="17" t="s">
        <v>98</v>
      </c>
      <c r="G1202" s="15" t="n">
        <v>625.44</v>
      </c>
      <c r="H1202" s="17" t="s">
        <v>86</v>
      </c>
      <c r="I1202" s="12" t="n">
        <f aca="false">COUNTIFS('Supplier bills'!$E$2:$E$1921,A1202)</f>
        <v>1</v>
      </c>
      <c r="J1202" s="15" t="n">
        <f aca="false">IF(I1202=0,"",SUMIFS('Supplier bills'!$F$2:$F$1921,'Supplier bills'!$E$2:$E$1921,A1202))</f>
        <v>631.5</v>
      </c>
      <c r="K1202" s="15" t="n">
        <f aca="false">IF(H1202="Invoiced",ROUND(J1202-G1202,2),"")</f>
        <v>6.06</v>
      </c>
      <c r="L1202" s="17" t="str">
        <f aca="false">IF(H1202="Invoiced",IF(ABS(K1202)/G1202&gt;0.03,"Review","OK"),"")</f>
        <v>OK</v>
      </c>
      <c r="M1202" s="19" t="n">
        <f aca="false">DATE(YEAR(B1202),MONTH(B1202),1)</f>
        <v>46204</v>
      </c>
    </row>
    <row r="1203" customFormat="false" ht="15" hidden="false" customHeight="false" outlineLevel="0" collapsed="false">
      <c r="A1203" s="17" t="s">
        <v>1654</v>
      </c>
      <c r="B1203" s="18" t="n">
        <v>46215</v>
      </c>
      <c r="C1203" s="17" t="s">
        <v>82</v>
      </c>
      <c r="D1203" s="17" t="s">
        <v>1480</v>
      </c>
      <c r="E1203" s="17" t="s">
        <v>1481</v>
      </c>
      <c r="F1203" s="17" t="s">
        <v>98</v>
      </c>
      <c r="G1203" s="15" t="n">
        <v>119.02</v>
      </c>
      <c r="H1203" s="17" t="s">
        <v>86</v>
      </c>
      <c r="I1203" s="12" t="n">
        <f aca="false">COUNTIFS('Supplier bills'!$E$2:$E$1921,A1203)</f>
        <v>1</v>
      </c>
      <c r="J1203" s="15" t="n">
        <f aca="false">IF(I1203=0,"",SUMIFS('Supplier bills'!$F$2:$F$1921,'Supplier bills'!$E$2:$E$1921,A1203))</f>
        <v>120.2</v>
      </c>
      <c r="K1203" s="15" t="n">
        <f aca="false">IF(H1203="Invoiced",ROUND(J1203-G1203,2),"")</f>
        <v>1.18</v>
      </c>
      <c r="L1203" s="17" t="str">
        <f aca="false">IF(H1203="Invoiced",IF(ABS(K1203)/G1203&gt;0.03,"Review","OK"),"")</f>
        <v>OK</v>
      </c>
      <c r="M1203" s="19" t="n">
        <f aca="false">DATE(YEAR(B1203),MONTH(B1203),1)</f>
        <v>46204</v>
      </c>
    </row>
    <row r="1204" customFormat="false" ht="15" hidden="false" customHeight="false" outlineLevel="0" collapsed="false">
      <c r="A1204" s="17" t="s">
        <v>1655</v>
      </c>
      <c r="B1204" s="18" t="n">
        <v>46215</v>
      </c>
      <c r="C1204" s="17" t="s">
        <v>101</v>
      </c>
      <c r="D1204" s="17" t="s">
        <v>1505</v>
      </c>
      <c r="E1204" s="17" t="s">
        <v>1506</v>
      </c>
      <c r="F1204" s="17" t="s">
        <v>98</v>
      </c>
      <c r="G1204" s="15" t="n">
        <v>514.21</v>
      </c>
      <c r="H1204" s="17" t="s">
        <v>86</v>
      </c>
      <c r="I1204" s="12" t="n">
        <f aca="false">COUNTIFS('Supplier bills'!$E$2:$E$1921,A1204)</f>
        <v>1</v>
      </c>
      <c r="J1204" s="15" t="n">
        <f aca="false">IF(I1204=0,"",SUMIFS('Supplier bills'!$F$2:$F$1921,'Supplier bills'!$E$2:$E$1921,A1204))</f>
        <v>518.21</v>
      </c>
      <c r="K1204" s="15" t="n">
        <f aca="false">IF(H1204="Invoiced",ROUND(J1204-G1204,2),"")</f>
        <v>4</v>
      </c>
      <c r="L1204" s="17" t="str">
        <f aca="false">IF(H1204="Invoiced",IF(ABS(K1204)/G1204&gt;0.03,"Review","OK"),"")</f>
        <v>OK</v>
      </c>
      <c r="M1204" s="19" t="n">
        <f aca="false">DATE(YEAR(B1204),MONTH(B1204),1)</f>
        <v>46204</v>
      </c>
    </row>
    <row r="1205" customFormat="false" ht="15" hidden="false" customHeight="false" outlineLevel="0" collapsed="false">
      <c r="A1205" s="17" t="s">
        <v>1656</v>
      </c>
      <c r="B1205" s="18" t="n">
        <v>46216</v>
      </c>
      <c r="C1205" s="17" t="s">
        <v>101</v>
      </c>
      <c r="D1205" s="17" t="s">
        <v>1645</v>
      </c>
      <c r="E1205" s="17" t="s">
        <v>1646</v>
      </c>
      <c r="F1205" s="17" t="s">
        <v>92</v>
      </c>
      <c r="G1205" s="15" t="n">
        <v>323.05</v>
      </c>
      <c r="H1205" s="17" t="s">
        <v>93</v>
      </c>
      <c r="I1205" s="12" t="n">
        <f aca="false">COUNTIFS('Supplier bills'!$E$2:$E$1921,A1205)</f>
        <v>0</v>
      </c>
      <c r="J1205" s="15" t="str">
        <f aca="false">IF(I1205=0,"",SUMIFS('Supplier bills'!$F$2:$F$1921,'Supplier bills'!$E$2:$E$1921,A1205))</f>
        <v/>
      </c>
      <c r="K1205" s="15" t="str">
        <f aca="false">IF(H1205="Invoiced",ROUND(J1205-G1205,2),"")</f>
        <v/>
      </c>
      <c r="L1205" s="17" t="str">
        <f aca="false">IF(H1205="Invoiced",IF(ABS(K1205)/G1205&gt;0.03,"Review","OK"),"")</f>
        <v/>
      </c>
      <c r="M1205" s="19" t="n">
        <f aca="false">DATE(YEAR(B1205),MONTH(B1205),1)</f>
        <v>46204</v>
      </c>
    </row>
    <row r="1206" customFormat="false" ht="15" hidden="false" customHeight="false" outlineLevel="0" collapsed="false">
      <c r="A1206" s="17" t="s">
        <v>1657</v>
      </c>
      <c r="B1206" s="18" t="n">
        <v>46216</v>
      </c>
      <c r="C1206" s="17" t="s">
        <v>82</v>
      </c>
      <c r="D1206" s="17" t="s">
        <v>1598</v>
      </c>
      <c r="E1206" s="17" t="s">
        <v>1599</v>
      </c>
      <c r="F1206" s="17" t="s">
        <v>98</v>
      </c>
      <c r="G1206" s="15" t="n">
        <v>36.02</v>
      </c>
      <c r="H1206" s="17" t="s">
        <v>86</v>
      </c>
      <c r="I1206" s="12" t="n">
        <f aca="false">COUNTIFS('Supplier bills'!$E$2:$E$1921,A1206)</f>
        <v>1</v>
      </c>
      <c r="J1206" s="15" t="n">
        <f aca="false">IF(I1206=0,"",SUMIFS('Supplier bills'!$F$2:$F$1921,'Supplier bills'!$E$2:$E$1921,A1206))</f>
        <v>35.7</v>
      </c>
      <c r="K1206" s="15" t="n">
        <f aca="false">IF(H1206="Invoiced",ROUND(J1206-G1206,2),"")</f>
        <v>-0.32</v>
      </c>
      <c r="L1206" s="17" t="str">
        <f aca="false">IF(H1206="Invoiced",IF(ABS(K1206)/G1206&gt;0.03,"Review","OK"),"")</f>
        <v>OK</v>
      </c>
      <c r="M1206" s="19" t="n">
        <f aca="false">DATE(YEAR(B1206),MONTH(B1206),1)</f>
        <v>46204</v>
      </c>
    </row>
    <row r="1207" customFormat="false" ht="15" hidden="false" customHeight="false" outlineLevel="0" collapsed="false">
      <c r="A1207" s="17" t="s">
        <v>1658</v>
      </c>
      <c r="B1207" s="18" t="n">
        <v>46216</v>
      </c>
      <c r="C1207" s="17" t="s">
        <v>82</v>
      </c>
      <c r="D1207" s="17" t="s">
        <v>1610</v>
      </c>
      <c r="E1207" s="17" t="s">
        <v>1611</v>
      </c>
      <c r="F1207" s="17" t="s">
        <v>98</v>
      </c>
      <c r="G1207" s="15" t="n">
        <v>349.34</v>
      </c>
      <c r="H1207" s="17" t="s">
        <v>86</v>
      </c>
      <c r="I1207" s="12" t="n">
        <f aca="false">COUNTIFS('Supplier bills'!$E$2:$E$1921,A1207)</f>
        <v>1</v>
      </c>
      <c r="J1207" s="15" t="n">
        <f aca="false">IF(I1207=0,"",SUMIFS('Supplier bills'!$F$2:$F$1921,'Supplier bills'!$E$2:$E$1921,A1207))</f>
        <v>348.79</v>
      </c>
      <c r="K1207" s="15" t="n">
        <f aca="false">IF(H1207="Invoiced",ROUND(J1207-G1207,2),"")</f>
        <v>-0.55</v>
      </c>
      <c r="L1207" s="17" t="str">
        <f aca="false">IF(H1207="Invoiced",IF(ABS(K1207)/G1207&gt;0.03,"Review","OK"),"")</f>
        <v>OK</v>
      </c>
      <c r="M1207" s="19" t="n">
        <f aca="false">DATE(YEAR(B1207),MONTH(B1207),1)</f>
        <v>46204</v>
      </c>
    </row>
    <row r="1208" customFormat="false" ht="15" hidden="false" customHeight="false" outlineLevel="0" collapsed="false">
      <c r="A1208" s="17" t="s">
        <v>1659</v>
      </c>
      <c r="B1208" s="18" t="n">
        <v>46216</v>
      </c>
      <c r="C1208" s="17" t="s">
        <v>82</v>
      </c>
      <c r="D1208" s="17" t="s">
        <v>1589</v>
      </c>
      <c r="E1208" s="17" t="s">
        <v>1590</v>
      </c>
      <c r="F1208" s="17" t="s">
        <v>85</v>
      </c>
      <c r="G1208" s="15" t="n">
        <v>280.57</v>
      </c>
      <c r="H1208" s="17" t="s">
        <v>86</v>
      </c>
      <c r="I1208" s="12" t="n">
        <f aca="false">COUNTIFS('Supplier bills'!$E$2:$E$1921,A1208)</f>
        <v>1</v>
      </c>
      <c r="J1208" s="15" t="n">
        <f aca="false">IF(I1208=0,"",SUMIFS('Supplier bills'!$F$2:$F$1921,'Supplier bills'!$E$2:$E$1921,A1208))</f>
        <v>280.31</v>
      </c>
      <c r="K1208" s="15" t="n">
        <f aca="false">IF(H1208="Invoiced",ROUND(J1208-G1208,2),"")</f>
        <v>-0.26</v>
      </c>
      <c r="L1208" s="17" t="str">
        <f aca="false">IF(H1208="Invoiced",IF(ABS(K1208)/G1208&gt;0.03,"Review","OK"),"")</f>
        <v>OK</v>
      </c>
      <c r="M1208" s="19" t="n">
        <f aca="false">DATE(YEAR(B1208),MONTH(B1208),1)</f>
        <v>46204</v>
      </c>
    </row>
    <row r="1209" customFormat="false" ht="15" hidden="false" customHeight="false" outlineLevel="0" collapsed="false">
      <c r="A1209" s="17" t="s">
        <v>1660</v>
      </c>
      <c r="B1209" s="18" t="n">
        <v>46216</v>
      </c>
      <c r="C1209" s="17" t="s">
        <v>101</v>
      </c>
      <c r="D1209" s="17" t="s">
        <v>1616</v>
      </c>
      <c r="E1209" s="17" t="s">
        <v>1617</v>
      </c>
      <c r="F1209" s="17" t="s">
        <v>85</v>
      </c>
      <c r="G1209" s="15" t="n">
        <v>223.18</v>
      </c>
      <c r="H1209" s="17" t="s">
        <v>86</v>
      </c>
      <c r="I1209" s="12" t="n">
        <f aca="false">COUNTIFS('Supplier bills'!$E$2:$E$1921,A1209)</f>
        <v>1</v>
      </c>
      <c r="J1209" s="15" t="n">
        <f aca="false">IF(I1209=0,"",SUMIFS('Supplier bills'!$F$2:$F$1921,'Supplier bills'!$E$2:$E$1921,A1209))</f>
        <v>224.33</v>
      </c>
      <c r="K1209" s="15" t="n">
        <f aca="false">IF(H1209="Invoiced",ROUND(J1209-G1209,2),"")</f>
        <v>1.15</v>
      </c>
      <c r="L1209" s="17" t="str">
        <f aca="false">IF(H1209="Invoiced",IF(ABS(K1209)/G1209&gt;0.03,"Review","OK"),"")</f>
        <v>OK</v>
      </c>
      <c r="M1209" s="19" t="n">
        <f aca="false">DATE(YEAR(B1209),MONTH(B1209),1)</f>
        <v>46204</v>
      </c>
    </row>
    <row r="1210" customFormat="false" ht="15" hidden="false" customHeight="false" outlineLevel="0" collapsed="false">
      <c r="A1210" s="17" t="s">
        <v>1661</v>
      </c>
      <c r="B1210" s="18" t="n">
        <v>46216</v>
      </c>
      <c r="C1210" s="17" t="s">
        <v>88</v>
      </c>
      <c r="D1210" s="17" t="s">
        <v>1566</v>
      </c>
      <c r="E1210" s="17" t="s">
        <v>1567</v>
      </c>
      <c r="F1210" s="17" t="s">
        <v>98</v>
      </c>
      <c r="G1210" s="15" t="n">
        <v>2546.9</v>
      </c>
      <c r="H1210" s="17" t="s">
        <v>86</v>
      </c>
      <c r="I1210" s="12" t="n">
        <f aca="false">COUNTIFS('Supplier bills'!$E$2:$E$1921,A1210)</f>
        <v>1</v>
      </c>
      <c r="J1210" s="15" t="n">
        <f aca="false">IF(I1210=0,"",SUMIFS('Supplier bills'!$F$2:$F$1921,'Supplier bills'!$E$2:$E$1921,A1210))</f>
        <v>2537.35</v>
      </c>
      <c r="K1210" s="15" t="n">
        <f aca="false">IF(H1210="Invoiced",ROUND(J1210-G1210,2),"")</f>
        <v>-9.55</v>
      </c>
      <c r="L1210" s="17" t="str">
        <f aca="false">IF(H1210="Invoiced",IF(ABS(K1210)/G1210&gt;0.03,"Review","OK"),"")</f>
        <v>OK</v>
      </c>
      <c r="M1210" s="19" t="n">
        <f aca="false">DATE(YEAR(B1210),MONTH(B1210),1)</f>
        <v>46204</v>
      </c>
    </row>
    <row r="1211" customFormat="false" ht="15" hidden="false" customHeight="false" outlineLevel="0" collapsed="false">
      <c r="A1211" s="17" t="s">
        <v>1662</v>
      </c>
      <c r="B1211" s="18" t="n">
        <v>46216</v>
      </c>
      <c r="C1211" s="17" t="s">
        <v>82</v>
      </c>
      <c r="D1211" s="17" t="s">
        <v>1539</v>
      </c>
      <c r="E1211" s="17" t="s">
        <v>1540</v>
      </c>
      <c r="F1211" s="17" t="s">
        <v>98</v>
      </c>
      <c r="G1211" s="15" t="n">
        <v>705.93</v>
      </c>
      <c r="H1211" s="17" t="s">
        <v>86</v>
      </c>
      <c r="I1211" s="12" t="n">
        <f aca="false">COUNTIFS('Supplier bills'!$E$2:$E$1921,A1211)</f>
        <v>1</v>
      </c>
      <c r="J1211" s="15" t="n">
        <f aca="false">IF(I1211=0,"",SUMIFS('Supplier bills'!$F$2:$F$1921,'Supplier bills'!$E$2:$E$1921,A1211))</f>
        <v>710.52</v>
      </c>
      <c r="K1211" s="15" t="n">
        <f aca="false">IF(H1211="Invoiced",ROUND(J1211-G1211,2),"")</f>
        <v>4.59</v>
      </c>
      <c r="L1211" s="17" t="str">
        <f aca="false">IF(H1211="Invoiced",IF(ABS(K1211)/G1211&gt;0.03,"Review","OK"),"")</f>
        <v>OK</v>
      </c>
      <c r="M1211" s="19" t="n">
        <f aca="false">DATE(YEAR(B1211),MONTH(B1211),1)</f>
        <v>46204</v>
      </c>
    </row>
    <row r="1212" customFormat="false" ht="15" hidden="false" customHeight="false" outlineLevel="0" collapsed="false">
      <c r="A1212" s="17" t="s">
        <v>1663</v>
      </c>
      <c r="B1212" s="18" t="n">
        <v>46216</v>
      </c>
      <c r="C1212" s="17" t="s">
        <v>82</v>
      </c>
      <c r="D1212" s="17" t="s">
        <v>1589</v>
      </c>
      <c r="E1212" s="17" t="s">
        <v>1590</v>
      </c>
      <c r="F1212" s="17" t="s">
        <v>85</v>
      </c>
      <c r="G1212" s="15" t="n">
        <v>298.63</v>
      </c>
      <c r="H1212" s="17" t="s">
        <v>86</v>
      </c>
      <c r="I1212" s="12" t="n">
        <f aca="false">COUNTIFS('Supplier bills'!$E$2:$E$1921,A1212)</f>
        <v>1</v>
      </c>
      <c r="J1212" s="15" t="n">
        <f aca="false">IF(I1212=0,"",SUMIFS('Supplier bills'!$F$2:$F$1921,'Supplier bills'!$E$2:$E$1921,A1212))</f>
        <v>297.4</v>
      </c>
      <c r="K1212" s="15" t="n">
        <f aca="false">IF(H1212="Invoiced",ROUND(J1212-G1212,2),"")</f>
        <v>-1.23</v>
      </c>
      <c r="L1212" s="17" t="str">
        <f aca="false">IF(H1212="Invoiced",IF(ABS(K1212)/G1212&gt;0.03,"Review","OK"),"")</f>
        <v>OK</v>
      </c>
      <c r="M1212" s="19" t="n">
        <f aca="false">DATE(YEAR(B1212),MONTH(B1212),1)</f>
        <v>46204</v>
      </c>
    </row>
    <row r="1213" customFormat="false" ht="15" hidden="false" customHeight="false" outlineLevel="0" collapsed="false">
      <c r="A1213" s="17" t="s">
        <v>1664</v>
      </c>
      <c r="B1213" s="18" t="n">
        <v>46216</v>
      </c>
      <c r="C1213" s="17" t="s">
        <v>82</v>
      </c>
      <c r="D1213" s="17" t="s">
        <v>1579</v>
      </c>
      <c r="E1213" s="17" t="s">
        <v>1580</v>
      </c>
      <c r="F1213" s="17" t="s">
        <v>98</v>
      </c>
      <c r="G1213" s="15" t="n">
        <v>1307.8</v>
      </c>
      <c r="H1213" s="17" t="s">
        <v>86</v>
      </c>
      <c r="I1213" s="12" t="n">
        <f aca="false">COUNTIFS('Supplier bills'!$E$2:$E$1921,A1213)</f>
        <v>1</v>
      </c>
      <c r="J1213" s="15" t="n">
        <f aca="false">IF(I1213=0,"",SUMIFS('Supplier bills'!$F$2:$F$1921,'Supplier bills'!$E$2:$E$1921,A1213))</f>
        <v>1182.04</v>
      </c>
      <c r="K1213" s="15" t="n">
        <f aca="false">IF(H1213="Invoiced",ROUND(J1213-G1213,2),"")</f>
        <v>-125.76</v>
      </c>
      <c r="L1213" s="17" t="str">
        <f aca="false">IF(H1213="Invoiced",IF(ABS(K1213)/G1213&gt;0.03,"Review","OK"),"")</f>
        <v>Review</v>
      </c>
      <c r="M1213" s="19" t="n">
        <f aca="false">DATE(YEAR(B1213),MONTH(B1213),1)</f>
        <v>46204</v>
      </c>
    </row>
    <row r="1214" customFormat="false" ht="15" hidden="false" customHeight="false" outlineLevel="0" collapsed="false">
      <c r="A1214" s="17" t="s">
        <v>1665</v>
      </c>
      <c r="B1214" s="18" t="n">
        <v>46216</v>
      </c>
      <c r="C1214" s="17" t="s">
        <v>82</v>
      </c>
      <c r="D1214" s="17" t="s">
        <v>1480</v>
      </c>
      <c r="E1214" s="17" t="s">
        <v>1481</v>
      </c>
      <c r="F1214" s="17" t="s">
        <v>85</v>
      </c>
      <c r="G1214" s="15" t="n">
        <v>641.03</v>
      </c>
      <c r="H1214" s="17" t="s">
        <v>86</v>
      </c>
      <c r="I1214" s="12" t="n">
        <f aca="false">COUNTIFS('Supplier bills'!$E$2:$E$1921,A1214)</f>
        <v>1</v>
      </c>
      <c r="J1214" s="15" t="n">
        <f aca="false">IF(I1214=0,"",SUMIFS('Supplier bills'!$F$2:$F$1921,'Supplier bills'!$E$2:$E$1921,A1214))</f>
        <v>643.14</v>
      </c>
      <c r="K1214" s="15" t="n">
        <f aca="false">IF(H1214="Invoiced",ROUND(J1214-G1214,2),"")</f>
        <v>2.11</v>
      </c>
      <c r="L1214" s="17" t="str">
        <f aca="false">IF(H1214="Invoiced",IF(ABS(K1214)/G1214&gt;0.03,"Review","OK"),"")</f>
        <v>OK</v>
      </c>
      <c r="M1214" s="19" t="n">
        <f aca="false">DATE(YEAR(B1214),MONTH(B1214),1)</f>
        <v>46204</v>
      </c>
    </row>
    <row r="1215" customFormat="false" ht="15" hidden="false" customHeight="false" outlineLevel="0" collapsed="false">
      <c r="A1215" s="17" t="s">
        <v>1666</v>
      </c>
      <c r="B1215" s="18" t="n">
        <v>46216</v>
      </c>
      <c r="C1215" s="17" t="s">
        <v>82</v>
      </c>
      <c r="D1215" s="17" t="s">
        <v>1598</v>
      </c>
      <c r="E1215" s="17" t="s">
        <v>1599</v>
      </c>
      <c r="F1215" s="17" t="s">
        <v>92</v>
      </c>
      <c r="G1215" s="15" t="n">
        <v>324.64</v>
      </c>
      <c r="H1215" s="17" t="s">
        <v>93</v>
      </c>
      <c r="I1215" s="12" t="n">
        <f aca="false">COUNTIFS('Supplier bills'!$E$2:$E$1921,A1215)</f>
        <v>0</v>
      </c>
      <c r="J1215" s="15" t="str">
        <f aca="false">IF(I1215=0,"",SUMIFS('Supplier bills'!$F$2:$F$1921,'Supplier bills'!$E$2:$E$1921,A1215))</f>
        <v/>
      </c>
      <c r="K1215" s="15" t="str">
        <f aca="false">IF(H1215="Invoiced",ROUND(J1215-G1215,2),"")</f>
        <v/>
      </c>
      <c r="L1215" s="17" t="str">
        <f aca="false">IF(H1215="Invoiced",IF(ABS(K1215)/G1215&gt;0.03,"Review","OK"),"")</f>
        <v/>
      </c>
      <c r="M1215" s="19" t="n">
        <f aca="false">DATE(YEAR(B1215),MONTH(B1215),1)</f>
        <v>46204</v>
      </c>
    </row>
    <row r="1216" customFormat="false" ht="15" hidden="false" customHeight="false" outlineLevel="0" collapsed="false">
      <c r="A1216" s="17" t="s">
        <v>1667</v>
      </c>
      <c r="B1216" s="18" t="n">
        <v>46216</v>
      </c>
      <c r="C1216" s="17" t="s">
        <v>88</v>
      </c>
      <c r="D1216" s="17" t="s">
        <v>1566</v>
      </c>
      <c r="E1216" s="17" t="s">
        <v>1567</v>
      </c>
      <c r="F1216" s="17" t="s">
        <v>98</v>
      </c>
      <c r="G1216" s="15" t="n">
        <v>167.99</v>
      </c>
      <c r="H1216" s="17" t="s">
        <v>86</v>
      </c>
      <c r="I1216" s="12" t="n">
        <f aca="false">COUNTIFS('Supplier bills'!$E$2:$E$1921,A1216)</f>
        <v>1</v>
      </c>
      <c r="J1216" s="15" t="n">
        <f aca="false">IF(I1216=0,"",SUMIFS('Supplier bills'!$F$2:$F$1921,'Supplier bills'!$E$2:$E$1921,A1216))</f>
        <v>166.81</v>
      </c>
      <c r="K1216" s="15" t="n">
        <f aca="false">IF(H1216="Invoiced",ROUND(J1216-G1216,2),"")</f>
        <v>-1.18</v>
      </c>
      <c r="L1216" s="17" t="str">
        <f aca="false">IF(H1216="Invoiced",IF(ABS(K1216)/G1216&gt;0.03,"Review","OK"),"")</f>
        <v>OK</v>
      </c>
      <c r="M1216" s="19" t="n">
        <f aca="false">DATE(YEAR(B1216),MONTH(B1216),1)</f>
        <v>46204</v>
      </c>
    </row>
    <row r="1217" customFormat="false" ht="15" hidden="false" customHeight="false" outlineLevel="0" collapsed="false">
      <c r="A1217" s="17" t="s">
        <v>1668</v>
      </c>
      <c r="B1217" s="18" t="n">
        <v>46216</v>
      </c>
      <c r="C1217" s="17" t="s">
        <v>82</v>
      </c>
      <c r="D1217" s="17" t="s">
        <v>1473</v>
      </c>
      <c r="E1217" s="17" t="s">
        <v>1474</v>
      </c>
      <c r="F1217" s="17" t="s">
        <v>85</v>
      </c>
      <c r="G1217" s="15" t="n">
        <v>56.96</v>
      </c>
      <c r="H1217" s="17" t="s">
        <v>135</v>
      </c>
      <c r="I1217" s="12" t="n">
        <f aca="false">COUNTIFS('Supplier bills'!$E$2:$E$1921,A1217)</f>
        <v>0</v>
      </c>
      <c r="J1217" s="15" t="str">
        <f aca="false">IF(I1217=0,"",SUMIFS('Supplier bills'!$F$2:$F$1921,'Supplier bills'!$E$2:$E$1921,A1217))</f>
        <v/>
      </c>
      <c r="K1217" s="15" t="str">
        <f aca="false">IF(H1217="Invoiced",ROUND(J1217-G1217,2),"")</f>
        <v/>
      </c>
      <c r="L1217" s="17" t="str">
        <f aca="false">IF(H1217="Invoiced",IF(ABS(K1217)/G1217&gt;0.03,"Review","OK"),"")</f>
        <v/>
      </c>
      <c r="M1217" s="19" t="n">
        <f aca="false">DATE(YEAR(B1217),MONTH(B1217),1)</f>
        <v>46204</v>
      </c>
    </row>
    <row r="1218" customFormat="false" ht="15" hidden="false" customHeight="false" outlineLevel="0" collapsed="false">
      <c r="A1218" s="17" t="s">
        <v>1669</v>
      </c>
      <c r="B1218" s="18" t="n">
        <v>46217</v>
      </c>
      <c r="C1218" s="17" t="s">
        <v>82</v>
      </c>
      <c r="D1218" s="17" t="s">
        <v>1575</v>
      </c>
      <c r="E1218" s="17" t="s">
        <v>1576</v>
      </c>
      <c r="F1218" s="17" t="s">
        <v>85</v>
      </c>
      <c r="G1218" s="15" t="n">
        <v>677.79</v>
      </c>
      <c r="H1218" s="17" t="s">
        <v>86</v>
      </c>
      <c r="I1218" s="12" t="n">
        <f aca="false">COUNTIFS('Supplier bills'!$E$2:$E$1921,A1218)</f>
        <v>1</v>
      </c>
      <c r="J1218" s="15" t="n">
        <f aca="false">IF(I1218=0,"",SUMIFS('Supplier bills'!$F$2:$F$1921,'Supplier bills'!$E$2:$E$1921,A1218))</f>
        <v>673.79</v>
      </c>
      <c r="K1218" s="15" t="n">
        <f aca="false">IF(H1218="Invoiced",ROUND(J1218-G1218,2),"")</f>
        <v>-4</v>
      </c>
      <c r="L1218" s="17" t="str">
        <f aca="false">IF(H1218="Invoiced",IF(ABS(K1218)/G1218&gt;0.03,"Review","OK"),"")</f>
        <v>OK</v>
      </c>
      <c r="M1218" s="19" t="n">
        <f aca="false">DATE(YEAR(B1218),MONTH(B1218),1)</f>
        <v>46204</v>
      </c>
    </row>
    <row r="1219" customFormat="false" ht="15" hidden="false" customHeight="false" outlineLevel="0" collapsed="false">
      <c r="A1219" s="17" t="s">
        <v>1670</v>
      </c>
      <c r="B1219" s="18" t="n">
        <v>46217</v>
      </c>
      <c r="C1219" s="17" t="s">
        <v>82</v>
      </c>
      <c r="D1219" s="17" t="s">
        <v>1671</v>
      </c>
      <c r="E1219" s="17" t="s">
        <v>1672</v>
      </c>
      <c r="F1219" s="17" t="s">
        <v>98</v>
      </c>
      <c r="G1219" s="15" t="n">
        <v>1777.86</v>
      </c>
      <c r="H1219" s="17" t="s">
        <v>86</v>
      </c>
      <c r="I1219" s="12" t="n">
        <f aca="false">COUNTIFS('Supplier bills'!$E$2:$E$1921,A1219)</f>
        <v>2</v>
      </c>
      <c r="J1219" s="15" t="n">
        <f aca="false">IF(I1219=0,"",SUMIFS('Supplier bills'!$F$2:$F$1921,'Supplier bills'!$E$2:$E$1921,A1219))</f>
        <v>1763.67</v>
      </c>
      <c r="K1219" s="15" t="n">
        <f aca="false">IF(H1219="Invoiced",ROUND(J1219-G1219,2),"")</f>
        <v>-14.19</v>
      </c>
      <c r="L1219" s="17" t="str">
        <f aca="false">IF(H1219="Invoiced",IF(ABS(K1219)/G1219&gt;0.03,"Review","OK"),"")</f>
        <v>OK</v>
      </c>
      <c r="M1219" s="19" t="n">
        <f aca="false">DATE(YEAR(B1219),MONTH(B1219),1)</f>
        <v>46204</v>
      </c>
    </row>
    <row r="1220" customFormat="false" ht="15" hidden="false" customHeight="false" outlineLevel="0" collapsed="false">
      <c r="A1220" s="17" t="s">
        <v>1673</v>
      </c>
      <c r="B1220" s="18" t="n">
        <v>46217</v>
      </c>
      <c r="C1220" s="17" t="s">
        <v>82</v>
      </c>
      <c r="D1220" s="17" t="s">
        <v>1674</v>
      </c>
      <c r="E1220" s="17" t="s">
        <v>1675</v>
      </c>
      <c r="F1220" s="17" t="s">
        <v>98</v>
      </c>
      <c r="G1220" s="15" t="n">
        <v>118.39</v>
      </c>
      <c r="H1220" s="17" t="s">
        <v>86</v>
      </c>
      <c r="I1220" s="12" t="n">
        <f aca="false">COUNTIFS('Supplier bills'!$E$2:$E$1921,A1220)</f>
        <v>1</v>
      </c>
      <c r="J1220" s="15" t="n">
        <f aca="false">IF(I1220=0,"",SUMIFS('Supplier bills'!$F$2:$F$1921,'Supplier bills'!$E$2:$E$1921,A1220))</f>
        <v>118.13</v>
      </c>
      <c r="K1220" s="15" t="n">
        <f aca="false">IF(H1220="Invoiced",ROUND(J1220-G1220,2),"")</f>
        <v>-0.26</v>
      </c>
      <c r="L1220" s="17" t="str">
        <f aca="false">IF(H1220="Invoiced",IF(ABS(K1220)/G1220&gt;0.03,"Review","OK"),"")</f>
        <v>OK</v>
      </c>
      <c r="M1220" s="19" t="n">
        <f aca="false">DATE(YEAR(B1220),MONTH(B1220),1)</f>
        <v>46204</v>
      </c>
    </row>
    <row r="1221" customFormat="false" ht="15" hidden="false" customHeight="false" outlineLevel="0" collapsed="false">
      <c r="A1221" s="17" t="s">
        <v>1676</v>
      </c>
      <c r="B1221" s="18" t="n">
        <v>46217</v>
      </c>
      <c r="C1221" s="17" t="s">
        <v>82</v>
      </c>
      <c r="D1221" s="17" t="s">
        <v>1677</v>
      </c>
      <c r="E1221" s="17" t="s">
        <v>1678</v>
      </c>
      <c r="F1221" s="17" t="s">
        <v>85</v>
      </c>
      <c r="G1221" s="15" t="n">
        <v>161.81</v>
      </c>
      <c r="H1221" s="17" t="s">
        <v>86</v>
      </c>
      <c r="I1221" s="12" t="n">
        <f aca="false">COUNTIFS('Supplier bills'!$E$2:$E$1921,A1221)</f>
        <v>1</v>
      </c>
      <c r="J1221" s="15" t="n">
        <f aca="false">IF(I1221=0,"",SUMIFS('Supplier bills'!$F$2:$F$1921,'Supplier bills'!$E$2:$E$1921,A1221))</f>
        <v>163.42</v>
      </c>
      <c r="K1221" s="15" t="n">
        <f aca="false">IF(H1221="Invoiced",ROUND(J1221-G1221,2),"")</f>
        <v>1.61</v>
      </c>
      <c r="L1221" s="17" t="str">
        <f aca="false">IF(H1221="Invoiced",IF(ABS(K1221)/G1221&gt;0.03,"Review","OK"),"")</f>
        <v>OK</v>
      </c>
      <c r="M1221" s="19" t="n">
        <f aca="false">DATE(YEAR(B1221),MONTH(B1221),1)</f>
        <v>46204</v>
      </c>
    </row>
    <row r="1222" customFormat="false" ht="15" hidden="false" customHeight="false" outlineLevel="0" collapsed="false">
      <c r="A1222" s="17" t="s">
        <v>1679</v>
      </c>
      <c r="B1222" s="18" t="n">
        <v>46217</v>
      </c>
      <c r="C1222" s="17" t="s">
        <v>82</v>
      </c>
      <c r="D1222" s="17" t="s">
        <v>1610</v>
      </c>
      <c r="E1222" s="17" t="s">
        <v>1611</v>
      </c>
      <c r="F1222" s="17" t="s">
        <v>98</v>
      </c>
      <c r="G1222" s="15" t="n">
        <v>1366.44</v>
      </c>
      <c r="H1222" s="17" t="s">
        <v>86</v>
      </c>
      <c r="I1222" s="12" t="n">
        <f aca="false">COUNTIFS('Supplier bills'!$E$2:$E$1921,A1222)</f>
        <v>1</v>
      </c>
      <c r="J1222" s="15" t="n">
        <f aca="false">IF(I1222=0,"",SUMIFS('Supplier bills'!$F$2:$F$1921,'Supplier bills'!$E$2:$E$1921,A1222))</f>
        <v>1365.44</v>
      </c>
      <c r="K1222" s="15" t="n">
        <f aca="false">IF(H1222="Invoiced",ROUND(J1222-G1222,2),"")</f>
        <v>-1</v>
      </c>
      <c r="L1222" s="17" t="str">
        <f aca="false">IF(H1222="Invoiced",IF(ABS(K1222)/G1222&gt;0.03,"Review","OK"),"")</f>
        <v>OK</v>
      </c>
      <c r="M1222" s="19" t="n">
        <f aca="false">DATE(YEAR(B1222),MONTH(B1222),1)</f>
        <v>46204</v>
      </c>
    </row>
    <row r="1223" customFormat="false" ht="15" hidden="false" customHeight="false" outlineLevel="0" collapsed="false">
      <c r="A1223" s="17" t="s">
        <v>1680</v>
      </c>
      <c r="B1223" s="18" t="n">
        <v>46217</v>
      </c>
      <c r="C1223" s="17" t="s">
        <v>82</v>
      </c>
      <c r="D1223" s="17" t="s">
        <v>1610</v>
      </c>
      <c r="E1223" s="17" t="s">
        <v>1611</v>
      </c>
      <c r="F1223" s="17" t="s">
        <v>98</v>
      </c>
      <c r="G1223" s="15" t="n">
        <v>69.78</v>
      </c>
      <c r="H1223" s="17" t="s">
        <v>86</v>
      </c>
      <c r="I1223" s="12" t="n">
        <f aca="false">COUNTIFS('Supplier bills'!$E$2:$E$1921,A1223)</f>
        <v>1</v>
      </c>
      <c r="J1223" s="15" t="n">
        <f aca="false">IF(I1223=0,"",SUMIFS('Supplier bills'!$F$2:$F$1921,'Supplier bills'!$E$2:$E$1921,A1223))</f>
        <v>69.48</v>
      </c>
      <c r="K1223" s="15" t="n">
        <f aca="false">IF(H1223="Invoiced",ROUND(J1223-G1223,2),"")</f>
        <v>-0.3</v>
      </c>
      <c r="L1223" s="17" t="str">
        <f aca="false">IF(H1223="Invoiced",IF(ABS(K1223)/G1223&gt;0.03,"Review","OK"),"")</f>
        <v>OK</v>
      </c>
      <c r="M1223" s="19" t="n">
        <f aca="false">DATE(YEAR(B1223),MONTH(B1223),1)</f>
        <v>46204</v>
      </c>
    </row>
    <row r="1224" customFormat="false" ht="15" hidden="false" customHeight="false" outlineLevel="0" collapsed="false">
      <c r="A1224" s="17" t="s">
        <v>1681</v>
      </c>
      <c r="B1224" s="18" t="n">
        <v>46217</v>
      </c>
      <c r="C1224" s="17" t="s">
        <v>82</v>
      </c>
      <c r="D1224" s="17" t="s">
        <v>1627</v>
      </c>
      <c r="E1224" s="17" t="s">
        <v>1628</v>
      </c>
      <c r="F1224" s="17" t="s">
        <v>85</v>
      </c>
      <c r="G1224" s="15" t="n">
        <v>389.56</v>
      </c>
      <c r="H1224" s="17" t="s">
        <v>86</v>
      </c>
      <c r="I1224" s="12" t="n">
        <f aca="false">COUNTIFS('Supplier bills'!$E$2:$E$1921,A1224)</f>
        <v>1</v>
      </c>
      <c r="J1224" s="15" t="n">
        <f aca="false">IF(I1224=0,"",SUMIFS('Supplier bills'!$F$2:$F$1921,'Supplier bills'!$E$2:$E$1921,A1224))</f>
        <v>387.29</v>
      </c>
      <c r="K1224" s="15" t="n">
        <f aca="false">IF(H1224="Invoiced",ROUND(J1224-G1224,2),"")</f>
        <v>-2.27</v>
      </c>
      <c r="L1224" s="17" t="str">
        <f aca="false">IF(H1224="Invoiced",IF(ABS(K1224)/G1224&gt;0.03,"Review","OK"),"")</f>
        <v>OK</v>
      </c>
      <c r="M1224" s="19" t="n">
        <f aca="false">DATE(YEAR(B1224),MONTH(B1224),1)</f>
        <v>46204</v>
      </c>
    </row>
    <row r="1225" customFormat="false" ht="15" hidden="false" customHeight="false" outlineLevel="0" collapsed="false">
      <c r="A1225" s="17" t="s">
        <v>1682</v>
      </c>
      <c r="B1225" s="18" t="n">
        <v>46217</v>
      </c>
      <c r="C1225" s="17" t="s">
        <v>82</v>
      </c>
      <c r="D1225" s="17" t="s">
        <v>1584</v>
      </c>
      <c r="E1225" s="17" t="s">
        <v>1585</v>
      </c>
      <c r="F1225" s="17" t="s">
        <v>98</v>
      </c>
      <c r="G1225" s="15" t="n">
        <v>1459.14</v>
      </c>
      <c r="H1225" s="17" t="s">
        <v>86</v>
      </c>
      <c r="I1225" s="12" t="n">
        <f aca="false">COUNTIFS('Supplier bills'!$E$2:$E$1921,A1225)</f>
        <v>1</v>
      </c>
      <c r="J1225" s="15" t="n">
        <f aca="false">IF(I1225=0,"",SUMIFS('Supplier bills'!$F$2:$F$1921,'Supplier bills'!$E$2:$E$1921,A1225))</f>
        <v>1467.7</v>
      </c>
      <c r="K1225" s="15" t="n">
        <f aca="false">IF(H1225="Invoiced",ROUND(J1225-G1225,2),"")</f>
        <v>8.56</v>
      </c>
      <c r="L1225" s="17" t="str">
        <f aca="false">IF(H1225="Invoiced",IF(ABS(K1225)/G1225&gt;0.03,"Review","OK"),"")</f>
        <v>OK</v>
      </c>
      <c r="M1225" s="19" t="n">
        <f aca="false">DATE(YEAR(B1225),MONTH(B1225),1)</f>
        <v>46204</v>
      </c>
    </row>
    <row r="1226" customFormat="false" ht="15" hidden="false" customHeight="false" outlineLevel="0" collapsed="false">
      <c r="A1226" s="17" t="s">
        <v>1683</v>
      </c>
      <c r="B1226" s="18" t="n">
        <v>46217</v>
      </c>
      <c r="C1226" s="17" t="s">
        <v>82</v>
      </c>
      <c r="D1226" s="17" t="s">
        <v>1610</v>
      </c>
      <c r="E1226" s="17" t="s">
        <v>1611</v>
      </c>
      <c r="F1226" s="17" t="s">
        <v>98</v>
      </c>
      <c r="G1226" s="15" t="n">
        <v>207.37</v>
      </c>
      <c r="H1226" s="17" t="s">
        <v>135</v>
      </c>
      <c r="I1226" s="12" t="n">
        <f aca="false">COUNTIFS('Supplier bills'!$E$2:$E$1921,A1226)</f>
        <v>0</v>
      </c>
      <c r="J1226" s="15" t="str">
        <f aca="false">IF(I1226=0,"",SUMIFS('Supplier bills'!$F$2:$F$1921,'Supplier bills'!$E$2:$E$1921,A1226))</f>
        <v/>
      </c>
      <c r="K1226" s="15" t="str">
        <f aca="false">IF(H1226="Invoiced",ROUND(J1226-G1226,2),"")</f>
        <v/>
      </c>
      <c r="L1226" s="17" t="str">
        <f aca="false">IF(H1226="Invoiced",IF(ABS(K1226)/G1226&gt;0.03,"Review","OK"),"")</f>
        <v/>
      </c>
      <c r="M1226" s="19" t="n">
        <f aca="false">DATE(YEAR(B1226),MONTH(B1226),1)</f>
        <v>46204</v>
      </c>
    </row>
    <row r="1227" customFormat="false" ht="15" hidden="false" customHeight="false" outlineLevel="0" collapsed="false">
      <c r="A1227" s="17" t="s">
        <v>1684</v>
      </c>
      <c r="B1227" s="18" t="n">
        <v>46217</v>
      </c>
      <c r="C1227" s="17" t="s">
        <v>82</v>
      </c>
      <c r="D1227" s="17" t="s">
        <v>1464</v>
      </c>
      <c r="E1227" s="17" t="s">
        <v>1465</v>
      </c>
      <c r="F1227" s="17" t="s">
        <v>98</v>
      </c>
      <c r="G1227" s="15" t="n">
        <v>677.71</v>
      </c>
      <c r="H1227" s="17" t="s">
        <v>86</v>
      </c>
      <c r="I1227" s="12" t="n">
        <f aca="false">COUNTIFS('Supplier bills'!$E$2:$E$1921,A1227)</f>
        <v>1</v>
      </c>
      <c r="J1227" s="15" t="n">
        <f aca="false">IF(I1227=0,"",SUMIFS('Supplier bills'!$F$2:$F$1921,'Supplier bills'!$E$2:$E$1921,A1227))</f>
        <v>674.26</v>
      </c>
      <c r="K1227" s="15" t="n">
        <f aca="false">IF(H1227="Invoiced",ROUND(J1227-G1227,2),"")</f>
        <v>-3.45</v>
      </c>
      <c r="L1227" s="17" t="str">
        <f aca="false">IF(H1227="Invoiced",IF(ABS(K1227)/G1227&gt;0.03,"Review","OK"),"")</f>
        <v>OK</v>
      </c>
      <c r="M1227" s="19" t="n">
        <f aca="false">DATE(YEAR(B1227),MONTH(B1227),1)</f>
        <v>46204</v>
      </c>
    </row>
    <row r="1228" customFormat="false" ht="15" hidden="false" customHeight="false" outlineLevel="0" collapsed="false">
      <c r="A1228" s="17" t="s">
        <v>1685</v>
      </c>
      <c r="B1228" s="18" t="n">
        <v>46217</v>
      </c>
      <c r="C1228" s="17" t="s">
        <v>82</v>
      </c>
      <c r="D1228" s="17" t="s">
        <v>1453</v>
      </c>
      <c r="E1228" s="17" t="s">
        <v>1454</v>
      </c>
      <c r="F1228" s="17" t="s">
        <v>98</v>
      </c>
      <c r="G1228" s="15" t="n">
        <v>281.16</v>
      </c>
      <c r="H1228" s="17" t="s">
        <v>86</v>
      </c>
      <c r="I1228" s="12" t="n">
        <f aca="false">COUNTIFS('Supplier bills'!$E$2:$E$1921,A1228)</f>
        <v>1</v>
      </c>
      <c r="J1228" s="15" t="n">
        <f aca="false">IF(I1228=0,"",SUMIFS('Supplier bills'!$F$2:$F$1921,'Supplier bills'!$E$2:$E$1921,A1228))</f>
        <v>279.39</v>
      </c>
      <c r="K1228" s="15" t="n">
        <f aca="false">IF(H1228="Invoiced",ROUND(J1228-G1228,2),"")</f>
        <v>-1.77</v>
      </c>
      <c r="L1228" s="17" t="str">
        <f aca="false">IF(H1228="Invoiced",IF(ABS(K1228)/G1228&gt;0.03,"Review","OK"),"")</f>
        <v>OK</v>
      </c>
      <c r="M1228" s="19" t="n">
        <f aca="false">DATE(YEAR(B1228),MONTH(B1228),1)</f>
        <v>46204</v>
      </c>
    </row>
    <row r="1229" customFormat="false" ht="15" hidden="false" customHeight="false" outlineLevel="0" collapsed="false">
      <c r="A1229" s="17" t="s">
        <v>1686</v>
      </c>
      <c r="B1229" s="18" t="n">
        <v>46217</v>
      </c>
      <c r="C1229" s="17" t="s">
        <v>88</v>
      </c>
      <c r="D1229" s="17" t="s">
        <v>1677</v>
      </c>
      <c r="E1229" s="17" t="s">
        <v>1678</v>
      </c>
      <c r="F1229" s="17" t="s">
        <v>98</v>
      </c>
      <c r="G1229" s="15" t="n">
        <v>192.84</v>
      </c>
      <c r="H1229" s="17" t="s">
        <v>86</v>
      </c>
      <c r="I1229" s="12" t="n">
        <f aca="false">COUNTIFS('Supplier bills'!$E$2:$E$1921,A1229)</f>
        <v>1</v>
      </c>
      <c r="J1229" s="15" t="n">
        <f aca="false">IF(I1229=0,"",SUMIFS('Supplier bills'!$F$2:$F$1921,'Supplier bills'!$E$2:$E$1921,A1229))</f>
        <v>193.88</v>
      </c>
      <c r="K1229" s="15" t="n">
        <f aca="false">IF(H1229="Invoiced",ROUND(J1229-G1229,2),"")</f>
        <v>1.04</v>
      </c>
      <c r="L1229" s="17" t="str">
        <f aca="false">IF(H1229="Invoiced",IF(ABS(K1229)/G1229&gt;0.03,"Review","OK"),"")</f>
        <v>OK</v>
      </c>
      <c r="M1229" s="19" t="n">
        <f aca="false">DATE(YEAR(B1229),MONTH(B1229),1)</f>
        <v>46204</v>
      </c>
    </row>
    <row r="1230" customFormat="false" ht="15" hidden="false" customHeight="false" outlineLevel="0" collapsed="false">
      <c r="A1230" s="17" t="s">
        <v>1687</v>
      </c>
      <c r="B1230" s="18" t="n">
        <v>46218</v>
      </c>
      <c r="C1230" s="17" t="s">
        <v>82</v>
      </c>
      <c r="D1230" s="17" t="s">
        <v>1610</v>
      </c>
      <c r="E1230" s="17" t="s">
        <v>1611</v>
      </c>
      <c r="F1230" s="17" t="s">
        <v>98</v>
      </c>
      <c r="G1230" s="15" t="n">
        <v>126.14</v>
      </c>
      <c r="H1230" s="17" t="s">
        <v>86</v>
      </c>
      <c r="I1230" s="12" t="n">
        <f aca="false">COUNTIFS('Supplier bills'!$E$2:$E$1921,A1230)</f>
        <v>1</v>
      </c>
      <c r="J1230" s="15" t="n">
        <f aca="false">IF(I1230=0,"",SUMIFS('Supplier bills'!$F$2:$F$1921,'Supplier bills'!$E$2:$E$1921,A1230))</f>
        <v>126.54</v>
      </c>
      <c r="K1230" s="15" t="n">
        <f aca="false">IF(H1230="Invoiced",ROUND(J1230-G1230,2),"")</f>
        <v>0.4</v>
      </c>
      <c r="L1230" s="17" t="str">
        <f aca="false">IF(H1230="Invoiced",IF(ABS(K1230)/G1230&gt;0.03,"Review","OK"),"")</f>
        <v>OK</v>
      </c>
      <c r="M1230" s="19" t="n">
        <f aca="false">DATE(YEAR(B1230),MONTH(B1230),1)</f>
        <v>46204</v>
      </c>
    </row>
    <row r="1231" customFormat="false" ht="15" hidden="false" customHeight="false" outlineLevel="0" collapsed="false">
      <c r="A1231" s="17" t="s">
        <v>1688</v>
      </c>
      <c r="B1231" s="18" t="n">
        <v>46218</v>
      </c>
      <c r="C1231" s="17" t="s">
        <v>88</v>
      </c>
      <c r="D1231" s="17" t="s">
        <v>1473</v>
      </c>
      <c r="E1231" s="17" t="s">
        <v>1474</v>
      </c>
      <c r="F1231" s="17" t="s">
        <v>98</v>
      </c>
      <c r="G1231" s="15" t="n">
        <v>180.1</v>
      </c>
      <c r="H1231" s="17" t="s">
        <v>86</v>
      </c>
      <c r="I1231" s="12" t="n">
        <f aca="false">COUNTIFS('Supplier bills'!$E$2:$E$1921,A1231)</f>
        <v>1</v>
      </c>
      <c r="J1231" s="15" t="n">
        <f aca="false">IF(I1231=0,"",SUMIFS('Supplier bills'!$F$2:$F$1921,'Supplier bills'!$E$2:$E$1921,A1231))</f>
        <v>178.79</v>
      </c>
      <c r="K1231" s="15" t="n">
        <f aca="false">IF(H1231="Invoiced",ROUND(J1231-G1231,2),"")</f>
        <v>-1.31</v>
      </c>
      <c r="L1231" s="17" t="str">
        <f aca="false">IF(H1231="Invoiced",IF(ABS(K1231)/G1231&gt;0.03,"Review","OK"),"")</f>
        <v>OK</v>
      </c>
      <c r="M1231" s="19" t="n">
        <f aca="false">DATE(YEAR(B1231),MONTH(B1231),1)</f>
        <v>46204</v>
      </c>
    </row>
    <row r="1232" customFormat="false" ht="15" hidden="false" customHeight="false" outlineLevel="0" collapsed="false">
      <c r="A1232" s="17" t="s">
        <v>1689</v>
      </c>
      <c r="B1232" s="18" t="n">
        <v>46218</v>
      </c>
      <c r="C1232" s="17" t="s">
        <v>101</v>
      </c>
      <c r="D1232" s="17" t="s">
        <v>1473</v>
      </c>
      <c r="E1232" s="17" t="s">
        <v>1474</v>
      </c>
      <c r="F1232" s="17" t="s">
        <v>85</v>
      </c>
      <c r="G1232" s="15" t="n">
        <v>257.34</v>
      </c>
      <c r="H1232" s="17" t="s">
        <v>86</v>
      </c>
      <c r="I1232" s="12" t="n">
        <f aca="false">COUNTIFS('Supplier bills'!$E$2:$E$1921,A1232)</f>
        <v>1</v>
      </c>
      <c r="J1232" s="15" t="n">
        <f aca="false">IF(I1232=0,"",SUMIFS('Supplier bills'!$F$2:$F$1921,'Supplier bills'!$E$2:$E$1921,A1232))</f>
        <v>257.83</v>
      </c>
      <c r="K1232" s="15" t="n">
        <f aca="false">IF(H1232="Invoiced",ROUND(J1232-G1232,2),"")</f>
        <v>0.49</v>
      </c>
      <c r="L1232" s="17" t="str">
        <f aca="false">IF(H1232="Invoiced",IF(ABS(K1232)/G1232&gt;0.03,"Review","OK"),"")</f>
        <v>OK</v>
      </c>
      <c r="M1232" s="19" t="n">
        <f aca="false">DATE(YEAR(B1232),MONTH(B1232),1)</f>
        <v>46204</v>
      </c>
    </row>
    <row r="1233" customFormat="false" ht="15" hidden="false" customHeight="false" outlineLevel="0" collapsed="false">
      <c r="A1233" s="17" t="s">
        <v>1690</v>
      </c>
      <c r="B1233" s="18" t="n">
        <v>46218</v>
      </c>
      <c r="C1233" s="17" t="s">
        <v>101</v>
      </c>
      <c r="D1233" s="17" t="s">
        <v>1691</v>
      </c>
      <c r="E1233" s="17" t="s">
        <v>1692</v>
      </c>
      <c r="F1233" s="17" t="s">
        <v>98</v>
      </c>
      <c r="G1233" s="15" t="n">
        <v>81.98</v>
      </c>
      <c r="H1233" s="17" t="s">
        <v>86</v>
      </c>
      <c r="I1233" s="12" t="n">
        <f aca="false">COUNTIFS('Supplier bills'!$E$2:$E$1921,A1233)</f>
        <v>1</v>
      </c>
      <c r="J1233" s="15" t="n">
        <f aca="false">IF(I1233=0,"",SUMIFS('Supplier bills'!$F$2:$F$1921,'Supplier bills'!$E$2:$E$1921,A1233))</f>
        <v>81.36</v>
      </c>
      <c r="K1233" s="15" t="n">
        <f aca="false">IF(H1233="Invoiced",ROUND(J1233-G1233,2),"")</f>
        <v>-0.62</v>
      </c>
      <c r="L1233" s="17" t="str">
        <f aca="false">IF(H1233="Invoiced",IF(ABS(K1233)/G1233&gt;0.03,"Review","OK"),"")</f>
        <v>OK</v>
      </c>
      <c r="M1233" s="19" t="n">
        <f aca="false">DATE(YEAR(B1233),MONTH(B1233),1)</f>
        <v>46204</v>
      </c>
    </row>
    <row r="1234" customFormat="false" ht="15" hidden="false" customHeight="false" outlineLevel="0" collapsed="false">
      <c r="A1234" s="17" t="s">
        <v>1693</v>
      </c>
      <c r="B1234" s="18" t="n">
        <v>46218</v>
      </c>
      <c r="C1234" s="17" t="s">
        <v>88</v>
      </c>
      <c r="D1234" s="17" t="s">
        <v>1480</v>
      </c>
      <c r="E1234" s="17" t="s">
        <v>1481</v>
      </c>
      <c r="F1234" s="17" t="s">
        <v>98</v>
      </c>
      <c r="G1234" s="15" t="n">
        <v>1748.65</v>
      </c>
      <c r="H1234" s="17" t="s">
        <v>86</v>
      </c>
      <c r="I1234" s="12" t="n">
        <f aca="false">COUNTIFS('Supplier bills'!$E$2:$E$1921,A1234)</f>
        <v>2</v>
      </c>
      <c r="J1234" s="15" t="n">
        <f aca="false">IF(I1234=0,"",SUMIFS('Supplier bills'!$F$2:$F$1921,'Supplier bills'!$E$2:$E$1921,A1234))</f>
        <v>1733.85</v>
      </c>
      <c r="K1234" s="15" t="n">
        <f aca="false">IF(H1234="Invoiced",ROUND(J1234-G1234,2),"")</f>
        <v>-14.8</v>
      </c>
      <c r="L1234" s="17" t="str">
        <f aca="false">IF(H1234="Invoiced",IF(ABS(K1234)/G1234&gt;0.03,"Review","OK"),"")</f>
        <v>OK</v>
      </c>
      <c r="M1234" s="19" t="n">
        <f aca="false">DATE(YEAR(B1234),MONTH(B1234),1)</f>
        <v>46204</v>
      </c>
    </row>
    <row r="1235" customFormat="false" ht="15" hidden="false" customHeight="false" outlineLevel="0" collapsed="false">
      <c r="A1235" s="17" t="s">
        <v>1694</v>
      </c>
      <c r="B1235" s="18" t="n">
        <v>46218</v>
      </c>
      <c r="C1235" s="17" t="s">
        <v>101</v>
      </c>
      <c r="D1235" s="17" t="s">
        <v>1616</v>
      </c>
      <c r="E1235" s="17" t="s">
        <v>1617</v>
      </c>
      <c r="F1235" s="17" t="s">
        <v>98</v>
      </c>
      <c r="G1235" s="15" t="n">
        <v>601.45</v>
      </c>
      <c r="H1235" s="17" t="s">
        <v>86</v>
      </c>
      <c r="I1235" s="12" t="n">
        <f aca="false">COUNTIFS('Supplier bills'!$E$2:$E$1921,A1235)</f>
        <v>1</v>
      </c>
      <c r="J1235" s="15" t="n">
        <f aca="false">IF(I1235=0,"",SUMIFS('Supplier bills'!$F$2:$F$1921,'Supplier bills'!$E$2:$E$1921,A1235))</f>
        <v>604.58</v>
      </c>
      <c r="K1235" s="15" t="n">
        <f aca="false">IF(H1235="Invoiced",ROUND(J1235-G1235,2),"")</f>
        <v>3.13</v>
      </c>
      <c r="L1235" s="17" t="str">
        <f aca="false">IF(H1235="Invoiced",IF(ABS(K1235)/G1235&gt;0.03,"Review","OK"),"")</f>
        <v>OK</v>
      </c>
      <c r="M1235" s="19" t="n">
        <f aca="false">DATE(YEAR(B1235),MONTH(B1235),1)</f>
        <v>46204</v>
      </c>
    </row>
    <row r="1236" customFormat="false" ht="15" hidden="false" customHeight="false" outlineLevel="0" collapsed="false">
      <c r="A1236" s="17" t="s">
        <v>1695</v>
      </c>
      <c r="B1236" s="18" t="n">
        <v>46218</v>
      </c>
      <c r="C1236" s="17" t="s">
        <v>101</v>
      </c>
      <c r="D1236" s="17" t="s">
        <v>1671</v>
      </c>
      <c r="E1236" s="17" t="s">
        <v>1672</v>
      </c>
      <c r="F1236" s="17" t="s">
        <v>98</v>
      </c>
      <c r="G1236" s="15" t="n">
        <v>327.93</v>
      </c>
      <c r="H1236" s="17" t="s">
        <v>86</v>
      </c>
      <c r="I1236" s="12" t="n">
        <f aca="false">COUNTIFS('Supplier bills'!$E$2:$E$1921,A1236)</f>
        <v>1</v>
      </c>
      <c r="J1236" s="15" t="n">
        <f aca="false">IF(I1236=0,"",SUMIFS('Supplier bills'!$F$2:$F$1921,'Supplier bills'!$E$2:$E$1921,A1236))</f>
        <v>330.64</v>
      </c>
      <c r="K1236" s="15" t="n">
        <f aca="false">IF(H1236="Invoiced",ROUND(J1236-G1236,2),"")</f>
        <v>2.71</v>
      </c>
      <c r="L1236" s="17" t="str">
        <f aca="false">IF(H1236="Invoiced",IF(ABS(K1236)/G1236&gt;0.03,"Review","OK"),"")</f>
        <v>OK</v>
      </c>
      <c r="M1236" s="19" t="n">
        <f aca="false">DATE(YEAR(B1236),MONTH(B1236),1)</f>
        <v>46204</v>
      </c>
    </row>
    <row r="1237" customFormat="false" ht="15" hidden="false" customHeight="false" outlineLevel="0" collapsed="false">
      <c r="A1237" s="17" t="s">
        <v>1696</v>
      </c>
      <c r="B1237" s="18" t="n">
        <v>46218</v>
      </c>
      <c r="C1237" s="17" t="s">
        <v>88</v>
      </c>
      <c r="D1237" s="17" t="s">
        <v>1518</v>
      </c>
      <c r="E1237" s="17" t="s">
        <v>1519</v>
      </c>
      <c r="F1237" s="17" t="s">
        <v>85</v>
      </c>
      <c r="G1237" s="15" t="n">
        <v>289.24</v>
      </c>
      <c r="H1237" s="17" t="s">
        <v>135</v>
      </c>
      <c r="I1237" s="12" t="n">
        <f aca="false">COUNTIFS('Supplier bills'!$E$2:$E$1921,A1237)</f>
        <v>0</v>
      </c>
      <c r="J1237" s="15" t="str">
        <f aca="false">IF(I1237=0,"",SUMIFS('Supplier bills'!$F$2:$F$1921,'Supplier bills'!$E$2:$E$1921,A1237))</f>
        <v/>
      </c>
      <c r="K1237" s="15" t="str">
        <f aca="false">IF(H1237="Invoiced",ROUND(J1237-G1237,2),"")</f>
        <v/>
      </c>
      <c r="L1237" s="17" t="str">
        <f aca="false">IF(H1237="Invoiced",IF(ABS(K1237)/G1237&gt;0.03,"Review","OK"),"")</f>
        <v/>
      </c>
      <c r="M1237" s="19" t="n">
        <f aca="false">DATE(YEAR(B1237),MONTH(B1237),1)</f>
        <v>46204</v>
      </c>
    </row>
    <row r="1238" customFormat="false" ht="15" hidden="false" customHeight="false" outlineLevel="0" collapsed="false">
      <c r="A1238" s="17" t="s">
        <v>1697</v>
      </c>
      <c r="B1238" s="18" t="n">
        <v>46218</v>
      </c>
      <c r="C1238" s="17" t="s">
        <v>88</v>
      </c>
      <c r="D1238" s="17" t="s">
        <v>1480</v>
      </c>
      <c r="E1238" s="17" t="s">
        <v>1481</v>
      </c>
      <c r="F1238" s="17" t="s">
        <v>85</v>
      </c>
      <c r="G1238" s="15" t="n">
        <v>797.95</v>
      </c>
      <c r="H1238" s="17" t="s">
        <v>86</v>
      </c>
      <c r="I1238" s="12" t="n">
        <f aca="false">COUNTIFS('Supplier bills'!$E$2:$E$1921,A1238)</f>
        <v>1</v>
      </c>
      <c r="J1238" s="15" t="n">
        <f aca="false">IF(I1238=0,"",SUMIFS('Supplier bills'!$F$2:$F$1921,'Supplier bills'!$E$2:$E$1921,A1238))</f>
        <v>797.23</v>
      </c>
      <c r="K1238" s="15" t="n">
        <f aca="false">IF(H1238="Invoiced",ROUND(J1238-G1238,2),"")</f>
        <v>-0.72</v>
      </c>
      <c r="L1238" s="17" t="str">
        <f aca="false">IF(H1238="Invoiced",IF(ABS(K1238)/G1238&gt;0.03,"Review","OK"),"")</f>
        <v>OK</v>
      </c>
      <c r="M1238" s="19" t="n">
        <f aca="false">DATE(YEAR(B1238),MONTH(B1238),1)</f>
        <v>46204</v>
      </c>
    </row>
    <row r="1239" customFormat="false" ht="15" hidden="false" customHeight="false" outlineLevel="0" collapsed="false">
      <c r="A1239" s="17" t="s">
        <v>1698</v>
      </c>
      <c r="B1239" s="18" t="n">
        <v>46218</v>
      </c>
      <c r="C1239" s="17" t="s">
        <v>82</v>
      </c>
      <c r="D1239" s="17" t="s">
        <v>1480</v>
      </c>
      <c r="E1239" s="17" t="s">
        <v>1481</v>
      </c>
      <c r="F1239" s="17" t="s">
        <v>85</v>
      </c>
      <c r="G1239" s="15" t="n">
        <v>414.68</v>
      </c>
      <c r="H1239" s="17" t="s">
        <v>86</v>
      </c>
      <c r="I1239" s="12" t="n">
        <f aca="false">COUNTIFS('Supplier bills'!$E$2:$E$1921,A1239)</f>
        <v>1</v>
      </c>
      <c r="J1239" s="15" t="n">
        <f aca="false">IF(I1239=0,"",SUMIFS('Supplier bills'!$F$2:$F$1921,'Supplier bills'!$E$2:$E$1921,A1239))</f>
        <v>412.61</v>
      </c>
      <c r="K1239" s="15" t="n">
        <f aca="false">IF(H1239="Invoiced",ROUND(J1239-G1239,2),"")</f>
        <v>-2.07</v>
      </c>
      <c r="L1239" s="17" t="str">
        <f aca="false">IF(H1239="Invoiced",IF(ABS(K1239)/G1239&gt;0.03,"Review","OK"),"")</f>
        <v>OK</v>
      </c>
      <c r="M1239" s="19" t="n">
        <f aca="false">DATE(YEAR(B1239),MONTH(B1239),1)</f>
        <v>46204</v>
      </c>
    </row>
    <row r="1240" customFormat="false" ht="15" hidden="false" customHeight="false" outlineLevel="0" collapsed="false">
      <c r="A1240" s="17" t="s">
        <v>1699</v>
      </c>
      <c r="B1240" s="18" t="n">
        <v>46218</v>
      </c>
      <c r="C1240" s="17" t="s">
        <v>82</v>
      </c>
      <c r="D1240" s="17" t="s">
        <v>1529</v>
      </c>
      <c r="E1240" s="17" t="s">
        <v>1530</v>
      </c>
      <c r="F1240" s="17" t="s">
        <v>85</v>
      </c>
      <c r="G1240" s="15" t="n">
        <v>116.23</v>
      </c>
      <c r="H1240" s="17" t="s">
        <v>86</v>
      </c>
      <c r="I1240" s="12" t="n">
        <f aca="false">COUNTIFS('Supplier bills'!$E$2:$E$1921,A1240)</f>
        <v>1</v>
      </c>
      <c r="J1240" s="15" t="n">
        <f aca="false">IF(I1240=0,"",SUMIFS('Supplier bills'!$F$2:$F$1921,'Supplier bills'!$E$2:$E$1921,A1240))</f>
        <v>116.23</v>
      </c>
      <c r="K1240" s="15" t="n">
        <f aca="false">IF(H1240="Invoiced",ROUND(J1240-G1240,2),"")</f>
        <v>0</v>
      </c>
      <c r="L1240" s="17" t="str">
        <f aca="false">IF(H1240="Invoiced",IF(ABS(K1240)/G1240&gt;0.03,"Review","OK"),"")</f>
        <v>OK</v>
      </c>
      <c r="M1240" s="19" t="n">
        <f aca="false">DATE(YEAR(B1240),MONTH(B1240),1)</f>
        <v>46204</v>
      </c>
    </row>
    <row r="1241" customFormat="false" ht="15" hidden="false" customHeight="false" outlineLevel="0" collapsed="false">
      <c r="A1241" s="17" t="s">
        <v>1700</v>
      </c>
      <c r="B1241" s="18" t="n">
        <v>46218</v>
      </c>
      <c r="C1241" s="17" t="s">
        <v>88</v>
      </c>
      <c r="D1241" s="17" t="s">
        <v>1701</v>
      </c>
      <c r="E1241" s="17" t="s">
        <v>1702</v>
      </c>
      <c r="F1241" s="17" t="s">
        <v>85</v>
      </c>
      <c r="G1241" s="15" t="n">
        <v>613.28</v>
      </c>
      <c r="H1241" s="17" t="s">
        <v>86</v>
      </c>
      <c r="I1241" s="12" t="n">
        <f aca="false">COUNTIFS('Supplier bills'!$E$2:$E$1921,A1241)</f>
        <v>1</v>
      </c>
      <c r="J1241" s="15" t="n">
        <f aca="false">IF(I1241=0,"",SUMIFS('Supplier bills'!$F$2:$F$1921,'Supplier bills'!$E$2:$E$1921,A1241))</f>
        <v>610.72</v>
      </c>
      <c r="K1241" s="15" t="n">
        <f aca="false">IF(H1241="Invoiced",ROUND(J1241-G1241,2),"")</f>
        <v>-2.56</v>
      </c>
      <c r="L1241" s="17" t="str">
        <f aca="false">IF(H1241="Invoiced",IF(ABS(K1241)/G1241&gt;0.03,"Review","OK"),"")</f>
        <v>OK</v>
      </c>
      <c r="M1241" s="19" t="n">
        <f aca="false">DATE(YEAR(B1241),MONTH(B1241),1)</f>
        <v>46204</v>
      </c>
    </row>
    <row r="1242" customFormat="false" ht="15" hidden="false" customHeight="false" outlineLevel="0" collapsed="false">
      <c r="A1242" s="17" t="s">
        <v>1703</v>
      </c>
      <c r="B1242" s="18" t="n">
        <v>46218</v>
      </c>
      <c r="C1242" s="17" t="s">
        <v>82</v>
      </c>
      <c r="D1242" s="17" t="s">
        <v>1704</v>
      </c>
      <c r="E1242" s="17" t="s">
        <v>1705</v>
      </c>
      <c r="F1242" s="17" t="s">
        <v>85</v>
      </c>
      <c r="G1242" s="15" t="n">
        <v>299.76</v>
      </c>
      <c r="H1242" s="17" t="s">
        <v>86</v>
      </c>
      <c r="I1242" s="12" t="n">
        <f aca="false">COUNTIFS('Supplier bills'!$E$2:$E$1921,A1242)</f>
        <v>1</v>
      </c>
      <c r="J1242" s="15" t="n">
        <f aca="false">IF(I1242=0,"",SUMIFS('Supplier bills'!$F$2:$F$1921,'Supplier bills'!$E$2:$E$1921,A1242))</f>
        <v>300.83</v>
      </c>
      <c r="K1242" s="15" t="n">
        <f aca="false">IF(H1242="Invoiced",ROUND(J1242-G1242,2),"")</f>
        <v>1.07</v>
      </c>
      <c r="L1242" s="17" t="str">
        <f aca="false">IF(H1242="Invoiced",IF(ABS(K1242)/G1242&gt;0.03,"Review","OK"),"")</f>
        <v>OK</v>
      </c>
      <c r="M1242" s="19" t="n">
        <f aca="false">DATE(YEAR(B1242),MONTH(B1242),1)</f>
        <v>46204</v>
      </c>
    </row>
    <row r="1243" customFormat="false" ht="15" hidden="false" customHeight="false" outlineLevel="0" collapsed="false">
      <c r="A1243" s="17" t="s">
        <v>1706</v>
      </c>
      <c r="B1243" s="18" t="n">
        <v>46218</v>
      </c>
      <c r="C1243" s="17" t="s">
        <v>82</v>
      </c>
      <c r="D1243" s="17" t="s">
        <v>1602</v>
      </c>
      <c r="E1243" s="17" t="s">
        <v>1603</v>
      </c>
      <c r="F1243" s="17" t="s">
        <v>85</v>
      </c>
      <c r="G1243" s="15" t="n">
        <v>214.25</v>
      </c>
      <c r="H1243" s="17" t="s">
        <v>86</v>
      </c>
      <c r="I1243" s="12" t="n">
        <f aca="false">COUNTIFS('Supplier bills'!$E$2:$E$1921,A1243)</f>
        <v>1</v>
      </c>
      <c r="J1243" s="15" t="n">
        <f aca="false">IF(I1243=0,"",SUMIFS('Supplier bills'!$F$2:$F$1921,'Supplier bills'!$E$2:$E$1921,A1243))</f>
        <v>215.59</v>
      </c>
      <c r="K1243" s="15" t="n">
        <f aca="false">IF(H1243="Invoiced",ROUND(J1243-G1243,2),"")</f>
        <v>1.34</v>
      </c>
      <c r="L1243" s="17" t="str">
        <f aca="false">IF(H1243="Invoiced",IF(ABS(K1243)/G1243&gt;0.03,"Review","OK"),"")</f>
        <v>OK</v>
      </c>
      <c r="M1243" s="19" t="n">
        <f aca="false">DATE(YEAR(B1243),MONTH(B1243),1)</f>
        <v>46204</v>
      </c>
    </row>
    <row r="1244" customFormat="false" ht="15" hidden="false" customHeight="false" outlineLevel="0" collapsed="false">
      <c r="A1244" s="17" t="s">
        <v>1707</v>
      </c>
      <c r="B1244" s="18" t="n">
        <v>46218</v>
      </c>
      <c r="C1244" s="17" t="s">
        <v>88</v>
      </c>
      <c r="D1244" s="17" t="s">
        <v>1584</v>
      </c>
      <c r="E1244" s="17" t="s">
        <v>1585</v>
      </c>
      <c r="F1244" s="17" t="s">
        <v>98</v>
      </c>
      <c r="G1244" s="15" t="n">
        <v>265.24</v>
      </c>
      <c r="H1244" s="17" t="s">
        <v>86</v>
      </c>
      <c r="I1244" s="12" t="n">
        <f aca="false">COUNTIFS('Supplier bills'!$E$2:$E$1921,A1244)</f>
        <v>1</v>
      </c>
      <c r="J1244" s="15" t="n">
        <f aca="false">IF(I1244=0,"",SUMIFS('Supplier bills'!$F$2:$F$1921,'Supplier bills'!$E$2:$E$1921,A1244))</f>
        <v>264.87</v>
      </c>
      <c r="K1244" s="15" t="n">
        <f aca="false">IF(H1244="Invoiced",ROUND(J1244-G1244,2),"")</f>
        <v>-0.37</v>
      </c>
      <c r="L1244" s="17" t="str">
        <f aca="false">IF(H1244="Invoiced",IF(ABS(K1244)/G1244&gt;0.03,"Review","OK"),"")</f>
        <v>OK</v>
      </c>
      <c r="M1244" s="19" t="n">
        <f aca="false">DATE(YEAR(B1244),MONTH(B1244),1)</f>
        <v>46204</v>
      </c>
    </row>
    <row r="1245" customFormat="false" ht="15" hidden="false" customHeight="false" outlineLevel="0" collapsed="false">
      <c r="A1245" s="17" t="s">
        <v>1708</v>
      </c>
      <c r="B1245" s="18" t="n">
        <v>46218</v>
      </c>
      <c r="C1245" s="17" t="s">
        <v>82</v>
      </c>
      <c r="D1245" s="17" t="s">
        <v>1677</v>
      </c>
      <c r="E1245" s="17" t="s">
        <v>1678</v>
      </c>
      <c r="F1245" s="17" t="s">
        <v>92</v>
      </c>
      <c r="G1245" s="15" t="n">
        <v>223.83</v>
      </c>
      <c r="H1245" s="17" t="s">
        <v>93</v>
      </c>
      <c r="I1245" s="12" t="n">
        <f aca="false">COUNTIFS('Supplier bills'!$E$2:$E$1921,A1245)</f>
        <v>0</v>
      </c>
      <c r="J1245" s="15" t="str">
        <f aca="false">IF(I1245=0,"",SUMIFS('Supplier bills'!$F$2:$F$1921,'Supplier bills'!$E$2:$E$1921,A1245))</f>
        <v/>
      </c>
      <c r="K1245" s="15" t="str">
        <f aca="false">IF(H1245="Invoiced",ROUND(J1245-G1245,2),"")</f>
        <v/>
      </c>
      <c r="L1245" s="17" t="str">
        <f aca="false">IF(H1245="Invoiced",IF(ABS(K1245)/G1245&gt;0.03,"Review","OK"),"")</f>
        <v/>
      </c>
      <c r="M1245" s="19" t="n">
        <f aca="false">DATE(YEAR(B1245),MONTH(B1245),1)</f>
        <v>46204</v>
      </c>
    </row>
    <row r="1246" customFormat="false" ht="15" hidden="false" customHeight="false" outlineLevel="0" collapsed="false">
      <c r="A1246" s="17" t="s">
        <v>1709</v>
      </c>
      <c r="B1246" s="18" t="n">
        <v>46218</v>
      </c>
      <c r="C1246" s="17" t="s">
        <v>82</v>
      </c>
      <c r="D1246" s="17" t="s">
        <v>1701</v>
      </c>
      <c r="E1246" s="17" t="s">
        <v>1702</v>
      </c>
      <c r="F1246" s="17" t="s">
        <v>98</v>
      </c>
      <c r="G1246" s="15" t="n">
        <v>189.72</v>
      </c>
      <c r="H1246" s="17" t="s">
        <v>86</v>
      </c>
      <c r="I1246" s="12" t="n">
        <f aca="false">COUNTIFS('Supplier bills'!$E$2:$E$1921,A1246)</f>
        <v>1</v>
      </c>
      <c r="J1246" s="15" t="n">
        <f aca="false">IF(I1246=0,"",SUMIFS('Supplier bills'!$F$2:$F$1921,'Supplier bills'!$E$2:$E$1921,A1246))</f>
        <v>191.58</v>
      </c>
      <c r="K1246" s="15" t="n">
        <f aca="false">IF(H1246="Invoiced",ROUND(J1246-G1246,2),"")</f>
        <v>1.86</v>
      </c>
      <c r="L1246" s="17" t="str">
        <f aca="false">IF(H1246="Invoiced",IF(ABS(K1246)/G1246&gt;0.03,"Review","OK"),"")</f>
        <v>OK</v>
      </c>
      <c r="M1246" s="19" t="n">
        <f aca="false">DATE(YEAR(B1246),MONTH(B1246),1)</f>
        <v>46204</v>
      </c>
    </row>
    <row r="1247" customFormat="false" ht="15" hidden="false" customHeight="false" outlineLevel="0" collapsed="false">
      <c r="A1247" s="17" t="s">
        <v>1710</v>
      </c>
      <c r="B1247" s="18" t="n">
        <v>46218</v>
      </c>
      <c r="C1247" s="17" t="s">
        <v>88</v>
      </c>
      <c r="D1247" s="17" t="s">
        <v>1711</v>
      </c>
      <c r="E1247" s="17" t="s">
        <v>1712</v>
      </c>
      <c r="F1247" s="17" t="s">
        <v>92</v>
      </c>
      <c r="G1247" s="15" t="n">
        <v>298.06</v>
      </c>
      <c r="H1247" s="17" t="s">
        <v>93</v>
      </c>
      <c r="I1247" s="12" t="n">
        <f aca="false">COUNTIFS('Supplier bills'!$E$2:$E$1921,A1247)</f>
        <v>0</v>
      </c>
      <c r="J1247" s="15" t="str">
        <f aca="false">IF(I1247=0,"",SUMIFS('Supplier bills'!$F$2:$F$1921,'Supplier bills'!$E$2:$E$1921,A1247))</f>
        <v/>
      </c>
      <c r="K1247" s="15" t="str">
        <f aca="false">IF(H1247="Invoiced",ROUND(J1247-G1247,2),"")</f>
        <v/>
      </c>
      <c r="L1247" s="17" t="str">
        <f aca="false">IF(H1247="Invoiced",IF(ABS(K1247)/G1247&gt;0.03,"Review","OK"),"")</f>
        <v/>
      </c>
      <c r="M1247" s="19" t="n">
        <f aca="false">DATE(YEAR(B1247),MONTH(B1247),1)</f>
        <v>46204</v>
      </c>
    </row>
    <row r="1248" customFormat="false" ht="15" hidden="false" customHeight="false" outlineLevel="0" collapsed="false">
      <c r="A1248" s="17" t="s">
        <v>1713</v>
      </c>
      <c r="B1248" s="18" t="n">
        <v>46218</v>
      </c>
      <c r="C1248" s="17" t="s">
        <v>88</v>
      </c>
      <c r="D1248" s="17" t="s">
        <v>1575</v>
      </c>
      <c r="E1248" s="17" t="s">
        <v>1576</v>
      </c>
      <c r="F1248" s="17" t="s">
        <v>85</v>
      </c>
      <c r="G1248" s="15" t="n">
        <v>710.04</v>
      </c>
      <c r="H1248" s="17" t="s">
        <v>86</v>
      </c>
      <c r="I1248" s="12" t="n">
        <f aca="false">COUNTIFS('Supplier bills'!$E$2:$E$1921,A1248)</f>
        <v>1</v>
      </c>
      <c r="J1248" s="15" t="n">
        <f aca="false">IF(I1248=0,"",SUMIFS('Supplier bills'!$F$2:$F$1921,'Supplier bills'!$E$2:$E$1921,A1248))</f>
        <v>708.52</v>
      </c>
      <c r="K1248" s="15" t="n">
        <f aca="false">IF(H1248="Invoiced",ROUND(J1248-G1248,2),"")</f>
        <v>-1.52</v>
      </c>
      <c r="L1248" s="17" t="str">
        <f aca="false">IF(H1248="Invoiced",IF(ABS(K1248)/G1248&gt;0.03,"Review","OK"),"")</f>
        <v>OK</v>
      </c>
      <c r="M1248" s="19" t="n">
        <f aca="false">DATE(YEAR(B1248),MONTH(B1248),1)</f>
        <v>46204</v>
      </c>
    </row>
    <row r="1249" customFormat="false" ht="15" hidden="false" customHeight="false" outlineLevel="0" collapsed="false">
      <c r="A1249" s="17" t="s">
        <v>1714</v>
      </c>
      <c r="B1249" s="18" t="n">
        <v>46218</v>
      </c>
      <c r="C1249" s="17" t="s">
        <v>101</v>
      </c>
      <c r="D1249" s="17" t="s">
        <v>1539</v>
      </c>
      <c r="E1249" s="17" t="s">
        <v>1540</v>
      </c>
      <c r="F1249" s="17" t="s">
        <v>98</v>
      </c>
      <c r="G1249" s="15" t="n">
        <v>108.63</v>
      </c>
      <c r="H1249" s="17" t="s">
        <v>86</v>
      </c>
      <c r="I1249" s="12" t="n">
        <f aca="false">COUNTIFS('Supplier bills'!$E$2:$E$1921,A1249)</f>
        <v>1</v>
      </c>
      <c r="J1249" s="15" t="n">
        <f aca="false">IF(I1249=0,"",SUMIFS('Supplier bills'!$F$2:$F$1921,'Supplier bills'!$E$2:$E$1921,A1249))</f>
        <v>109.66</v>
      </c>
      <c r="K1249" s="15" t="n">
        <f aca="false">IF(H1249="Invoiced",ROUND(J1249-G1249,2),"")</f>
        <v>1.03</v>
      </c>
      <c r="L1249" s="17" t="str">
        <f aca="false">IF(H1249="Invoiced",IF(ABS(K1249)/G1249&gt;0.03,"Review","OK"),"")</f>
        <v>OK</v>
      </c>
      <c r="M1249" s="19" t="n">
        <f aca="false">DATE(YEAR(B1249),MONTH(B1249),1)</f>
        <v>46204</v>
      </c>
    </row>
    <row r="1250" customFormat="false" ht="15" hidden="false" customHeight="false" outlineLevel="0" collapsed="false">
      <c r="A1250" s="17" t="s">
        <v>1715</v>
      </c>
      <c r="B1250" s="18" t="n">
        <v>46218</v>
      </c>
      <c r="C1250" s="17" t="s">
        <v>88</v>
      </c>
      <c r="D1250" s="17" t="s">
        <v>1602</v>
      </c>
      <c r="E1250" s="17" t="s">
        <v>1603</v>
      </c>
      <c r="F1250" s="17" t="s">
        <v>98</v>
      </c>
      <c r="G1250" s="15" t="n">
        <v>462.94</v>
      </c>
      <c r="H1250" s="17" t="s">
        <v>86</v>
      </c>
      <c r="I1250" s="12" t="n">
        <f aca="false">COUNTIFS('Supplier bills'!$E$2:$E$1921,A1250)</f>
        <v>1</v>
      </c>
      <c r="J1250" s="15" t="n">
        <f aca="false">IF(I1250=0,"",SUMIFS('Supplier bills'!$F$2:$F$1921,'Supplier bills'!$E$2:$E$1921,A1250))</f>
        <v>462.31</v>
      </c>
      <c r="K1250" s="15" t="n">
        <f aca="false">IF(H1250="Invoiced",ROUND(J1250-G1250,2),"")</f>
        <v>-0.63</v>
      </c>
      <c r="L1250" s="17" t="str">
        <f aca="false">IF(H1250="Invoiced",IF(ABS(K1250)/G1250&gt;0.03,"Review","OK"),"")</f>
        <v>OK</v>
      </c>
      <c r="M1250" s="19" t="n">
        <f aca="false">DATE(YEAR(B1250),MONTH(B1250),1)</f>
        <v>46204</v>
      </c>
    </row>
    <row r="1251" customFormat="false" ht="15" hidden="false" customHeight="false" outlineLevel="0" collapsed="false">
      <c r="A1251" s="17" t="s">
        <v>1716</v>
      </c>
      <c r="B1251" s="18" t="n">
        <v>46218</v>
      </c>
      <c r="C1251" s="17" t="s">
        <v>82</v>
      </c>
      <c r="D1251" s="17" t="s">
        <v>1717</v>
      </c>
      <c r="E1251" s="17" t="s">
        <v>1718</v>
      </c>
      <c r="F1251" s="17" t="s">
        <v>98</v>
      </c>
      <c r="G1251" s="15" t="n">
        <v>695.06</v>
      </c>
      <c r="H1251" s="17" t="s">
        <v>86</v>
      </c>
      <c r="I1251" s="12" t="n">
        <f aca="false">COUNTIFS('Supplier bills'!$E$2:$E$1921,A1251)</f>
        <v>1</v>
      </c>
      <c r="J1251" s="15" t="n">
        <f aca="false">IF(I1251=0,"",SUMIFS('Supplier bills'!$F$2:$F$1921,'Supplier bills'!$E$2:$E$1921,A1251))</f>
        <v>689.13</v>
      </c>
      <c r="K1251" s="15" t="n">
        <f aca="false">IF(H1251="Invoiced",ROUND(J1251-G1251,2),"")</f>
        <v>-5.93</v>
      </c>
      <c r="L1251" s="17" t="str">
        <f aca="false">IF(H1251="Invoiced",IF(ABS(K1251)/G1251&gt;0.03,"Review","OK"),"")</f>
        <v>OK</v>
      </c>
      <c r="M1251" s="19" t="n">
        <f aca="false">DATE(YEAR(B1251),MONTH(B1251),1)</f>
        <v>46204</v>
      </c>
    </row>
    <row r="1252" customFormat="false" ht="15" hidden="false" customHeight="false" outlineLevel="0" collapsed="false">
      <c r="A1252" s="17" t="s">
        <v>1719</v>
      </c>
      <c r="B1252" s="18" t="n">
        <v>46219</v>
      </c>
      <c r="C1252" s="17" t="s">
        <v>101</v>
      </c>
      <c r="D1252" s="17" t="s">
        <v>1575</v>
      </c>
      <c r="E1252" s="17" t="s">
        <v>1576</v>
      </c>
      <c r="F1252" s="17" t="s">
        <v>98</v>
      </c>
      <c r="G1252" s="15" t="n">
        <v>484.57</v>
      </c>
      <c r="H1252" s="17" t="s">
        <v>86</v>
      </c>
      <c r="I1252" s="12" t="n">
        <f aca="false">COUNTIFS('Supplier bills'!$E$2:$E$1921,A1252)</f>
        <v>1</v>
      </c>
      <c r="J1252" s="15" t="n">
        <f aca="false">IF(I1252=0,"",SUMIFS('Supplier bills'!$F$2:$F$1921,'Supplier bills'!$E$2:$E$1921,A1252))</f>
        <v>480</v>
      </c>
      <c r="K1252" s="15" t="n">
        <f aca="false">IF(H1252="Invoiced",ROUND(J1252-G1252,2),"")</f>
        <v>-4.57</v>
      </c>
      <c r="L1252" s="17" t="str">
        <f aca="false">IF(H1252="Invoiced",IF(ABS(K1252)/G1252&gt;0.03,"Review","OK"),"")</f>
        <v>OK</v>
      </c>
      <c r="M1252" s="19" t="n">
        <f aca="false">DATE(YEAR(B1252),MONTH(B1252),1)</f>
        <v>46204</v>
      </c>
    </row>
    <row r="1253" customFormat="false" ht="15" hidden="false" customHeight="false" outlineLevel="0" collapsed="false">
      <c r="A1253" s="17" t="s">
        <v>1720</v>
      </c>
      <c r="B1253" s="18" t="n">
        <v>46219</v>
      </c>
      <c r="C1253" s="17" t="s">
        <v>82</v>
      </c>
      <c r="D1253" s="17" t="s">
        <v>1589</v>
      </c>
      <c r="E1253" s="17" t="s">
        <v>1590</v>
      </c>
      <c r="F1253" s="17" t="s">
        <v>98</v>
      </c>
      <c r="G1253" s="15" t="n">
        <v>264.17</v>
      </c>
      <c r="H1253" s="17" t="s">
        <v>86</v>
      </c>
      <c r="I1253" s="12" t="n">
        <f aca="false">COUNTIFS('Supplier bills'!$E$2:$E$1921,A1253)</f>
        <v>1</v>
      </c>
      <c r="J1253" s="15" t="n">
        <f aca="false">IF(I1253=0,"",SUMIFS('Supplier bills'!$F$2:$F$1921,'Supplier bills'!$E$2:$E$1921,A1253))</f>
        <v>236.04</v>
      </c>
      <c r="K1253" s="15" t="n">
        <f aca="false">IF(H1253="Invoiced",ROUND(J1253-G1253,2),"")</f>
        <v>-28.13</v>
      </c>
      <c r="L1253" s="17" t="str">
        <f aca="false">IF(H1253="Invoiced",IF(ABS(K1253)/G1253&gt;0.03,"Review","OK"),"")</f>
        <v>Review</v>
      </c>
      <c r="M1253" s="19" t="n">
        <f aca="false">DATE(YEAR(B1253),MONTH(B1253),1)</f>
        <v>46204</v>
      </c>
    </row>
    <row r="1254" customFormat="false" ht="15" hidden="false" customHeight="false" outlineLevel="0" collapsed="false">
      <c r="A1254" s="17" t="s">
        <v>1721</v>
      </c>
      <c r="B1254" s="18" t="n">
        <v>46219</v>
      </c>
      <c r="C1254" s="17" t="s">
        <v>101</v>
      </c>
      <c r="D1254" s="17" t="s">
        <v>1505</v>
      </c>
      <c r="E1254" s="17" t="s">
        <v>1506</v>
      </c>
      <c r="F1254" s="17" t="s">
        <v>85</v>
      </c>
      <c r="G1254" s="15" t="n">
        <v>82.82</v>
      </c>
      <c r="H1254" s="17" t="s">
        <v>86</v>
      </c>
      <c r="I1254" s="12" t="n">
        <f aca="false">COUNTIFS('Supplier bills'!$E$2:$E$1921,A1254)</f>
        <v>1</v>
      </c>
      <c r="J1254" s="15" t="n">
        <f aca="false">IF(I1254=0,"",SUMIFS('Supplier bills'!$F$2:$F$1921,'Supplier bills'!$E$2:$E$1921,A1254))</f>
        <v>82.08</v>
      </c>
      <c r="K1254" s="15" t="n">
        <f aca="false">IF(H1254="Invoiced",ROUND(J1254-G1254,2),"")</f>
        <v>-0.74</v>
      </c>
      <c r="L1254" s="17" t="str">
        <f aca="false">IF(H1254="Invoiced",IF(ABS(K1254)/G1254&gt;0.03,"Review","OK"),"")</f>
        <v>OK</v>
      </c>
      <c r="M1254" s="19" t="n">
        <f aca="false">DATE(YEAR(B1254),MONTH(B1254),1)</f>
        <v>46204</v>
      </c>
    </row>
    <row r="1255" customFormat="false" ht="15" hidden="false" customHeight="false" outlineLevel="0" collapsed="false">
      <c r="A1255" s="17" t="s">
        <v>1722</v>
      </c>
      <c r="B1255" s="18" t="n">
        <v>46219</v>
      </c>
      <c r="C1255" s="17" t="s">
        <v>82</v>
      </c>
      <c r="D1255" s="17" t="s">
        <v>1723</v>
      </c>
      <c r="E1255" s="17" t="s">
        <v>1724</v>
      </c>
      <c r="F1255" s="17" t="s">
        <v>98</v>
      </c>
      <c r="G1255" s="15" t="n">
        <v>203.55</v>
      </c>
      <c r="H1255" s="17" t="s">
        <v>86</v>
      </c>
      <c r="I1255" s="12" t="n">
        <f aca="false">COUNTIFS('Supplier bills'!$E$2:$E$1921,A1255)</f>
        <v>1</v>
      </c>
      <c r="J1255" s="15" t="n">
        <f aca="false">IF(I1255=0,"",SUMIFS('Supplier bills'!$F$2:$F$1921,'Supplier bills'!$E$2:$E$1921,A1255))</f>
        <v>202.85</v>
      </c>
      <c r="K1255" s="15" t="n">
        <f aca="false">IF(H1255="Invoiced",ROUND(J1255-G1255,2),"")</f>
        <v>-0.7</v>
      </c>
      <c r="L1255" s="17" t="str">
        <f aca="false">IF(H1255="Invoiced",IF(ABS(K1255)/G1255&gt;0.03,"Review","OK"),"")</f>
        <v>OK</v>
      </c>
      <c r="M1255" s="19" t="n">
        <f aca="false">DATE(YEAR(B1255),MONTH(B1255),1)</f>
        <v>46204</v>
      </c>
    </row>
    <row r="1256" customFormat="false" ht="15" hidden="false" customHeight="false" outlineLevel="0" collapsed="false">
      <c r="A1256" s="17" t="s">
        <v>1725</v>
      </c>
      <c r="B1256" s="18" t="n">
        <v>46219</v>
      </c>
      <c r="C1256" s="17" t="s">
        <v>82</v>
      </c>
      <c r="D1256" s="17" t="s">
        <v>1726</v>
      </c>
      <c r="E1256" s="17" t="s">
        <v>1727</v>
      </c>
      <c r="F1256" s="17" t="s">
        <v>85</v>
      </c>
      <c r="G1256" s="15" t="n">
        <v>159.85</v>
      </c>
      <c r="H1256" s="17" t="s">
        <v>86</v>
      </c>
      <c r="I1256" s="12" t="n">
        <f aca="false">COUNTIFS('Supplier bills'!$E$2:$E$1921,A1256)</f>
        <v>1</v>
      </c>
      <c r="J1256" s="15" t="n">
        <f aca="false">IF(I1256=0,"",SUMIFS('Supplier bills'!$F$2:$F$1921,'Supplier bills'!$E$2:$E$1921,A1256))</f>
        <v>158.79</v>
      </c>
      <c r="K1256" s="15" t="n">
        <f aca="false">IF(H1256="Invoiced",ROUND(J1256-G1256,2),"")</f>
        <v>-1.06</v>
      </c>
      <c r="L1256" s="17" t="str">
        <f aca="false">IF(H1256="Invoiced",IF(ABS(K1256)/G1256&gt;0.03,"Review","OK"),"")</f>
        <v>OK</v>
      </c>
      <c r="M1256" s="19" t="n">
        <f aca="false">DATE(YEAR(B1256),MONTH(B1256),1)</f>
        <v>46204</v>
      </c>
    </row>
    <row r="1257" customFormat="false" ht="15" hidden="false" customHeight="false" outlineLevel="0" collapsed="false">
      <c r="A1257" s="17" t="s">
        <v>1728</v>
      </c>
      <c r="B1257" s="18" t="n">
        <v>46219</v>
      </c>
      <c r="C1257" s="17" t="s">
        <v>101</v>
      </c>
      <c r="D1257" s="17" t="s">
        <v>1598</v>
      </c>
      <c r="E1257" s="17" t="s">
        <v>1599</v>
      </c>
      <c r="F1257" s="17" t="s">
        <v>85</v>
      </c>
      <c r="G1257" s="15" t="n">
        <v>442.71</v>
      </c>
      <c r="H1257" s="17" t="s">
        <v>86</v>
      </c>
      <c r="I1257" s="12" t="n">
        <f aca="false">COUNTIFS('Supplier bills'!$E$2:$E$1921,A1257)</f>
        <v>1</v>
      </c>
      <c r="J1257" s="15" t="n">
        <f aca="false">IF(I1257=0,"",SUMIFS('Supplier bills'!$F$2:$F$1921,'Supplier bills'!$E$2:$E$1921,A1257))</f>
        <v>445.3</v>
      </c>
      <c r="K1257" s="15" t="n">
        <f aca="false">IF(H1257="Invoiced",ROUND(J1257-G1257,2),"")</f>
        <v>2.59</v>
      </c>
      <c r="L1257" s="17" t="str">
        <f aca="false">IF(H1257="Invoiced",IF(ABS(K1257)/G1257&gt;0.03,"Review","OK"),"")</f>
        <v>OK</v>
      </c>
      <c r="M1257" s="19" t="n">
        <f aca="false">DATE(YEAR(B1257),MONTH(B1257),1)</f>
        <v>46204</v>
      </c>
    </row>
    <row r="1258" customFormat="false" ht="15" hidden="false" customHeight="false" outlineLevel="0" collapsed="false">
      <c r="A1258" s="17" t="s">
        <v>1729</v>
      </c>
      <c r="B1258" s="18" t="n">
        <v>46219</v>
      </c>
      <c r="C1258" s="17" t="s">
        <v>82</v>
      </c>
      <c r="D1258" s="17" t="s">
        <v>1730</v>
      </c>
      <c r="E1258" s="17" t="s">
        <v>1731</v>
      </c>
      <c r="F1258" s="17" t="s">
        <v>85</v>
      </c>
      <c r="G1258" s="15" t="n">
        <v>182.5</v>
      </c>
      <c r="H1258" s="17" t="s">
        <v>86</v>
      </c>
      <c r="I1258" s="12" t="n">
        <f aca="false">COUNTIFS('Supplier bills'!$E$2:$E$1921,A1258)</f>
        <v>1</v>
      </c>
      <c r="J1258" s="15" t="n">
        <f aca="false">IF(I1258=0,"",SUMIFS('Supplier bills'!$F$2:$F$1921,'Supplier bills'!$E$2:$E$1921,A1258))</f>
        <v>198.04</v>
      </c>
      <c r="K1258" s="15" t="n">
        <f aca="false">IF(H1258="Invoiced",ROUND(J1258-G1258,2),"")</f>
        <v>15.54</v>
      </c>
      <c r="L1258" s="17" t="str">
        <f aca="false">IF(H1258="Invoiced",IF(ABS(K1258)/G1258&gt;0.03,"Review","OK"),"")</f>
        <v>Review</v>
      </c>
      <c r="M1258" s="19" t="n">
        <f aca="false">DATE(YEAR(B1258),MONTH(B1258),1)</f>
        <v>46204</v>
      </c>
    </row>
    <row r="1259" customFormat="false" ht="15" hidden="false" customHeight="false" outlineLevel="0" collapsed="false">
      <c r="A1259" s="17" t="s">
        <v>1732</v>
      </c>
      <c r="B1259" s="18" t="n">
        <v>46219</v>
      </c>
      <c r="C1259" s="17" t="s">
        <v>88</v>
      </c>
      <c r="D1259" s="17" t="s">
        <v>1589</v>
      </c>
      <c r="E1259" s="17" t="s">
        <v>1590</v>
      </c>
      <c r="F1259" s="17" t="s">
        <v>85</v>
      </c>
      <c r="G1259" s="15" t="n">
        <v>76.96</v>
      </c>
      <c r="H1259" s="17" t="s">
        <v>86</v>
      </c>
      <c r="I1259" s="12" t="n">
        <f aca="false">COUNTIFS('Supplier bills'!$E$2:$E$1921,A1259)</f>
        <v>1</v>
      </c>
      <c r="J1259" s="15" t="n">
        <f aca="false">IF(I1259=0,"",SUMIFS('Supplier bills'!$F$2:$F$1921,'Supplier bills'!$E$2:$E$1921,A1259))</f>
        <v>76.88</v>
      </c>
      <c r="K1259" s="15" t="n">
        <f aca="false">IF(H1259="Invoiced",ROUND(J1259-G1259,2),"")</f>
        <v>-0.08</v>
      </c>
      <c r="L1259" s="17" t="str">
        <f aca="false">IF(H1259="Invoiced",IF(ABS(K1259)/G1259&gt;0.03,"Review","OK"),"")</f>
        <v>OK</v>
      </c>
      <c r="M1259" s="19" t="n">
        <f aca="false">DATE(YEAR(B1259),MONTH(B1259),1)</f>
        <v>46204</v>
      </c>
    </row>
    <row r="1260" customFormat="false" ht="15" hidden="false" customHeight="false" outlineLevel="0" collapsed="false">
      <c r="A1260" s="17" t="s">
        <v>1733</v>
      </c>
      <c r="B1260" s="18" t="n">
        <v>46219</v>
      </c>
      <c r="C1260" s="17" t="s">
        <v>88</v>
      </c>
      <c r="D1260" s="17" t="s">
        <v>1677</v>
      </c>
      <c r="E1260" s="17" t="s">
        <v>1678</v>
      </c>
      <c r="F1260" s="17" t="s">
        <v>98</v>
      </c>
      <c r="G1260" s="15" t="n">
        <v>350.55</v>
      </c>
      <c r="H1260" s="17" t="s">
        <v>86</v>
      </c>
      <c r="I1260" s="12" t="n">
        <f aca="false">COUNTIFS('Supplier bills'!$E$2:$E$1921,A1260)</f>
        <v>1</v>
      </c>
      <c r="J1260" s="15" t="n">
        <f aca="false">IF(I1260=0,"",SUMIFS('Supplier bills'!$F$2:$F$1921,'Supplier bills'!$E$2:$E$1921,A1260))</f>
        <v>348.51</v>
      </c>
      <c r="K1260" s="15" t="n">
        <f aca="false">IF(H1260="Invoiced",ROUND(J1260-G1260,2),"")</f>
        <v>-2.04</v>
      </c>
      <c r="L1260" s="17" t="str">
        <f aca="false">IF(H1260="Invoiced",IF(ABS(K1260)/G1260&gt;0.03,"Review","OK"),"")</f>
        <v>OK</v>
      </c>
      <c r="M1260" s="19" t="n">
        <f aca="false">DATE(YEAR(B1260),MONTH(B1260),1)</f>
        <v>46204</v>
      </c>
    </row>
    <row r="1261" customFormat="false" ht="15" hidden="false" customHeight="false" outlineLevel="0" collapsed="false">
      <c r="A1261" s="17" t="s">
        <v>1734</v>
      </c>
      <c r="B1261" s="18" t="n">
        <v>46219</v>
      </c>
      <c r="C1261" s="17" t="s">
        <v>82</v>
      </c>
      <c r="D1261" s="17" t="s">
        <v>1671</v>
      </c>
      <c r="E1261" s="17" t="s">
        <v>1672</v>
      </c>
      <c r="F1261" s="17" t="s">
        <v>85</v>
      </c>
      <c r="G1261" s="15" t="n">
        <v>274.43</v>
      </c>
      <c r="H1261" s="17" t="s">
        <v>86</v>
      </c>
      <c r="I1261" s="12" t="n">
        <f aca="false">COUNTIFS('Supplier bills'!$E$2:$E$1921,A1261)</f>
        <v>1</v>
      </c>
      <c r="J1261" s="15" t="n">
        <f aca="false">IF(I1261=0,"",SUMIFS('Supplier bills'!$F$2:$F$1921,'Supplier bills'!$E$2:$E$1921,A1261))</f>
        <v>277.04</v>
      </c>
      <c r="K1261" s="15" t="n">
        <f aca="false">IF(H1261="Invoiced",ROUND(J1261-G1261,2),"")</f>
        <v>2.61</v>
      </c>
      <c r="L1261" s="17" t="str">
        <f aca="false">IF(H1261="Invoiced",IF(ABS(K1261)/G1261&gt;0.03,"Review","OK"),"")</f>
        <v>OK</v>
      </c>
      <c r="M1261" s="19" t="n">
        <f aca="false">DATE(YEAR(B1261),MONTH(B1261),1)</f>
        <v>46204</v>
      </c>
    </row>
    <row r="1262" customFormat="false" ht="15" hidden="false" customHeight="false" outlineLevel="0" collapsed="false">
      <c r="A1262" s="17" t="s">
        <v>1735</v>
      </c>
      <c r="B1262" s="18" t="n">
        <v>46219</v>
      </c>
      <c r="C1262" s="17" t="s">
        <v>82</v>
      </c>
      <c r="D1262" s="17" t="s">
        <v>1579</v>
      </c>
      <c r="E1262" s="17" t="s">
        <v>1580</v>
      </c>
      <c r="F1262" s="17" t="s">
        <v>98</v>
      </c>
      <c r="G1262" s="15" t="n">
        <v>266.68</v>
      </c>
      <c r="H1262" s="17" t="s">
        <v>86</v>
      </c>
      <c r="I1262" s="12" t="n">
        <f aca="false">COUNTIFS('Supplier bills'!$E$2:$E$1921,A1262)</f>
        <v>1</v>
      </c>
      <c r="J1262" s="15" t="n">
        <f aca="false">IF(I1262=0,"",SUMIFS('Supplier bills'!$F$2:$F$1921,'Supplier bills'!$E$2:$E$1921,A1262))</f>
        <v>267.45</v>
      </c>
      <c r="K1262" s="15" t="n">
        <f aca="false">IF(H1262="Invoiced",ROUND(J1262-G1262,2),"")</f>
        <v>0.77</v>
      </c>
      <c r="L1262" s="17" t="str">
        <f aca="false">IF(H1262="Invoiced",IF(ABS(K1262)/G1262&gt;0.03,"Review","OK"),"")</f>
        <v>OK</v>
      </c>
      <c r="M1262" s="19" t="n">
        <f aca="false">DATE(YEAR(B1262),MONTH(B1262),1)</f>
        <v>46204</v>
      </c>
    </row>
    <row r="1263" customFormat="false" ht="15" hidden="false" customHeight="false" outlineLevel="0" collapsed="false">
      <c r="A1263" s="17" t="s">
        <v>1736</v>
      </c>
      <c r="B1263" s="18" t="n">
        <v>46219</v>
      </c>
      <c r="C1263" s="17" t="s">
        <v>82</v>
      </c>
      <c r="D1263" s="17" t="s">
        <v>1616</v>
      </c>
      <c r="E1263" s="17" t="s">
        <v>1617</v>
      </c>
      <c r="F1263" s="17" t="s">
        <v>85</v>
      </c>
      <c r="G1263" s="15" t="n">
        <v>109.15</v>
      </c>
      <c r="H1263" s="17" t="s">
        <v>135</v>
      </c>
      <c r="I1263" s="12" t="n">
        <f aca="false">COUNTIFS('Supplier bills'!$E$2:$E$1921,A1263)</f>
        <v>0</v>
      </c>
      <c r="J1263" s="15" t="str">
        <f aca="false">IF(I1263=0,"",SUMIFS('Supplier bills'!$F$2:$F$1921,'Supplier bills'!$E$2:$E$1921,A1263))</f>
        <v/>
      </c>
      <c r="K1263" s="15" t="str">
        <f aca="false">IF(H1263="Invoiced",ROUND(J1263-G1263,2),"")</f>
        <v/>
      </c>
      <c r="L1263" s="17" t="str">
        <f aca="false">IF(H1263="Invoiced",IF(ABS(K1263)/G1263&gt;0.03,"Review","OK"),"")</f>
        <v/>
      </c>
      <c r="M1263" s="19" t="n">
        <f aca="false">DATE(YEAR(B1263),MONTH(B1263),1)</f>
        <v>46204</v>
      </c>
    </row>
    <row r="1264" customFormat="false" ht="15" hidden="false" customHeight="false" outlineLevel="0" collapsed="false">
      <c r="A1264" s="17" t="s">
        <v>1737</v>
      </c>
      <c r="B1264" s="18" t="n">
        <v>46220</v>
      </c>
      <c r="C1264" s="17" t="s">
        <v>82</v>
      </c>
      <c r="D1264" s="17" t="s">
        <v>1627</v>
      </c>
      <c r="E1264" s="17" t="s">
        <v>1628</v>
      </c>
      <c r="F1264" s="17" t="s">
        <v>98</v>
      </c>
      <c r="G1264" s="15" t="n">
        <v>250.89</v>
      </c>
      <c r="H1264" s="17" t="s">
        <v>86</v>
      </c>
      <c r="I1264" s="12" t="n">
        <f aca="false">COUNTIFS('Supplier bills'!$E$2:$E$1921,A1264)</f>
        <v>1</v>
      </c>
      <c r="J1264" s="15" t="n">
        <f aca="false">IF(I1264=0,"",SUMIFS('Supplier bills'!$F$2:$F$1921,'Supplier bills'!$E$2:$E$1921,A1264))</f>
        <v>248.88</v>
      </c>
      <c r="K1264" s="15" t="n">
        <f aca="false">IF(H1264="Invoiced",ROUND(J1264-G1264,2),"")</f>
        <v>-2.01</v>
      </c>
      <c r="L1264" s="17" t="str">
        <f aca="false">IF(H1264="Invoiced",IF(ABS(K1264)/G1264&gt;0.03,"Review","OK"),"")</f>
        <v>OK</v>
      </c>
      <c r="M1264" s="19" t="n">
        <f aca="false">DATE(YEAR(B1264),MONTH(B1264),1)</f>
        <v>46204</v>
      </c>
    </row>
    <row r="1265" customFormat="false" ht="15" hidden="false" customHeight="false" outlineLevel="0" collapsed="false">
      <c r="A1265" s="17" t="s">
        <v>1738</v>
      </c>
      <c r="B1265" s="18" t="n">
        <v>46220</v>
      </c>
      <c r="C1265" s="17" t="s">
        <v>101</v>
      </c>
      <c r="D1265" s="17" t="s">
        <v>1730</v>
      </c>
      <c r="E1265" s="17" t="s">
        <v>1731</v>
      </c>
      <c r="F1265" s="17" t="s">
        <v>92</v>
      </c>
      <c r="G1265" s="15" t="n">
        <v>116.23</v>
      </c>
      <c r="H1265" s="17" t="s">
        <v>93</v>
      </c>
      <c r="I1265" s="12" t="n">
        <f aca="false">COUNTIFS('Supplier bills'!$E$2:$E$1921,A1265)</f>
        <v>0</v>
      </c>
      <c r="J1265" s="15" t="str">
        <f aca="false">IF(I1265=0,"",SUMIFS('Supplier bills'!$F$2:$F$1921,'Supplier bills'!$E$2:$E$1921,A1265))</f>
        <v/>
      </c>
      <c r="K1265" s="15" t="str">
        <f aca="false">IF(H1265="Invoiced",ROUND(J1265-G1265,2),"")</f>
        <v/>
      </c>
      <c r="L1265" s="17" t="str">
        <f aca="false">IF(H1265="Invoiced",IF(ABS(K1265)/G1265&gt;0.03,"Review","OK"),"")</f>
        <v/>
      </c>
      <c r="M1265" s="19" t="n">
        <f aca="false">DATE(YEAR(B1265),MONTH(B1265),1)</f>
        <v>46204</v>
      </c>
    </row>
    <row r="1266" customFormat="false" ht="15" hidden="false" customHeight="false" outlineLevel="0" collapsed="false">
      <c r="A1266" s="17" t="s">
        <v>1739</v>
      </c>
      <c r="B1266" s="18" t="n">
        <v>46220</v>
      </c>
      <c r="C1266" s="17" t="s">
        <v>82</v>
      </c>
      <c r="D1266" s="17" t="s">
        <v>1480</v>
      </c>
      <c r="E1266" s="17" t="s">
        <v>1481</v>
      </c>
      <c r="F1266" s="17" t="s">
        <v>98</v>
      </c>
      <c r="G1266" s="15" t="n">
        <v>845.48</v>
      </c>
      <c r="H1266" s="17" t="s">
        <v>86</v>
      </c>
      <c r="I1266" s="12" t="n">
        <f aca="false">COUNTIFS('Supplier bills'!$E$2:$E$1921,A1266)</f>
        <v>1</v>
      </c>
      <c r="J1266" s="15" t="n">
        <f aca="false">IF(I1266=0,"",SUMIFS('Supplier bills'!$F$2:$F$1921,'Supplier bills'!$E$2:$E$1921,A1266))</f>
        <v>853.83</v>
      </c>
      <c r="K1266" s="15" t="n">
        <f aca="false">IF(H1266="Invoiced",ROUND(J1266-G1266,2),"")</f>
        <v>8.35</v>
      </c>
      <c r="L1266" s="17" t="str">
        <f aca="false">IF(H1266="Invoiced",IF(ABS(K1266)/G1266&gt;0.03,"Review","OK"),"")</f>
        <v>OK</v>
      </c>
      <c r="M1266" s="19" t="n">
        <f aca="false">DATE(YEAR(B1266),MONTH(B1266),1)</f>
        <v>46204</v>
      </c>
    </row>
    <row r="1267" customFormat="false" ht="15" hidden="false" customHeight="false" outlineLevel="0" collapsed="false">
      <c r="A1267" s="17" t="s">
        <v>1740</v>
      </c>
      <c r="B1267" s="18" t="n">
        <v>46220</v>
      </c>
      <c r="C1267" s="17" t="s">
        <v>82</v>
      </c>
      <c r="D1267" s="17" t="s">
        <v>1521</v>
      </c>
      <c r="E1267" s="17" t="s">
        <v>1522</v>
      </c>
      <c r="F1267" s="17" t="s">
        <v>98</v>
      </c>
      <c r="G1267" s="15" t="n">
        <v>274.53</v>
      </c>
      <c r="H1267" s="17" t="s">
        <v>86</v>
      </c>
      <c r="I1267" s="12" t="n">
        <f aca="false">COUNTIFS('Supplier bills'!$E$2:$E$1921,A1267)</f>
        <v>1</v>
      </c>
      <c r="J1267" s="15" t="n">
        <f aca="false">IF(I1267=0,"",SUMIFS('Supplier bills'!$F$2:$F$1921,'Supplier bills'!$E$2:$E$1921,A1267))</f>
        <v>275.65</v>
      </c>
      <c r="K1267" s="15" t="n">
        <f aca="false">IF(H1267="Invoiced",ROUND(J1267-G1267,2),"")</f>
        <v>1.12</v>
      </c>
      <c r="L1267" s="17" t="str">
        <f aca="false">IF(H1267="Invoiced",IF(ABS(K1267)/G1267&gt;0.03,"Review","OK"),"")</f>
        <v>OK</v>
      </c>
      <c r="M1267" s="19" t="n">
        <f aca="false">DATE(YEAR(B1267),MONTH(B1267),1)</f>
        <v>46204</v>
      </c>
    </row>
    <row r="1268" customFormat="false" ht="15" hidden="false" customHeight="false" outlineLevel="0" collapsed="false">
      <c r="A1268" s="17" t="s">
        <v>1741</v>
      </c>
      <c r="B1268" s="18" t="n">
        <v>46220</v>
      </c>
      <c r="C1268" s="17" t="s">
        <v>82</v>
      </c>
      <c r="D1268" s="17" t="s">
        <v>1674</v>
      </c>
      <c r="E1268" s="17" t="s">
        <v>1675</v>
      </c>
      <c r="F1268" s="17" t="s">
        <v>92</v>
      </c>
      <c r="G1268" s="15" t="n">
        <v>503.57</v>
      </c>
      <c r="H1268" s="17" t="s">
        <v>93</v>
      </c>
      <c r="I1268" s="12" t="n">
        <f aca="false">COUNTIFS('Supplier bills'!$E$2:$E$1921,A1268)</f>
        <v>0</v>
      </c>
      <c r="J1268" s="15" t="str">
        <f aca="false">IF(I1268=0,"",SUMIFS('Supplier bills'!$F$2:$F$1921,'Supplier bills'!$E$2:$E$1921,A1268))</f>
        <v/>
      </c>
      <c r="K1268" s="15" t="str">
        <f aca="false">IF(H1268="Invoiced",ROUND(J1268-G1268,2),"")</f>
        <v/>
      </c>
      <c r="L1268" s="17" t="str">
        <f aca="false">IF(H1268="Invoiced",IF(ABS(K1268)/G1268&gt;0.03,"Review","OK"),"")</f>
        <v/>
      </c>
      <c r="M1268" s="19" t="n">
        <f aca="false">DATE(YEAR(B1268),MONTH(B1268),1)</f>
        <v>46204</v>
      </c>
    </row>
    <row r="1269" customFormat="false" ht="15" hidden="false" customHeight="false" outlineLevel="0" collapsed="false">
      <c r="A1269" s="17" t="s">
        <v>1742</v>
      </c>
      <c r="B1269" s="18" t="n">
        <v>46220</v>
      </c>
      <c r="C1269" s="17" t="s">
        <v>82</v>
      </c>
      <c r="D1269" s="17" t="s">
        <v>1711</v>
      </c>
      <c r="E1269" s="17" t="s">
        <v>1712</v>
      </c>
      <c r="F1269" s="17" t="s">
        <v>98</v>
      </c>
      <c r="G1269" s="15" t="n">
        <v>221.71</v>
      </c>
      <c r="H1269" s="17" t="s">
        <v>86</v>
      </c>
      <c r="I1269" s="12" t="n">
        <f aca="false">COUNTIFS('Supplier bills'!$E$2:$E$1921,A1269)</f>
        <v>1</v>
      </c>
      <c r="J1269" s="15" t="n">
        <f aca="false">IF(I1269=0,"",SUMIFS('Supplier bills'!$F$2:$F$1921,'Supplier bills'!$E$2:$E$1921,A1269))</f>
        <v>223.16</v>
      </c>
      <c r="K1269" s="15" t="n">
        <f aca="false">IF(H1269="Invoiced",ROUND(J1269-G1269,2),"")</f>
        <v>1.45</v>
      </c>
      <c r="L1269" s="17" t="str">
        <f aca="false">IF(H1269="Invoiced",IF(ABS(K1269)/G1269&gt;0.03,"Review","OK"),"")</f>
        <v>OK</v>
      </c>
      <c r="M1269" s="19" t="n">
        <f aca="false">DATE(YEAR(B1269),MONTH(B1269),1)</f>
        <v>46204</v>
      </c>
    </row>
    <row r="1270" customFormat="false" ht="15" hidden="false" customHeight="false" outlineLevel="0" collapsed="false">
      <c r="A1270" s="17" t="s">
        <v>1743</v>
      </c>
      <c r="B1270" s="18" t="n">
        <v>46220</v>
      </c>
      <c r="C1270" s="17" t="s">
        <v>101</v>
      </c>
      <c r="D1270" s="17" t="s">
        <v>1744</v>
      </c>
      <c r="E1270" s="17" t="s">
        <v>1745</v>
      </c>
      <c r="F1270" s="17" t="s">
        <v>98</v>
      </c>
      <c r="G1270" s="15" t="n">
        <v>282.47</v>
      </c>
      <c r="H1270" s="17" t="s">
        <v>86</v>
      </c>
      <c r="I1270" s="12" t="n">
        <f aca="false">COUNTIFS('Supplier bills'!$E$2:$E$1921,A1270)</f>
        <v>1</v>
      </c>
      <c r="J1270" s="15" t="n">
        <f aca="false">IF(I1270=0,"",SUMIFS('Supplier bills'!$F$2:$F$1921,'Supplier bills'!$E$2:$E$1921,A1270))</f>
        <v>312.25</v>
      </c>
      <c r="K1270" s="15" t="n">
        <f aca="false">IF(H1270="Invoiced",ROUND(J1270-G1270,2),"")</f>
        <v>29.78</v>
      </c>
      <c r="L1270" s="17" t="str">
        <f aca="false">IF(H1270="Invoiced",IF(ABS(K1270)/G1270&gt;0.03,"Review","OK"),"")</f>
        <v>Review</v>
      </c>
      <c r="M1270" s="19" t="n">
        <f aca="false">DATE(YEAR(B1270),MONTH(B1270),1)</f>
        <v>46204</v>
      </c>
    </row>
    <row r="1271" customFormat="false" ht="15" hidden="false" customHeight="false" outlineLevel="0" collapsed="false">
      <c r="A1271" s="17" t="s">
        <v>1746</v>
      </c>
      <c r="B1271" s="18" t="n">
        <v>46220</v>
      </c>
      <c r="C1271" s="17" t="s">
        <v>88</v>
      </c>
      <c r="D1271" s="17" t="s">
        <v>1711</v>
      </c>
      <c r="E1271" s="17" t="s">
        <v>1712</v>
      </c>
      <c r="F1271" s="17" t="s">
        <v>85</v>
      </c>
      <c r="G1271" s="15" t="n">
        <v>185.94</v>
      </c>
      <c r="H1271" s="17" t="s">
        <v>86</v>
      </c>
      <c r="I1271" s="12" t="n">
        <f aca="false">COUNTIFS('Supplier bills'!$E$2:$E$1921,A1271)</f>
        <v>1</v>
      </c>
      <c r="J1271" s="15" t="n">
        <f aca="false">IF(I1271=0,"",SUMIFS('Supplier bills'!$F$2:$F$1921,'Supplier bills'!$E$2:$E$1921,A1271))</f>
        <v>195.09</v>
      </c>
      <c r="K1271" s="15" t="n">
        <f aca="false">IF(H1271="Invoiced",ROUND(J1271-G1271,2),"")</f>
        <v>9.15</v>
      </c>
      <c r="L1271" s="17" t="str">
        <f aca="false">IF(H1271="Invoiced",IF(ABS(K1271)/G1271&gt;0.03,"Review","OK"),"")</f>
        <v>Review</v>
      </c>
      <c r="M1271" s="19" t="n">
        <f aca="false">DATE(YEAR(B1271),MONTH(B1271),1)</f>
        <v>46204</v>
      </c>
    </row>
    <row r="1272" customFormat="false" ht="15" hidden="false" customHeight="false" outlineLevel="0" collapsed="false">
      <c r="A1272" s="17" t="s">
        <v>1747</v>
      </c>
      <c r="B1272" s="18" t="n">
        <v>46220</v>
      </c>
      <c r="C1272" s="17" t="s">
        <v>101</v>
      </c>
      <c r="D1272" s="17" t="s">
        <v>1529</v>
      </c>
      <c r="E1272" s="17" t="s">
        <v>1530</v>
      </c>
      <c r="F1272" s="17" t="s">
        <v>85</v>
      </c>
      <c r="G1272" s="15" t="n">
        <v>57.07</v>
      </c>
      <c r="H1272" s="17" t="s">
        <v>86</v>
      </c>
      <c r="I1272" s="12" t="n">
        <f aca="false">COUNTIFS('Supplier bills'!$E$2:$E$1921,A1272)</f>
        <v>1</v>
      </c>
      <c r="J1272" s="15" t="n">
        <f aca="false">IF(I1272=0,"",SUMIFS('Supplier bills'!$F$2:$F$1921,'Supplier bills'!$E$2:$E$1921,A1272))</f>
        <v>56.67</v>
      </c>
      <c r="K1272" s="15" t="n">
        <f aca="false">IF(H1272="Invoiced",ROUND(J1272-G1272,2),"")</f>
        <v>-0.4</v>
      </c>
      <c r="L1272" s="17" t="str">
        <f aca="false">IF(H1272="Invoiced",IF(ABS(K1272)/G1272&gt;0.03,"Review","OK"),"")</f>
        <v>OK</v>
      </c>
      <c r="M1272" s="19" t="n">
        <f aca="false">DATE(YEAR(B1272),MONTH(B1272),1)</f>
        <v>46204</v>
      </c>
    </row>
    <row r="1273" customFormat="false" ht="15" hidden="false" customHeight="false" outlineLevel="0" collapsed="false">
      <c r="A1273" s="17" t="s">
        <v>1748</v>
      </c>
      <c r="B1273" s="18" t="n">
        <v>46220</v>
      </c>
      <c r="C1273" s="17" t="s">
        <v>82</v>
      </c>
      <c r="D1273" s="17" t="s">
        <v>1521</v>
      </c>
      <c r="E1273" s="17" t="s">
        <v>1522</v>
      </c>
      <c r="F1273" s="17" t="s">
        <v>98</v>
      </c>
      <c r="G1273" s="15" t="n">
        <v>209.04</v>
      </c>
      <c r="H1273" s="17" t="s">
        <v>86</v>
      </c>
      <c r="I1273" s="12" t="n">
        <f aca="false">COUNTIFS('Supplier bills'!$E$2:$E$1921,A1273)</f>
        <v>1</v>
      </c>
      <c r="J1273" s="15" t="n">
        <f aca="false">IF(I1273=0,"",SUMIFS('Supplier bills'!$F$2:$F$1921,'Supplier bills'!$E$2:$E$1921,A1273))</f>
        <v>209.38</v>
      </c>
      <c r="K1273" s="15" t="n">
        <f aca="false">IF(H1273="Invoiced",ROUND(J1273-G1273,2),"")</f>
        <v>0.34</v>
      </c>
      <c r="L1273" s="17" t="str">
        <f aca="false">IF(H1273="Invoiced",IF(ABS(K1273)/G1273&gt;0.03,"Review","OK"),"")</f>
        <v>OK</v>
      </c>
      <c r="M1273" s="19" t="n">
        <f aca="false">DATE(YEAR(B1273),MONTH(B1273),1)</f>
        <v>46204</v>
      </c>
    </row>
    <row r="1274" customFormat="false" ht="15" hidden="false" customHeight="false" outlineLevel="0" collapsed="false">
      <c r="A1274" s="17" t="s">
        <v>1749</v>
      </c>
      <c r="B1274" s="18" t="n">
        <v>46220</v>
      </c>
      <c r="C1274" s="17" t="s">
        <v>82</v>
      </c>
      <c r="D1274" s="17" t="s">
        <v>1750</v>
      </c>
      <c r="E1274" s="17" t="s">
        <v>1751</v>
      </c>
      <c r="F1274" s="17" t="s">
        <v>92</v>
      </c>
      <c r="G1274" s="15" t="n">
        <v>680.35</v>
      </c>
      <c r="H1274" s="17" t="s">
        <v>93</v>
      </c>
      <c r="I1274" s="12" t="n">
        <f aca="false">COUNTIFS('Supplier bills'!$E$2:$E$1921,A1274)</f>
        <v>0</v>
      </c>
      <c r="J1274" s="15" t="str">
        <f aca="false">IF(I1274=0,"",SUMIFS('Supplier bills'!$F$2:$F$1921,'Supplier bills'!$E$2:$E$1921,A1274))</f>
        <v/>
      </c>
      <c r="K1274" s="15" t="str">
        <f aca="false">IF(H1274="Invoiced",ROUND(J1274-G1274,2),"")</f>
        <v/>
      </c>
      <c r="L1274" s="17" t="str">
        <f aca="false">IF(H1274="Invoiced",IF(ABS(K1274)/G1274&gt;0.03,"Review","OK"),"")</f>
        <v/>
      </c>
      <c r="M1274" s="19" t="n">
        <f aca="false">DATE(YEAR(B1274),MONTH(B1274),1)</f>
        <v>46204</v>
      </c>
    </row>
    <row r="1275" customFormat="false" ht="15" hidden="false" customHeight="false" outlineLevel="0" collapsed="false">
      <c r="A1275" s="17" t="s">
        <v>1752</v>
      </c>
      <c r="B1275" s="18" t="n">
        <v>46221</v>
      </c>
      <c r="C1275" s="17" t="s">
        <v>82</v>
      </c>
      <c r="D1275" s="17" t="s">
        <v>1744</v>
      </c>
      <c r="E1275" s="17" t="s">
        <v>1745</v>
      </c>
      <c r="F1275" s="17" t="s">
        <v>98</v>
      </c>
      <c r="G1275" s="15" t="n">
        <v>110.78</v>
      </c>
      <c r="H1275" s="17" t="s">
        <v>86</v>
      </c>
      <c r="I1275" s="12" t="n">
        <f aca="false">COUNTIFS('Supplier bills'!$E$2:$E$1921,A1275)</f>
        <v>1</v>
      </c>
      <c r="J1275" s="15" t="n">
        <f aca="false">IF(I1275=0,"",SUMIFS('Supplier bills'!$F$2:$F$1921,'Supplier bills'!$E$2:$E$1921,A1275))</f>
        <v>111.39</v>
      </c>
      <c r="K1275" s="15" t="n">
        <f aca="false">IF(H1275="Invoiced",ROUND(J1275-G1275,2),"")</f>
        <v>0.61</v>
      </c>
      <c r="L1275" s="17" t="str">
        <f aca="false">IF(H1275="Invoiced",IF(ABS(K1275)/G1275&gt;0.03,"Review","OK"),"")</f>
        <v>OK</v>
      </c>
      <c r="M1275" s="19" t="n">
        <f aca="false">DATE(YEAR(B1275),MONTH(B1275),1)</f>
        <v>46204</v>
      </c>
    </row>
    <row r="1276" customFormat="false" ht="15" hidden="false" customHeight="false" outlineLevel="0" collapsed="false">
      <c r="A1276" s="17" t="s">
        <v>1753</v>
      </c>
      <c r="B1276" s="18" t="n">
        <v>46221</v>
      </c>
      <c r="C1276" s="17" t="s">
        <v>88</v>
      </c>
      <c r="D1276" s="17" t="s">
        <v>1645</v>
      </c>
      <c r="E1276" s="17" t="s">
        <v>1646</v>
      </c>
      <c r="F1276" s="17" t="s">
        <v>98</v>
      </c>
      <c r="G1276" s="15" t="n">
        <v>949.46</v>
      </c>
      <c r="H1276" s="17" t="s">
        <v>86</v>
      </c>
      <c r="I1276" s="12" t="n">
        <f aca="false">COUNTIFS('Supplier bills'!$E$2:$E$1921,A1276)</f>
        <v>1</v>
      </c>
      <c r="J1276" s="15" t="n">
        <f aca="false">IF(I1276=0,"",SUMIFS('Supplier bills'!$F$2:$F$1921,'Supplier bills'!$E$2:$E$1921,A1276))</f>
        <v>946.29</v>
      </c>
      <c r="K1276" s="15" t="n">
        <f aca="false">IF(H1276="Invoiced",ROUND(J1276-G1276,2),"")</f>
        <v>-3.17</v>
      </c>
      <c r="L1276" s="17" t="str">
        <f aca="false">IF(H1276="Invoiced",IF(ABS(K1276)/G1276&gt;0.03,"Review","OK"),"")</f>
        <v>OK</v>
      </c>
      <c r="M1276" s="19" t="n">
        <f aca="false">DATE(YEAR(B1276),MONTH(B1276),1)</f>
        <v>46204</v>
      </c>
    </row>
    <row r="1277" customFormat="false" ht="15" hidden="false" customHeight="false" outlineLevel="0" collapsed="false">
      <c r="A1277" s="17" t="s">
        <v>1754</v>
      </c>
      <c r="B1277" s="18" t="n">
        <v>46221</v>
      </c>
      <c r="C1277" s="17" t="s">
        <v>88</v>
      </c>
      <c r="D1277" s="17" t="s">
        <v>1505</v>
      </c>
      <c r="E1277" s="17" t="s">
        <v>1506</v>
      </c>
      <c r="F1277" s="17" t="s">
        <v>98</v>
      </c>
      <c r="G1277" s="15" t="n">
        <v>136.96</v>
      </c>
      <c r="H1277" s="17" t="s">
        <v>86</v>
      </c>
      <c r="I1277" s="12" t="n">
        <f aca="false">COUNTIFS('Supplier bills'!$E$2:$E$1921,A1277)</f>
        <v>1</v>
      </c>
      <c r="J1277" s="15" t="n">
        <f aca="false">IF(I1277=0,"",SUMIFS('Supplier bills'!$F$2:$F$1921,'Supplier bills'!$E$2:$E$1921,A1277))</f>
        <v>136.17</v>
      </c>
      <c r="K1277" s="15" t="n">
        <f aca="false">IF(H1277="Invoiced",ROUND(J1277-G1277,2),"")</f>
        <v>-0.79</v>
      </c>
      <c r="L1277" s="17" t="str">
        <f aca="false">IF(H1277="Invoiced",IF(ABS(K1277)/G1277&gt;0.03,"Review","OK"),"")</f>
        <v>OK</v>
      </c>
      <c r="M1277" s="19" t="n">
        <f aca="false">DATE(YEAR(B1277),MONTH(B1277),1)</f>
        <v>46204</v>
      </c>
    </row>
    <row r="1278" customFormat="false" ht="15" hidden="false" customHeight="false" outlineLevel="0" collapsed="false">
      <c r="A1278" s="17" t="s">
        <v>1755</v>
      </c>
      <c r="B1278" s="18" t="n">
        <v>46221</v>
      </c>
      <c r="C1278" s="17" t="s">
        <v>101</v>
      </c>
      <c r="D1278" s="17" t="s">
        <v>1730</v>
      </c>
      <c r="E1278" s="17" t="s">
        <v>1731</v>
      </c>
      <c r="F1278" s="17" t="s">
        <v>85</v>
      </c>
      <c r="G1278" s="15" t="n">
        <v>467.03</v>
      </c>
      <c r="H1278" s="17" t="s">
        <v>86</v>
      </c>
      <c r="I1278" s="12" t="n">
        <f aca="false">COUNTIFS('Supplier bills'!$E$2:$E$1921,A1278)</f>
        <v>1</v>
      </c>
      <c r="J1278" s="15" t="n">
        <f aca="false">IF(I1278=0,"",SUMIFS('Supplier bills'!$F$2:$F$1921,'Supplier bills'!$E$2:$E$1921,A1278))</f>
        <v>465.38</v>
      </c>
      <c r="K1278" s="15" t="n">
        <f aca="false">IF(H1278="Invoiced",ROUND(J1278-G1278,2),"")</f>
        <v>-1.65</v>
      </c>
      <c r="L1278" s="17" t="str">
        <f aca="false">IF(H1278="Invoiced",IF(ABS(K1278)/G1278&gt;0.03,"Review","OK"),"")</f>
        <v>OK</v>
      </c>
      <c r="M1278" s="19" t="n">
        <f aca="false">DATE(YEAR(B1278),MONTH(B1278),1)</f>
        <v>46204</v>
      </c>
    </row>
    <row r="1279" customFormat="false" ht="15" hidden="false" customHeight="false" outlineLevel="0" collapsed="false">
      <c r="A1279" s="17" t="s">
        <v>1756</v>
      </c>
      <c r="B1279" s="18" t="n">
        <v>46221</v>
      </c>
      <c r="C1279" s="17" t="s">
        <v>88</v>
      </c>
      <c r="D1279" s="17" t="s">
        <v>1757</v>
      </c>
      <c r="E1279" s="17" t="s">
        <v>1758</v>
      </c>
      <c r="F1279" s="17" t="s">
        <v>98</v>
      </c>
      <c r="G1279" s="15" t="n">
        <v>205.1</v>
      </c>
      <c r="H1279" s="17" t="s">
        <v>86</v>
      </c>
      <c r="I1279" s="12" t="n">
        <f aca="false">COUNTIFS('Supplier bills'!$E$2:$E$1921,A1279)</f>
        <v>1</v>
      </c>
      <c r="J1279" s="15" t="n">
        <f aca="false">IF(I1279=0,"",SUMIFS('Supplier bills'!$F$2:$F$1921,'Supplier bills'!$E$2:$E$1921,A1279))</f>
        <v>205.01</v>
      </c>
      <c r="K1279" s="15" t="n">
        <f aca="false">IF(H1279="Invoiced",ROUND(J1279-G1279,2),"")</f>
        <v>-0.09</v>
      </c>
      <c r="L1279" s="17" t="str">
        <f aca="false">IF(H1279="Invoiced",IF(ABS(K1279)/G1279&gt;0.03,"Review","OK"),"")</f>
        <v>OK</v>
      </c>
      <c r="M1279" s="19" t="n">
        <f aca="false">DATE(YEAR(B1279),MONTH(B1279),1)</f>
        <v>46204</v>
      </c>
    </row>
    <row r="1280" customFormat="false" ht="15" hidden="false" customHeight="false" outlineLevel="0" collapsed="false">
      <c r="A1280" s="17" t="s">
        <v>1759</v>
      </c>
      <c r="B1280" s="18" t="n">
        <v>46221</v>
      </c>
      <c r="C1280" s="17" t="s">
        <v>101</v>
      </c>
      <c r="D1280" s="17" t="s">
        <v>1627</v>
      </c>
      <c r="E1280" s="17" t="s">
        <v>1628</v>
      </c>
      <c r="F1280" s="17" t="s">
        <v>98</v>
      </c>
      <c r="G1280" s="15" t="n">
        <v>238.74</v>
      </c>
      <c r="H1280" s="17" t="s">
        <v>86</v>
      </c>
      <c r="I1280" s="12" t="n">
        <f aca="false">COUNTIFS('Supplier bills'!$E$2:$E$1921,A1280)</f>
        <v>1</v>
      </c>
      <c r="J1280" s="15" t="n">
        <f aca="false">IF(I1280=0,"",SUMIFS('Supplier bills'!$F$2:$F$1921,'Supplier bills'!$E$2:$E$1921,A1280))</f>
        <v>255.73</v>
      </c>
      <c r="K1280" s="15" t="n">
        <f aca="false">IF(H1280="Invoiced",ROUND(J1280-G1280,2),"")</f>
        <v>16.99</v>
      </c>
      <c r="L1280" s="17" t="str">
        <f aca="false">IF(H1280="Invoiced",IF(ABS(K1280)/G1280&gt;0.03,"Review","OK"),"")</f>
        <v>Review</v>
      </c>
      <c r="M1280" s="19" t="n">
        <f aca="false">DATE(YEAR(B1280),MONTH(B1280),1)</f>
        <v>46204</v>
      </c>
    </row>
    <row r="1281" customFormat="false" ht="15" hidden="false" customHeight="false" outlineLevel="0" collapsed="false">
      <c r="A1281" s="17" t="s">
        <v>1760</v>
      </c>
      <c r="B1281" s="18" t="n">
        <v>46221</v>
      </c>
      <c r="C1281" s="17" t="s">
        <v>82</v>
      </c>
      <c r="D1281" s="17" t="s">
        <v>1723</v>
      </c>
      <c r="E1281" s="17" t="s">
        <v>1724</v>
      </c>
      <c r="F1281" s="17" t="s">
        <v>98</v>
      </c>
      <c r="G1281" s="15" t="n">
        <v>473.89</v>
      </c>
      <c r="H1281" s="17" t="s">
        <v>86</v>
      </c>
      <c r="I1281" s="12" t="n">
        <f aca="false">COUNTIFS('Supplier bills'!$E$2:$E$1921,A1281)</f>
        <v>1</v>
      </c>
      <c r="J1281" s="15" t="n">
        <f aca="false">IF(I1281=0,"",SUMIFS('Supplier bills'!$F$2:$F$1921,'Supplier bills'!$E$2:$E$1921,A1281))</f>
        <v>475.14</v>
      </c>
      <c r="K1281" s="15" t="n">
        <f aca="false">IF(H1281="Invoiced",ROUND(J1281-G1281,2),"")</f>
        <v>1.25</v>
      </c>
      <c r="L1281" s="17" t="str">
        <f aca="false">IF(H1281="Invoiced",IF(ABS(K1281)/G1281&gt;0.03,"Review","OK"),"")</f>
        <v>OK</v>
      </c>
      <c r="M1281" s="19" t="n">
        <f aca="false">DATE(YEAR(B1281),MONTH(B1281),1)</f>
        <v>46204</v>
      </c>
    </row>
    <row r="1282" customFormat="false" ht="15" hidden="false" customHeight="false" outlineLevel="0" collapsed="false">
      <c r="A1282" s="17" t="s">
        <v>1761</v>
      </c>
      <c r="B1282" s="18" t="n">
        <v>46221</v>
      </c>
      <c r="C1282" s="17" t="s">
        <v>101</v>
      </c>
      <c r="D1282" s="17" t="s">
        <v>1744</v>
      </c>
      <c r="E1282" s="17" t="s">
        <v>1745</v>
      </c>
      <c r="F1282" s="17" t="s">
        <v>98</v>
      </c>
      <c r="G1282" s="15" t="n">
        <v>93.07</v>
      </c>
      <c r="H1282" s="17" t="s">
        <v>86</v>
      </c>
      <c r="I1282" s="12" t="n">
        <f aca="false">COUNTIFS('Supplier bills'!$E$2:$E$1921,A1282)</f>
        <v>1</v>
      </c>
      <c r="J1282" s="15" t="n">
        <f aca="false">IF(I1282=0,"",SUMIFS('Supplier bills'!$F$2:$F$1921,'Supplier bills'!$E$2:$E$1921,A1282))</f>
        <v>93.17</v>
      </c>
      <c r="K1282" s="15" t="n">
        <f aca="false">IF(H1282="Invoiced",ROUND(J1282-G1282,2),"")</f>
        <v>0.1</v>
      </c>
      <c r="L1282" s="17" t="str">
        <f aca="false">IF(H1282="Invoiced",IF(ABS(K1282)/G1282&gt;0.03,"Review","OK"),"")</f>
        <v>OK</v>
      </c>
      <c r="M1282" s="19" t="n">
        <f aca="false">DATE(YEAR(B1282),MONTH(B1282),1)</f>
        <v>46204</v>
      </c>
    </row>
    <row r="1283" customFormat="false" ht="15" hidden="false" customHeight="false" outlineLevel="0" collapsed="false">
      <c r="A1283" s="17" t="s">
        <v>1762</v>
      </c>
      <c r="B1283" s="18" t="n">
        <v>46221</v>
      </c>
      <c r="C1283" s="17" t="s">
        <v>82</v>
      </c>
      <c r="D1283" s="17" t="s">
        <v>1744</v>
      </c>
      <c r="E1283" s="17" t="s">
        <v>1745</v>
      </c>
      <c r="F1283" s="17" t="s">
        <v>98</v>
      </c>
      <c r="G1283" s="15" t="n">
        <v>198.54</v>
      </c>
      <c r="H1283" s="17" t="s">
        <v>86</v>
      </c>
      <c r="I1283" s="12" t="n">
        <f aca="false">COUNTIFS('Supplier bills'!$E$2:$E$1921,A1283)</f>
        <v>1</v>
      </c>
      <c r="J1283" s="15" t="n">
        <f aca="false">IF(I1283=0,"",SUMIFS('Supplier bills'!$F$2:$F$1921,'Supplier bills'!$E$2:$E$1921,A1283))</f>
        <v>197.32</v>
      </c>
      <c r="K1283" s="15" t="n">
        <f aca="false">IF(H1283="Invoiced",ROUND(J1283-G1283,2),"")</f>
        <v>-1.22</v>
      </c>
      <c r="L1283" s="17" t="str">
        <f aca="false">IF(H1283="Invoiced",IF(ABS(K1283)/G1283&gt;0.03,"Review","OK"),"")</f>
        <v>OK</v>
      </c>
      <c r="M1283" s="19" t="n">
        <f aca="false">DATE(YEAR(B1283),MONTH(B1283),1)</f>
        <v>46204</v>
      </c>
    </row>
    <row r="1284" customFormat="false" ht="15" hidden="false" customHeight="false" outlineLevel="0" collapsed="false">
      <c r="A1284" s="17" t="s">
        <v>1763</v>
      </c>
      <c r="B1284" s="18" t="n">
        <v>46221</v>
      </c>
      <c r="C1284" s="17" t="s">
        <v>88</v>
      </c>
      <c r="D1284" s="17" t="s">
        <v>1711</v>
      </c>
      <c r="E1284" s="17" t="s">
        <v>1712</v>
      </c>
      <c r="F1284" s="17" t="s">
        <v>98</v>
      </c>
      <c r="G1284" s="15" t="n">
        <v>945.79</v>
      </c>
      <c r="H1284" s="17" t="s">
        <v>86</v>
      </c>
      <c r="I1284" s="12" t="n">
        <f aca="false">COUNTIFS('Supplier bills'!$E$2:$E$1921,A1284)</f>
        <v>1</v>
      </c>
      <c r="J1284" s="15" t="n">
        <f aca="false">IF(I1284=0,"",SUMIFS('Supplier bills'!$F$2:$F$1921,'Supplier bills'!$E$2:$E$1921,A1284))</f>
        <v>950.77</v>
      </c>
      <c r="K1284" s="15" t="n">
        <f aca="false">IF(H1284="Invoiced",ROUND(J1284-G1284,2),"")</f>
        <v>4.98</v>
      </c>
      <c r="L1284" s="17" t="str">
        <f aca="false">IF(H1284="Invoiced",IF(ABS(K1284)/G1284&gt;0.03,"Review","OK"),"")</f>
        <v>OK</v>
      </c>
      <c r="M1284" s="19" t="n">
        <f aca="false">DATE(YEAR(B1284),MONTH(B1284),1)</f>
        <v>46204</v>
      </c>
    </row>
    <row r="1285" customFormat="false" ht="15" hidden="false" customHeight="false" outlineLevel="0" collapsed="false">
      <c r="A1285" s="17" t="s">
        <v>1764</v>
      </c>
      <c r="B1285" s="18" t="n">
        <v>46221</v>
      </c>
      <c r="C1285" s="17" t="s">
        <v>88</v>
      </c>
      <c r="D1285" s="17" t="s">
        <v>1704</v>
      </c>
      <c r="E1285" s="17" t="s">
        <v>1705</v>
      </c>
      <c r="F1285" s="17" t="s">
        <v>98</v>
      </c>
      <c r="G1285" s="15" t="n">
        <v>162.73</v>
      </c>
      <c r="H1285" s="17" t="s">
        <v>86</v>
      </c>
      <c r="I1285" s="12" t="n">
        <f aca="false">COUNTIFS('Supplier bills'!$E$2:$E$1921,A1285)</f>
        <v>1</v>
      </c>
      <c r="J1285" s="15" t="n">
        <f aca="false">IF(I1285=0,"",SUMIFS('Supplier bills'!$F$2:$F$1921,'Supplier bills'!$E$2:$E$1921,A1285))</f>
        <v>163.96</v>
      </c>
      <c r="K1285" s="15" t="n">
        <f aca="false">IF(H1285="Invoiced",ROUND(J1285-G1285,2),"")</f>
        <v>1.23</v>
      </c>
      <c r="L1285" s="17" t="str">
        <f aca="false">IF(H1285="Invoiced",IF(ABS(K1285)/G1285&gt;0.03,"Review","OK"),"")</f>
        <v>OK</v>
      </c>
      <c r="M1285" s="19" t="n">
        <f aca="false">DATE(YEAR(B1285),MONTH(B1285),1)</f>
        <v>46204</v>
      </c>
    </row>
    <row r="1286" customFormat="false" ht="15" hidden="false" customHeight="false" outlineLevel="0" collapsed="false">
      <c r="A1286" s="17" t="s">
        <v>1765</v>
      </c>
      <c r="B1286" s="18" t="n">
        <v>46222</v>
      </c>
      <c r="C1286" s="17" t="s">
        <v>88</v>
      </c>
      <c r="D1286" s="17" t="s">
        <v>1704</v>
      </c>
      <c r="E1286" s="17" t="s">
        <v>1705</v>
      </c>
      <c r="F1286" s="17" t="s">
        <v>98</v>
      </c>
      <c r="G1286" s="15" t="n">
        <v>571.39</v>
      </c>
      <c r="H1286" s="17" t="s">
        <v>86</v>
      </c>
      <c r="I1286" s="12" t="n">
        <f aca="false">COUNTIFS('Supplier bills'!$E$2:$E$1921,A1286)</f>
        <v>2</v>
      </c>
      <c r="J1286" s="15" t="n">
        <f aca="false">IF(I1286=0,"",SUMIFS('Supplier bills'!$F$2:$F$1921,'Supplier bills'!$E$2:$E$1921,A1286))</f>
        <v>567.73</v>
      </c>
      <c r="K1286" s="15" t="n">
        <f aca="false">IF(H1286="Invoiced",ROUND(J1286-G1286,2),"")</f>
        <v>-3.66</v>
      </c>
      <c r="L1286" s="17" t="str">
        <f aca="false">IF(H1286="Invoiced",IF(ABS(K1286)/G1286&gt;0.03,"Review","OK"),"")</f>
        <v>OK</v>
      </c>
      <c r="M1286" s="19" t="n">
        <f aca="false">DATE(YEAR(B1286),MONTH(B1286),1)</f>
        <v>46204</v>
      </c>
    </row>
    <row r="1287" customFormat="false" ht="15" hidden="false" customHeight="false" outlineLevel="0" collapsed="false">
      <c r="A1287" s="17" t="s">
        <v>1766</v>
      </c>
      <c r="B1287" s="18" t="n">
        <v>46222</v>
      </c>
      <c r="C1287" s="17" t="s">
        <v>88</v>
      </c>
      <c r="D1287" s="17" t="s">
        <v>1704</v>
      </c>
      <c r="E1287" s="17" t="s">
        <v>1705</v>
      </c>
      <c r="F1287" s="17" t="s">
        <v>98</v>
      </c>
      <c r="G1287" s="15" t="n">
        <v>110.16</v>
      </c>
      <c r="H1287" s="17" t="s">
        <v>86</v>
      </c>
      <c r="I1287" s="12" t="n">
        <f aca="false">COUNTIFS('Supplier bills'!$E$2:$E$1921,A1287)</f>
        <v>1</v>
      </c>
      <c r="J1287" s="15" t="n">
        <f aca="false">IF(I1287=0,"",SUMIFS('Supplier bills'!$F$2:$F$1921,'Supplier bills'!$E$2:$E$1921,A1287))</f>
        <v>109.38</v>
      </c>
      <c r="K1287" s="15" t="n">
        <f aca="false">IF(H1287="Invoiced",ROUND(J1287-G1287,2),"")</f>
        <v>-0.78</v>
      </c>
      <c r="L1287" s="17" t="str">
        <f aca="false">IF(H1287="Invoiced",IF(ABS(K1287)/G1287&gt;0.03,"Review","OK"),"")</f>
        <v>OK</v>
      </c>
      <c r="M1287" s="19" t="n">
        <f aca="false">DATE(YEAR(B1287),MONTH(B1287),1)</f>
        <v>46204</v>
      </c>
    </row>
    <row r="1288" customFormat="false" ht="15" hidden="false" customHeight="false" outlineLevel="0" collapsed="false">
      <c r="A1288" s="17" t="s">
        <v>1767</v>
      </c>
      <c r="B1288" s="18" t="n">
        <v>46222</v>
      </c>
      <c r="C1288" s="17" t="s">
        <v>82</v>
      </c>
      <c r="D1288" s="17" t="s">
        <v>1768</v>
      </c>
      <c r="E1288" s="17" t="s">
        <v>1769</v>
      </c>
      <c r="F1288" s="17" t="s">
        <v>85</v>
      </c>
      <c r="G1288" s="15" t="n">
        <v>360.64</v>
      </c>
      <c r="H1288" s="17" t="s">
        <v>86</v>
      </c>
      <c r="I1288" s="12" t="n">
        <f aca="false">COUNTIFS('Supplier bills'!$E$2:$E$1921,A1288)</f>
        <v>1</v>
      </c>
      <c r="J1288" s="15" t="n">
        <f aca="false">IF(I1288=0,"",SUMIFS('Supplier bills'!$F$2:$F$1921,'Supplier bills'!$E$2:$E$1921,A1288))</f>
        <v>361.46</v>
      </c>
      <c r="K1288" s="15" t="n">
        <f aca="false">IF(H1288="Invoiced",ROUND(J1288-G1288,2),"")</f>
        <v>0.82</v>
      </c>
      <c r="L1288" s="17" t="str">
        <f aca="false">IF(H1288="Invoiced",IF(ABS(K1288)/G1288&gt;0.03,"Review","OK"),"")</f>
        <v>OK</v>
      </c>
      <c r="M1288" s="19" t="n">
        <f aca="false">DATE(YEAR(B1288),MONTH(B1288),1)</f>
        <v>46204</v>
      </c>
    </row>
    <row r="1289" customFormat="false" ht="15" hidden="false" customHeight="false" outlineLevel="0" collapsed="false">
      <c r="A1289" s="17" t="s">
        <v>1770</v>
      </c>
      <c r="B1289" s="18" t="n">
        <v>46222</v>
      </c>
      <c r="C1289" s="17" t="s">
        <v>101</v>
      </c>
      <c r="D1289" s="17" t="s">
        <v>1757</v>
      </c>
      <c r="E1289" s="17" t="s">
        <v>1758</v>
      </c>
      <c r="F1289" s="17" t="s">
        <v>98</v>
      </c>
      <c r="G1289" s="15" t="n">
        <v>183.88</v>
      </c>
      <c r="H1289" s="17" t="s">
        <v>86</v>
      </c>
      <c r="I1289" s="12" t="n">
        <f aca="false">COUNTIFS('Supplier bills'!$E$2:$E$1921,A1289)</f>
        <v>1</v>
      </c>
      <c r="J1289" s="15" t="n">
        <f aca="false">IF(I1289=0,"",SUMIFS('Supplier bills'!$F$2:$F$1921,'Supplier bills'!$E$2:$E$1921,A1289))</f>
        <v>183.43</v>
      </c>
      <c r="K1289" s="15" t="n">
        <f aca="false">IF(H1289="Invoiced",ROUND(J1289-G1289,2),"")</f>
        <v>-0.45</v>
      </c>
      <c r="L1289" s="17" t="str">
        <f aca="false">IF(H1289="Invoiced",IF(ABS(K1289)/G1289&gt;0.03,"Review","OK"),"")</f>
        <v>OK</v>
      </c>
      <c r="M1289" s="19" t="n">
        <f aca="false">DATE(YEAR(B1289),MONTH(B1289),1)</f>
        <v>46204</v>
      </c>
    </row>
    <row r="1290" customFormat="false" ht="15" hidden="false" customHeight="false" outlineLevel="0" collapsed="false">
      <c r="A1290" s="17" t="s">
        <v>1771</v>
      </c>
      <c r="B1290" s="18" t="n">
        <v>46222</v>
      </c>
      <c r="C1290" s="17" t="s">
        <v>88</v>
      </c>
      <c r="D1290" s="17" t="s">
        <v>1645</v>
      </c>
      <c r="E1290" s="17" t="s">
        <v>1646</v>
      </c>
      <c r="F1290" s="17" t="s">
        <v>85</v>
      </c>
      <c r="G1290" s="15" t="n">
        <v>238.49</v>
      </c>
      <c r="H1290" s="17" t="s">
        <v>86</v>
      </c>
      <c r="I1290" s="12" t="n">
        <f aca="false">COUNTIFS('Supplier bills'!$E$2:$E$1921,A1290)</f>
        <v>1</v>
      </c>
      <c r="J1290" s="15" t="n">
        <f aca="false">IF(I1290=0,"",SUMIFS('Supplier bills'!$F$2:$F$1921,'Supplier bills'!$E$2:$E$1921,A1290))</f>
        <v>240.87</v>
      </c>
      <c r="K1290" s="15" t="n">
        <f aca="false">IF(H1290="Invoiced",ROUND(J1290-G1290,2),"")</f>
        <v>2.38</v>
      </c>
      <c r="L1290" s="17" t="str">
        <f aca="false">IF(H1290="Invoiced",IF(ABS(K1290)/G1290&gt;0.03,"Review","OK"),"")</f>
        <v>OK</v>
      </c>
      <c r="M1290" s="19" t="n">
        <f aca="false">DATE(YEAR(B1290),MONTH(B1290),1)</f>
        <v>46204</v>
      </c>
    </row>
    <row r="1291" customFormat="false" ht="15" hidden="false" customHeight="false" outlineLevel="0" collapsed="false">
      <c r="A1291" s="17" t="s">
        <v>1772</v>
      </c>
      <c r="B1291" s="18" t="n">
        <v>46222</v>
      </c>
      <c r="C1291" s="17" t="s">
        <v>101</v>
      </c>
      <c r="D1291" s="17" t="s">
        <v>1773</v>
      </c>
      <c r="E1291" s="17" t="s">
        <v>1774</v>
      </c>
      <c r="F1291" s="17" t="s">
        <v>98</v>
      </c>
      <c r="G1291" s="15" t="n">
        <v>118.79</v>
      </c>
      <c r="H1291" s="17" t="s">
        <v>86</v>
      </c>
      <c r="I1291" s="12" t="n">
        <f aca="false">COUNTIFS('Supplier bills'!$E$2:$E$1921,A1291)</f>
        <v>1</v>
      </c>
      <c r="J1291" s="15" t="n">
        <f aca="false">IF(I1291=0,"",SUMIFS('Supplier bills'!$F$2:$F$1921,'Supplier bills'!$E$2:$E$1921,A1291))</f>
        <v>117.66</v>
      </c>
      <c r="K1291" s="15" t="n">
        <f aca="false">IF(H1291="Invoiced",ROUND(J1291-G1291,2),"")</f>
        <v>-1.13</v>
      </c>
      <c r="L1291" s="17" t="str">
        <f aca="false">IF(H1291="Invoiced",IF(ABS(K1291)/G1291&gt;0.03,"Review","OK"),"")</f>
        <v>OK</v>
      </c>
      <c r="M1291" s="19" t="n">
        <f aca="false">DATE(YEAR(B1291),MONTH(B1291),1)</f>
        <v>46204</v>
      </c>
    </row>
    <row r="1292" customFormat="false" ht="15" hidden="false" customHeight="false" outlineLevel="0" collapsed="false">
      <c r="A1292" s="17" t="s">
        <v>1775</v>
      </c>
      <c r="B1292" s="18" t="n">
        <v>46222</v>
      </c>
      <c r="C1292" s="17" t="s">
        <v>101</v>
      </c>
      <c r="D1292" s="17" t="s">
        <v>1589</v>
      </c>
      <c r="E1292" s="17" t="s">
        <v>1590</v>
      </c>
      <c r="F1292" s="17" t="s">
        <v>98</v>
      </c>
      <c r="G1292" s="15" t="n">
        <v>1236.48</v>
      </c>
      <c r="H1292" s="17" t="s">
        <v>86</v>
      </c>
      <c r="I1292" s="12" t="n">
        <f aca="false">COUNTIFS('Supplier bills'!$E$2:$E$1921,A1292)</f>
        <v>1</v>
      </c>
      <c r="J1292" s="15" t="n">
        <f aca="false">IF(I1292=0,"",SUMIFS('Supplier bills'!$F$2:$F$1921,'Supplier bills'!$E$2:$E$1921,A1292))</f>
        <v>1233.11</v>
      </c>
      <c r="K1292" s="15" t="n">
        <f aca="false">IF(H1292="Invoiced",ROUND(J1292-G1292,2),"")</f>
        <v>-3.37</v>
      </c>
      <c r="L1292" s="17" t="str">
        <f aca="false">IF(H1292="Invoiced",IF(ABS(K1292)/G1292&gt;0.03,"Review","OK"),"")</f>
        <v>OK</v>
      </c>
      <c r="M1292" s="19" t="n">
        <f aca="false">DATE(YEAR(B1292),MONTH(B1292),1)</f>
        <v>46204</v>
      </c>
    </row>
    <row r="1293" customFormat="false" ht="15" hidden="false" customHeight="false" outlineLevel="0" collapsed="false">
      <c r="A1293" s="17" t="s">
        <v>1776</v>
      </c>
      <c r="B1293" s="18" t="n">
        <v>46222</v>
      </c>
      <c r="C1293" s="17" t="s">
        <v>82</v>
      </c>
      <c r="D1293" s="17" t="s">
        <v>1584</v>
      </c>
      <c r="E1293" s="17" t="s">
        <v>1585</v>
      </c>
      <c r="F1293" s="17" t="s">
        <v>98</v>
      </c>
      <c r="G1293" s="15" t="n">
        <v>548.89</v>
      </c>
      <c r="H1293" s="17" t="s">
        <v>86</v>
      </c>
      <c r="I1293" s="12" t="n">
        <f aca="false">COUNTIFS('Supplier bills'!$E$2:$E$1921,A1293)</f>
        <v>1</v>
      </c>
      <c r="J1293" s="15" t="n">
        <f aca="false">IF(I1293=0,"",SUMIFS('Supplier bills'!$F$2:$F$1921,'Supplier bills'!$E$2:$E$1921,A1293))</f>
        <v>548.71</v>
      </c>
      <c r="K1293" s="15" t="n">
        <f aca="false">IF(H1293="Invoiced",ROUND(J1293-G1293,2),"")</f>
        <v>-0.18</v>
      </c>
      <c r="L1293" s="17" t="str">
        <f aca="false">IF(H1293="Invoiced",IF(ABS(K1293)/G1293&gt;0.03,"Review","OK"),"")</f>
        <v>OK</v>
      </c>
      <c r="M1293" s="19" t="n">
        <f aca="false">DATE(YEAR(B1293),MONTH(B1293),1)</f>
        <v>46204</v>
      </c>
    </row>
    <row r="1294" customFormat="false" ht="15" hidden="false" customHeight="false" outlineLevel="0" collapsed="false">
      <c r="A1294" s="17" t="s">
        <v>1777</v>
      </c>
      <c r="B1294" s="18" t="n">
        <v>46222</v>
      </c>
      <c r="C1294" s="17" t="s">
        <v>88</v>
      </c>
      <c r="D1294" s="17" t="s">
        <v>1778</v>
      </c>
      <c r="E1294" s="17" t="s">
        <v>1779</v>
      </c>
      <c r="F1294" s="17" t="s">
        <v>98</v>
      </c>
      <c r="G1294" s="15" t="n">
        <v>397.94</v>
      </c>
      <c r="H1294" s="17" t="s">
        <v>86</v>
      </c>
      <c r="I1294" s="12" t="n">
        <f aca="false">COUNTIFS('Supplier bills'!$E$2:$E$1921,A1294)</f>
        <v>1</v>
      </c>
      <c r="J1294" s="15" t="n">
        <f aca="false">IF(I1294=0,"",SUMIFS('Supplier bills'!$F$2:$F$1921,'Supplier bills'!$E$2:$E$1921,A1294))</f>
        <v>400.23</v>
      </c>
      <c r="K1294" s="15" t="n">
        <f aca="false">IF(H1294="Invoiced",ROUND(J1294-G1294,2),"")</f>
        <v>2.29</v>
      </c>
      <c r="L1294" s="17" t="str">
        <f aca="false">IF(H1294="Invoiced",IF(ABS(K1294)/G1294&gt;0.03,"Review","OK"),"")</f>
        <v>OK</v>
      </c>
      <c r="M1294" s="19" t="n">
        <f aca="false">DATE(YEAR(B1294),MONTH(B1294),1)</f>
        <v>46204</v>
      </c>
    </row>
    <row r="1295" customFormat="false" ht="15" hidden="false" customHeight="false" outlineLevel="0" collapsed="false">
      <c r="A1295" s="17" t="s">
        <v>1780</v>
      </c>
      <c r="B1295" s="18" t="n">
        <v>46222</v>
      </c>
      <c r="C1295" s="17" t="s">
        <v>101</v>
      </c>
      <c r="D1295" s="17" t="s">
        <v>1579</v>
      </c>
      <c r="E1295" s="17" t="s">
        <v>1580</v>
      </c>
      <c r="F1295" s="17" t="s">
        <v>85</v>
      </c>
      <c r="G1295" s="15" t="n">
        <v>189.8</v>
      </c>
      <c r="H1295" s="17" t="s">
        <v>86</v>
      </c>
      <c r="I1295" s="12" t="n">
        <f aca="false">COUNTIFS('Supplier bills'!$E$2:$E$1921,A1295)</f>
        <v>1</v>
      </c>
      <c r="J1295" s="15" t="n">
        <f aca="false">IF(I1295=0,"",SUMIFS('Supplier bills'!$F$2:$F$1921,'Supplier bills'!$E$2:$E$1921,A1295))</f>
        <v>188.25</v>
      </c>
      <c r="K1295" s="15" t="n">
        <f aca="false">IF(H1295="Invoiced",ROUND(J1295-G1295,2),"")</f>
        <v>-1.55</v>
      </c>
      <c r="L1295" s="17" t="str">
        <f aca="false">IF(H1295="Invoiced",IF(ABS(K1295)/G1295&gt;0.03,"Review","OK"),"")</f>
        <v>OK</v>
      </c>
      <c r="M1295" s="19" t="n">
        <f aca="false">DATE(YEAR(B1295),MONTH(B1295),1)</f>
        <v>46204</v>
      </c>
    </row>
    <row r="1296" customFormat="false" ht="15" hidden="false" customHeight="false" outlineLevel="0" collapsed="false">
      <c r="A1296" s="17" t="s">
        <v>1781</v>
      </c>
      <c r="B1296" s="18" t="n">
        <v>46222</v>
      </c>
      <c r="C1296" s="17" t="s">
        <v>88</v>
      </c>
      <c r="D1296" s="17" t="s">
        <v>1782</v>
      </c>
      <c r="E1296" s="17" t="s">
        <v>1783</v>
      </c>
      <c r="F1296" s="17" t="s">
        <v>85</v>
      </c>
      <c r="G1296" s="15" t="n">
        <v>289.12</v>
      </c>
      <c r="H1296" s="17" t="s">
        <v>135</v>
      </c>
      <c r="I1296" s="12" t="n">
        <f aca="false">COUNTIFS('Supplier bills'!$E$2:$E$1921,A1296)</f>
        <v>0</v>
      </c>
      <c r="J1296" s="15" t="str">
        <f aca="false">IF(I1296=0,"",SUMIFS('Supplier bills'!$F$2:$F$1921,'Supplier bills'!$E$2:$E$1921,A1296))</f>
        <v/>
      </c>
      <c r="K1296" s="15" t="str">
        <f aca="false">IF(H1296="Invoiced",ROUND(J1296-G1296,2),"")</f>
        <v/>
      </c>
      <c r="L1296" s="17" t="str">
        <f aca="false">IF(H1296="Invoiced",IF(ABS(K1296)/G1296&gt;0.03,"Review","OK"),"")</f>
        <v/>
      </c>
      <c r="M1296" s="19" t="n">
        <f aca="false">DATE(YEAR(B1296),MONTH(B1296),1)</f>
        <v>46204</v>
      </c>
    </row>
    <row r="1297" customFormat="false" ht="15" hidden="false" customHeight="false" outlineLevel="0" collapsed="false">
      <c r="A1297" s="17" t="s">
        <v>1784</v>
      </c>
      <c r="B1297" s="18" t="n">
        <v>46222</v>
      </c>
      <c r="C1297" s="17" t="s">
        <v>101</v>
      </c>
      <c r="D1297" s="17" t="s">
        <v>1671</v>
      </c>
      <c r="E1297" s="17" t="s">
        <v>1672</v>
      </c>
      <c r="F1297" s="17" t="s">
        <v>98</v>
      </c>
      <c r="G1297" s="15" t="n">
        <v>280.4</v>
      </c>
      <c r="H1297" s="17" t="s">
        <v>86</v>
      </c>
      <c r="I1297" s="12" t="n">
        <f aca="false">COUNTIFS('Supplier bills'!$E$2:$E$1921,A1297)</f>
        <v>1</v>
      </c>
      <c r="J1297" s="15" t="n">
        <f aca="false">IF(I1297=0,"",SUMIFS('Supplier bills'!$F$2:$F$1921,'Supplier bills'!$E$2:$E$1921,A1297))</f>
        <v>278.08</v>
      </c>
      <c r="K1297" s="15" t="n">
        <f aca="false">IF(H1297="Invoiced",ROUND(J1297-G1297,2),"")</f>
        <v>-2.32</v>
      </c>
      <c r="L1297" s="17" t="str">
        <f aca="false">IF(H1297="Invoiced",IF(ABS(K1297)/G1297&gt;0.03,"Review","OK"),"")</f>
        <v>OK</v>
      </c>
      <c r="M1297" s="19" t="n">
        <f aca="false">DATE(YEAR(B1297),MONTH(B1297),1)</f>
        <v>46204</v>
      </c>
    </row>
    <row r="1298" customFormat="false" ht="15" hidden="false" customHeight="false" outlineLevel="0" collapsed="false">
      <c r="A1298" s="17" t="s">
        <v>1785</v>
      </c>
      <c r="B1298" s="18" t="n">
        <v>46222</v>
      </c>
      <c r="C1298" s="17" t="s">
        <v>88</v>
      </c>
      <c r="D1298" s="17" t="s">
        <v>1768</v>
      </c>
      <c r="E1298" s="17" t="s">
        <v>1769</v>
      </c>
      <c r="F1298" s="17" t="s">
        <v>85</v>
      </c>
      <c r="G1298" s="15" t="n">
        <v>56.07</v>
      </c>
      <c r="H1298" s="17" t="s">
        <v>86</v>
      </c>
      <c r="I1298" s="12" t="n">
        <f aca="false">COUNTIFS('Supplier bills'!$E$2:$E$1921,A1298)</f>
        <v>1</v>
      </c>
      <c r="J1298" s="15" t="n">
        <f aca="false">IF(I1298=0,"",SUMIFS('Supplier bills'!$F$2:$F$1921,'Supplier bills'!$E$2:$E$1921,A1298))</f>
        <v>56.23</v>
      </c>
      <c r="K1298" s="15" t="n">
        <f aca="false">IF(H1298="Invoiced",ROUND(J1298-G1298,2),"")</f>
        <v>0.16</v>
      </c>
      <c r="L1298" s="17" t="str">
        <f aca="false">IF(H1298="Invoiced",IF(ABS(K1298)/G1298&gt;0.03,"Review","OK"),"")</f>
        <v>OK</v>
      </c>
      <c r="M1298" s="19" t="n">
        <f aca="false">DATE(YEAR(B1298),MONTH(B1298),1)</f>
        <v>46204</v>
      </c>
    </row>
    <row r="1299" customFormat="false" ht="15" hidden="false" customHeight="false" outlineLevel="0" collapsed="false">
      <c r="A1299" s="17" t="s">
        <v>1786</v>
      </c>
      <c r="B1299" s="18" t="n">
        <v>46222</v>
      </c>
      <c r="C1299" s="17" t="s">
        <v>88</v>
      </c>
      <c r="D1299" s="17" t="s">
        <v>1787</v>
      </c>
      <c r="E1299" s="17" t="s">
        <v>1788</v>
      </c>
      <c r="F1299" s="17" t="s">
        <v>98</v>
      </c>
      <c r="G1299" s="15" t="n">
        <v>257.24</v>
      </c>
      <c r="H1299" s="17" t="s">
        <v>86</v>
      </c>
      <c r="I1299" s="12" t="n">
        <f aca="false">COUNTIFS('Supplier bills'!$E$2:$E$1921,A1299)</f>
        <v>1</v>
      </c>
      <c r="J1299" s="15" t="n">
        <f aca="false">IF(I1299=0,"",SUMIFS('Supplier bills'!$F$2:$F$1921,'Supplier bills'!$E$2:$E$1921,A1299))</f>
        <v>259.68</v>
      </c>
      <c r="K1299" s="15" t="n">
        <f aca="false">IF(H1299="Invoiced",ROUND(J1299-G1299,2),"")</f>
        <v>2.44</v>
      </c>
      <c r="L1299" s="17" t="str">
        <f aca="false">IF(H1299="Invoiced",IF(ABS(K1299)/G1299&gt;0.03,"Review","OK"),"")</f>
        <v>OK</v>
      </c>
      <c r="M1299" s="19" t="n">
        <f aca="false">DATE(YEAR(B1299),MONTH(B1299),1)</f>
        <v>46204</v>
      </c>
    </row>
    <row r="1300" customFormat="false" ht="15" hidden="false" customHeight="false" outlineLevel="0" collapsed="false">
      <c r="A1300" s="17" t="s">
        <v>1789</v>
      </c>
      <c r="B1300" s="18" t="n">
        <v>46222</v>
      </c>
      <c r="C1300" s="17" t="s">
        <v>82</v>
      </c>
      <c r="D1300" s="17" t="s">
        <v>1616</v>
      </c>
      <c r="E1300" s="17" t="s">
        <v>1617</v>
      </c>
      <c r="F1300" s="17" t="s">
        <v>98</v>
      </c>
      <c r="G1300" s="15" t="n">
        <v>459.63</v>
      </c>
      <c r="H1300" s="17" t="s">
        <v>86</v>
      </c>
      <c r="I1300" s="12" t="n">
        <f aca="false">COUNTIFS('Supplier bills'!$E$2:$E$1921,A1300)</f>
        <v>1</v>
      </c>
      <c r="J1300" s="15" t="n">
        <f aca="false">IF(I1300=0,"",SUMIFS('Supplier bills'!$F$2:$F$1921,'Supplier bills'!$E$2:$E$1921,A1300))</f>
        <v>459.22</v>
      </c>
      <c r="K1300" s="15" t="n">
        <f aca="false">IF(H1300="Invoiced",ROUND(J1300-G1300,2),"")</f>
        <v>-0.41</v>
      </c>
      <c r="L1300" s="17" t="str">
        <f aca="false">IF(H1300="Invoiced",IF(ABS(K1300)/G1300&gt;0.03,"Review","OK"),"")</f>
        <v>OK</v>
      </c>
      <c r="M1300" s="19" t="n">
        <f aca="false">DATE(YEAR(B1300),MONTH(B1300),1)</f>
        <v>46204</v>
      </c>
    </row>
    <row r="1301" customFormat="false" ht="15" hidden="false" customHeight="false" outlineLevel="0" collapsed="false">
      <c r="A1301" s="17" t="s">
        <v>1790</v>
      </c>
      <c r="B1301" s="18" t="n">
        <v>46222</v>
      </c>
      <c r="C1301" s="17" t="s">
        <v>88</v>
      </c>
      <c r="D1301" s="17" t="s">
        <v>1711</v>
      </c>
      <c r="E1301" s="17" t="s">
        <v>1712</v>
      </c>
      <c r="F1301" s="17" t="s">
        <v>85</v>
      </c>
      <c r="G1301" s="15" t="n">
        <v>204.13</v>
      </c>
      <c r="H1301" s="17" t="s">
        <v>86</v>
      </c>
      <c r="I1301" s="12" t="n">
        <f aca="false">COUNTIFS('Supplier bills'!$E$2:$E$1921,A1301)</f>
        <v>1</v>
      </c>
      <c r="J1301" s="15" t="n">
        <f aca="false">IF(I1301=0,"",SUMIFS('Supplier bills'!$F$2:$F$1921,'Supplier bills'!$E$2:$E$1921,A1301))</f>
        <v>202.39</v>
      </c>
      <c r="K1301" s="15" t="n">
        <f aca="false">IF(H1301="Invoiced",ROUND(J1301-G1301,2),"")</f>
        <v>-1.74</v>
      </c>
      <c r="L1301" s="17" t="str">
        <f aca="false">IF(H1301="Invoiced",IF(ABS(K1301)/G1301&gt;0.03,"Review","OK"),"")</f>
        <v>OK</v>
      </c>
      <c r="M1301" s="19" t="n">
        <f aca="false">DATE(YEAR(B1301),MONTH(B1301),1)</f>
        <v>46204</v>
      </c>
    </row>
    <row r="1302" customFormat="false" ht="15" hidden="false" customHeight="false" outlineLevel="0" collapsed="false">
      <c r="A1302" s="17" t="s">
        <v>1791</v>
      </c>
      <c r="B1302" s="18" t="n">
        <v>46222</v>
      </c>
      <c r="C1302" s="17" t="s">
        <v>82</v>
      </c>
      <c r="D1302" s="17" t="s">
        <v>1674</v>
      </c>
      <c r="E1302" s="17" t="s">
        <v>1675</v>
      </c>
      <c r="F1302" s="17" t="s">
        <v>98</v>
      </c>
      <c r="G1302" s="15" t="n">
        <v>501.69</v>
      </c>
      <c r="H1302" s="17" t="s">
        <v>86</v>
      </c>
      <c r="I1302" s="12" t="n">
        <f aca="false">COUNTIFS('Supplier bills'!$E$2:$E$1921,A1302)</f>
        <v>1</v>
      </c>
      <c r="J1302" s="15" t="n">
        <f aca="false">IF(I1302=0,"",SUMIFS('Supplier bills'!$F$2:$F$1921,'Supplier bills'!$E$2:$E$1921,A1302))</f>
        <v>506.55</v>
      </c>
      <c r="K1302" s="15" t="n">
        <f aca="false">IF(H1302="Invoiced",ROUND(J1302-G1302,2),"")</f>
        <v>4.86</v>
      </c>
      <c r="L1302" s="17" t="str">
        <f aca="false">IF(H1302="Invoiced",IF(ABS(K1302)/G1302&gt;0.03,"Review","OK"),"")</f>
        <v>OK</v>
      </c>
      <c r="M1302" s="19" t="n">
        <f aca="false">DATE(YEAR(B1302),MONTH(B1302),1)</f>
        <v>46204</v>
      </c>
    </row>
    <row r="1303" customFormat="false" ht="15" hidden="false" customHeight="false" outlineLevel="0" collapsed="false">
      <c r="A1303" s="17" t="s">
        <v>1792</v>
      </c>
      <c r="B1303" s="18" t="n">
        <v>46222</v>
      </c>
      <c r="C1303" s="17" t="s">
        <v>101</v>
      </c>
      <c r="D1303" s="17" t="s">
        <v>1793</v>
      </c>
      <c r="E1303" s="17" t="s">
        <v>1794</v>
      </c>
      <c r="F1303" s="17" t="s">
        <v>85</v>
      </c>
      <c r="G1303" s="15" t="n">
        <v>543.62</v>
      </c>
      <c r="H1303" s="17" t="s">
        <v>86</v>
      </c>
      <c r="I1303" s="12" t="n">
        <f aca="false">COUNTIFS('Supplier bills'!$E$2:$E$1921,A1303)</f>
        <v>1</v>
      </c>
      <c r="J1303" s="15" t="n">
        <f aca="false">IF(I1303=0,"",SUMIFS('Supplier bills'!$F$2:$F$1921,'Supplier bills'!$E$2:$E$1921,A1303))</f>
        <v>479.88</v>
      </c>
      <c r="K1303" s="15" t="n">
        <f aca="false">IF(H1303="Invoiced",ROUND(J1303-G1303,2),"")</f>
        <v>-63.74</v>
      </c>
      <c r="L1303" s="17" t="str">
        <f aca="false">IF(H1303="Invoiced",IF(ABS(K1303)/G1303&gt;0.03,"Review","OK"),"")</f>
        <v>Review</v>
      </c>
      <c r="M1303" s="19" t="n">
        <f aca="false">DATE(YEAR(B1303),MONTH(B1303),1)</f>
        <v>46204</v>
      </c>
    </row>
    <row r="1304" customFormat="false" ht="15" hidden="false" customHeight="false" outlineLevel="0" collapsed="false">
      <c r="A1304" s="17" t="s">
        <v>1795</v>
      </c>
      <c r="B1304" s="18" t="n">
        <v>46222</v>
      </c>
      <c r="C1304" s="17" t="s">
        <v>88</v>
      </c>
      <c r="D1304" s="17" t="s">
        <v>1579</v>
      </c>
      <c r="E1304" s="17" t="s">
        <v>1580</v>
      </c>
      <c r="F1304" s="17" t="s">
        <v>98</v>
      </c>
      <c r="G1304" s="15" t="n">
        <v>335.64</v>
      </c>
      <c r="H1304" s="17" t="s">
        <v>86</v>
      </c>
      <c r="I1304" s="12" t="n">
        <f aca="false">COUNTIFS('Supplier bills'!$E$2:$E$1921,A1304)</f>
        <v>1</v>
      </c>
      <c r="J1304" s="15" t="n">
        <f aca="false">IF(I1304=0,"",SUMIFS('Supplier bills'!$F$2:$F$1921,'Supplier bills'!$E$2:$E$1921,A1304))</f>
        <v>336.13</v>
      </c>
      <c r="K1304" s="15" t="n">
        <f aca="false">IF(H1304="Invoiced",ROUND(J1304-G1304,2),"")</f>
        <v>0.49</v>
      </c>
      <c r="L1304" s="17" t="str">
        <f aca="false">IF(H1304="Invoiced",IF(ABS(K1304)/G1304&gt;0.03,"Review","OK"),"")</f>
        <v>OK</v>
      </c>
      <c r="M1304" s="19" t="n">
        <f aca="false">DATE(YEAR(B1304),MONTH(B1304),1)</f>
        <v>46204</v>
      </c>
    </row>
    <row r="1305" customFormat="false" ht="15" hidden="false" customHeight="false" outlineLevel="0" collapsed="false">
      <c r="A1305" s="17" t="s">
        <v>1796</v>
      </c>
      <c r="B1305" s="18" t="n">
        <v>46222</v>
      </c>
      <c r="C1305" s="17" t="s">
        <v>88</v>
      </c>
      <c r="D1305" s="17" t="s">
        <v>1671</v>
      </c>
      <c r="E1305" s="17" t="s">
        <v>1672</v>
      </c>
      <c r="F1305" s="17" t="s">
        <v>85</v>
      </c>
      <c r="G1305" s="15" t="n">
        <v>186.18</v>
      </c>
      <c r="H1305" s="17" t="s">
        <v>86</v>
      </c>
      <c r="I1305" s="12" t="n">
        <f aca="false">COUNTIFS('Supplier bills'!$E$2:$E$1921,A1305)</f>
        <v>1</v>
      </c>
      <c r="J1305" s="15" t="n">
        <f aca="false">IF(I1305=0,"",SUMIFS('Supplier bills'!$F$2:$F$1921,'Supplier bills'!$E$2:$E$1921,A1305))</f>
        <v>185</v>
      </c>
      <c r="K1305" s="15" t="n">
        <f aca="false">IF(H1305="Invoiced",ROUND(J1305-G1305,2),"")</f>
        <v>-1.18</v>
      </c>
      <c r="L1305" s="17" t="str">
        <f aca="false">IF(H1305="Invoiced",IF(ABS(K1305)/G1305&gt;0.03,"Review","OK"),"")</f>
        <v>OK</v>
      </c>
      <c r="M1305" s="19" t="n">
        <f aca="false">DATE(YEAR(B1305),MONTH(B1305),1)</f>
        <v>46204</v>
      </c>
    </row>
    <row r="1306" customFormat="false" ht="15" hidden="false" customHeight="false" outlineLevel="0" collapsed="false">
      <c r="A1306" s="17" t="s">
        <v>1797</v>
      </c>
      <c r="B1306" s="18" t="n">
        <v>46223</v>
      </c>
      <c r="C1306" s="17" t="s">
        <v>88</v>
      </c>
      <c r="D1306" s="17" t="s">
        <v>1627</v>
      </c>
      <c r="E1306" s="17" t="s">
        <v>1628</v>
      </c>
      <c r="F1306" s="17" t="s">
        <v>85</v>
      </c>
      <c r="G1306" s="15" t="n">
        <v>321.43</v>
      </c>
      <c r="H1306" s="17" t="s">
        <v>86</v>
      </c>
      <c r="I1306" s="12" t="n">
        <f aca="false">COUNTIFS('Supplier bills'!$E$2:$E$1921,A1306)</f>
        <v>1</v>
      </c>
      <c r="J1306" s="15" t="n">
        <f aca="false">IF(I1306=0,"",SUMIFS('Supplier bills'!$F$2:$F$1921,'Supplier bills'!$E$2:$E$1921,A1306))</f>
        <v>323.41</v>
      </c>
      <c r="K1306" s="15" t="n">
        <f aca="false">IF(H1306="Invoiced",ROUND(J1306-G1306,2),"")</f>
        <v>1.98</v>
      </c>
      <c r="L1306" s="17" t="str">
        <f aca="false">IF(H1306="Invoiced",IF(ABS(K1306)/G1306&gt;0.03,"Review","OK"),"")</f>
        <v>OK</v>
      </c>
      <c r="M1306" s="19" t="n">
        <f aca="false">DATE(YEAR(B1306),MONTH(B1306),1)</f>
        <v>46204</v>
      </c>
    </row>
    <row r="1307" customFormat="false" ht="15" hidden="false" customHeight="false" outlineLevel="0" collapsed="false">
      <c r="A1307" s="17" t="s">
        <v>1798</v>
      </c>
      <c r="B1307" s="18" t="n">
        <v>46223</v>
      </c>
      <c r="C1307" s="17" t="s">
        <v>101</v>
      </c>
      <c r="D1307" s="17" t="s">
        <v>1717</v>
      </c>
      <c r="E1307" s="17" t="s">
        <v>1718</v>
      </c>
      <c r="F1307" s="17" t="s">
        <v>98</v>
      </c>
      <c r="G1307" s="15" t="n">
        <v>414.14</v>
      </c>
      <c r="H1307" s="17" t="s">
        <v>86</v>
      </c>
      <c r="I1307" s="12" t="n">
        <f aca="false">COUNTIFS('Supplier bills'!$E$2:$E$1921,A1307)</f>
        <v>1</v>
      </c>
      <c r="J1307" s="15" t="n">
        <f aca="false">IF(I1307=0,"",SUMIFS('Supplier bills'!$F$2:$F$1921,'Supplier bills'!$E$2:$E$1921,A1307))</f>
        <v>415.75</v>
      </c>
      <c r="K1307" s="15" t="n">
        <f aca="false">IF(H1307="Invoiced",ROUND(J1307-G1307,2),"")</f>
        <v>1.61</v>
      </c>
      <c r="L1307" s="17" t="str">
        <f aca="false">IF(H1307="Invoiced",IF(ABS(K1307)/G1307&gt;0.03,"Review","OK"),"")</f>
        <v>OK</v>
      </c>
      <c r="M1307" s="19" t="n">
        <f aca="false">DATE(YEAR(B1307),MONTH(B1307),1)</f>
        <v>46204</v>
      </c>
    </row>
    <row r="1308" customFormat="false" ht="15" hidden="false" customHeight="false" outlineLevel="0" collapsed="false">
      <c r="A1308" s="17" t="s">
        <v>1799</v>
      </c>
      <c r="B1308" s="18" t="n">
        <v>46223</v>
      </c>
      <c r="C1308" s="17" t="s">
        <v>88</v>
      </c>
      <c r="D1308" s="17" t="s">
        <v>1800</v>
      </c>
      <c r="E1308" s="17" t="s">
        <v>1801</v>
      </c>
      <c r="F1308" s="17" t="s">
        <v>85</v>
      </c>
      <c r="G1308" s="15" t="n">
        <v>298.95</v>
      </c>
      <c r="H1308" s="17" t="s">
        <v>86</v>
      </c>
      <c r="I1308" s="12" t="n">
        <f aca="false">COUNTIFS('Supplier bills'!$E$2:$E$1921,A1308)</f>
        <v>1</v>
      </c>
      <c r="J1308" s="15" t="n">
        <f aca="false">IF(I1308=0,"",SUMIFS('Supplier bills'!$F$2:$F$1921,'Supplier bills'!$E$2:$E$1921,A1308))</f>
        <v>297.21</v>
      </c>
      <c r="K1308" s="15" t="n">
        <f aca="false">IF(H1308="Invoiced",ROUND(J1308-G1308,2),"")</f>
        <v>-1.74</v>
      </c>
      <c r="L1308" s="17" t="str">
        <f aca="false">IF(H1308="Invoiced",IF(ABS(K1308)/G1308&gt;0.03,"Review","OK"),"")</f>
        <v>OK</v>
      </c>
      <c r="M1308" s="19" t="n">
        <f aca="false">DATE(YEAR(B1308),MONTH(B1308),1)</f>
        <v>46204</v>
      </c>
    </row>
    <row r="1309" customFormat="false" ht="15" hidden="false" customHeight="false" outlineLevel="0" collapsed="false">
      <c r="A1309" s="17" t="s">
        <v>1802</v>
      </c>
      <c r="B1309" s="18" t="n">
        <v>46223</v>
      </c>
      <c r="C1309" s="17" t="s">
        <v>82</v>
      </c>
      <c r="D1309" s="17" t="s">
        <v>1744</v>
      </c>
      <c r="E1309" s="17" t="s">
        <v>1745</v>
      </c>
      <c r="F1309" s="17" t="s">
        <v>92</v>
      </c>
      <c r="G1309" s="15" t="n">
        <v>88.54</v>
      </c>
      <c r="H1309" s="17" t="s">
        <v>93</v>
      </c>
      <c r="I1309" s="12" t="n">
        <f aca="false">COUNTIFS('Supplier bills'!$E$2:$E$1921,A1309)</f>
        <v>0</v>
      </c>
      <c r="J1309" s="15" t="str">
        <f aca="false">IF(I1309=0,"",SUMIFS('Supplier bills'!$F$2:$F$1921,'Supplier bills'!$E$2:$E$1921,A1309))</f>
        <v/>
      </c>
      <c r="K1309" s="15" t="str">
        <f aca="false">IF(H1309="Invoiced",ROUND(J1309-G1309,2),"")</f>
        <v/>
      </c>
      <c r="L1309" s="17" t="str">
        <f aca="false">IF(H1309="Invoiced",IF(ABS(K1309)/G1309&gt;0.03,"Review","OK"),"")</f>
        <v/>
      </c>
      <c r="M1309" s="19" t="n">
        <f aca="false">DATE(YEAR(B1309),MONTH(B1309),1)</f>
        <v>46204</v>
      </c>
    </row>
    <row r="1310" customFormat="false" ht="15" hidden="false" customHeight="false" outlineLevel="0" collapsed="false">
      <c r="A1310" s="17" t="s">
        <v>1803</v>
      </c>
      <c r="B1310" s="18" t="n">
        <v>46223</v>
      </c>
      <c r="C1310" s="17" t="s">
        <v>88</v>
      </c>
      <c r="D1310" s="17" t="s">
        <v>1575</v>
      </c>
      <c r="E1310" s="17" t="s">
        <v>1576</v>
      </c>
      <c r="F1310" s="17" t="s">
        <v>98</v>
      </c>
      <c r="G1310" s="15" t="n">
        <v>648.96</v>
      </c>
      <c r="H1310" s="17" t="s">
        <v>86</v>
      </c>
      <c r="I1310" s="12" t="n">
        <f aca="false">COUNTIFS('Supplier bills'!$E$2:$E$1921,A1310)</f>
        <v>1</v>
      </c>
      <c r="J1310" s="15" t="n">
        <f aca="false">IF(I1310=0,"",SUMIFS('Supplier bills'!$F$2:$F$1921,'Supplier bills'!$E$2:$E$1921,A1310))</f>
        <v>647.72</v>
      </c>
      <c r="K1310" s="15" t="n">
        <f aca="false">IF(H1310="Invoiced",ROUND(J1310-G1310,2),"")</f>
        <v>-1.24</v>
      </c>
      <c r="L1310" s="17" t="str">
        <f aca="false">IF(H1310="Invoiced",IF(ABS(K1310)/G1310&gt;0.03,"Review","OK"),"")</f>
        <v>OK</v>
      </c>
      <c r="M1310" s="19" t="n">
        <f aca="false">DATE(YEAR(B1310),MONTH(B1310),1)</f>
        <v>46204</v>
      </c>
    </row>
    <row r="1311" customFormat="false" ht="15" hidden="false" customHeight="false" outlineLevel="0" collapsed="false">
      <c r="A1311" s="17" t="s">
        <v>1804</v>
      </c>
      <c r="B1311" s="18" t="n">
        <v>46223</v>
      </c>
      <c r="C1311" s="17" t="s">
        <v>88</v>
      </c>
      <c r="D1311" s="17" t="s">
        <v>1691</v>
      </c>
      <c r="E1311" s="17" t="s">
        <v>1692</v>
      </c>
      <c r="F1311" s="17" t="s">
        <v>98</v>
      </c>
      <c r="G1311" s="15" t="n">
        <v>193.08</v>
      </c>
      <c r="H1311" s="17" t="s">
        <v>86</v>
      </c>
      <c r="I1311" s="12" t="n">
        <f aca="false">COUNTIFS('Supplier bills'!$E$2:$E$1921,A1311)</f>
        <v>1</v>
      </c>
      <c r="J1311" s="15" t="n">
        <f aca="false">IF(I1311=0,"",SUMIFS('Supplier bills'!$F$2:$F$1921,'Supplier bills'!$E$2:$E$1921,A1311))</f>
        <v>194.72</v>
      </c>
      <c r="K1311" s="15" t="n">
        <f aca="false">IF(H1311="Invoiced",ROUND(J1311-G1311,2),"")</f>
        <v>1.64</v>
      </c>
      <c r="L1311" s="17" t="str">
        <f aca="false">IF(H1311="Invoiced",IF(ABS(K1311)/G1311&gt;0.03,"Review","OK"),"")</f>
        <v>OK</v>
      </c>
      <c r="M1311" s="19" t="n">
        <f aca="false">DATE(YEAR(B1311),MONTH(B1311),1)</f>
        <v>46204</v>
      </c>
    </row>
    <row r="1312" customFormat="false" ht="15" hidden="false" customHeight="false" outlineLevel="0" collapsed="false">
      <c r="A1312" s="17" t="s">
        <v>1805</v>
      </c>
      <c r="B1312" s="18" t="n">
        <v>46223</v>
      </c>
      <c r="C1312" s="17" t="s">
        <v>82</v>
      </c>
      <c r="D1312" s="17" t="s">
        <v>1627</v>
      </c>
      <c r="E1312" s="17" t="s">
        <v>1628</v>
      </c>
      <c r="F1312" s="17" t="s">
        <v>98</v>
      </c>
      <c r="G1312" s="15" t="n">
        <v>311.34</v>
      </c>
      <c r="H1312" s="17" t="s">
        <v>86</v>
      </c>
      <c r="I1312" s="12" t="n">
        <f aca="false">COUNTIFS('Supplier bills'!$E$2:$E$1921,A1312)</f>
        <v>1</v>
      </c>
      <c r="J1312" s="15" t="n">
        <f aca="false">IF(I1312=0,"",SUMIFS('Supplier bills'!$F$2:$F$1921,'Supplier bills'!$E$2:$E$1921,A1312))</f>
        <v>342.55</v>
      </c>
      <c r="K1312" s="15" t="n">
        <f aca="false">IF(H1312="Invoiced",ROUND(J1312-G1312,2),"")</f>
        <v>31.21</v>
      </c>
      <c r="L1312" s="17" t="str">
        <f aca="false">IF(H1312="Invoiced",IF(ABS(K1312)/G1312&gt;0.03,"Review","OK"),"")</f>
        <v>Review</v>
      </c>
      <c r="M1312" s="19" t="n">
        <f aca="false">DATE(YEAR(B1312),MONTH(B1312),1)</f>
        <v>46204</v>
      </c>
    </row>
    <row r="1313" customFormat="false" ht="15" hidden="false" customHeight="false" outlineLevel="0" collapsed="false">
      <c r="A1313" s="17" t="s">
        <v>1806</v>
      </c>
      <c r="B1313" s="18" t="n">
        <v>46223</v>
      </c>
      <c r="C1313" s="17" t="s">
        <v>101</v>
      </c>
      <c r="D1313" s="17" t="s">
        <v>1730</v>
      </c>
      <c r="E1313" s="17" t="s">
        <v>1731</v>
      </c>
      <c r="F1313" s="17" t="s">
        <v>85</v>
      </c>
      <c r="G1313" s="15" t="n">
        <v>1104.71</v>
      </c>
      <c r="H1313" s="17" t="s">
        <v>86</v>
      </c>
      <c r="I1313" s="12" t="n">
        <f aca="false">COUNTIFS('Supplier bills'!$E$2:$E$1921,A1313)</f>
        <v>1</v>
      </c>
      <c r="J1313" s="15" t="n">
        <f aca="false">IF(I1313=0,"",SUMIFS('Supplier bills'!$F$2:$F$1921,'Supplier bills'!$E$2:$E$1921,A1313))</f>
        <v>1096.19</v>
      </c>
      <c r="K1313" s="15" t="n">
        <f aca="false">IF(H1313="Invoiced",ROUND(J1313-G1313,2),"")</f>
        <v>-8.52</v>
      </c>
      <c r="L1313" s="17" t="str">
        <f aca="false">IF(H1313="Invoiced",IF(ABS(K1313)/G1313&gt;0.03,"Review","OK"),"")</f>
        <v>OK</v>
      </c>
      <c r="M1313" s="19" t="n">
        <f aca="false">DATE(YEAR(B1313),MONTH(B1313),1)</f>
        <v>46204</v>
      </c>
    </row>
    <row r="1314" customFormat="false" ht="15" hidden="false" customHeight="false" outlineLevel="0" collapsed="false">
      <c r="A1314" s="17" t="s">
        <v>1807</v>
      </c>
      <c r="B1314" s="18" t="n">
        <v>46223</v>
      </c>
      <c r="C1314" s="17" t="s">
        <v>82</v>
      </c>
      <c r="D1314" s="17" t="s">
        <v>1598</v>
      </c>
      <c r="E1314" s="17" t="s">
        <v>1599</v>
      </c>
      <c r="F1314" s="17" t="s">
        <v>98</v>
      </c>
      <c r="G1314" s="15" t="n">
        <v>437.14</v>
      </c>
      <c r="H1314" s="17" t="s">
        <v>86</v>
      </c>
      <c r="I1314" s="12" t="n">
        <f aca="false">COUNTIFS('Supplier bills'!$E$2:$E$1921,A1314)</f>
        <v>1</v>
      </c>
      <c r="J1314" s="15" t="n">
        <f aca="false">IF(I1314=0,"",SUMIFS('Supplier bills'!$F$2:$F$1921,'Supplier bills'!$E$2:$E$1921,A1314))</f>
        <v>434.4</v>
      </c>
      <c r="K1314" s="15" t="n">
        <f aca="false">IF(H1314="Invoiced",ROUND(J1314-G1314,2),"")</f>
        <v>-2.74</v>
      </c>
      <c r="L1314" s="17" t="str">
        <f aca="false">IF(H1314="Invoiced",IF(ABS(K1314)/G1314&gt;0.03,"Review","OK"),"")</f>
        <v>OK</v>
      </c>
      <c r="M1314" s="19" t="n">
        <f aca="false">DATE(YEAR(B1314),MONTH(B1314),1)</f>
        <v>46204</v>
      </c>
    </row>
    <row r="1315" customFormat="false" ht="15" hidden="false" customHeight="false" outlineLevel="0" collapsed="false">
      <c r="A1315" s="17" t="s">
        <v>1808</v>
      </c>
      <c r="B1315" s="18" t="n">
        <v>46223</v>
      </c>
      <c r="C1315" s="17" t="s">
        <v>82</v>
      </c>
      <c r="D1315" s="17" t="s">
        <v>1809</v>
      </c>
      <c r="E1315" s="17" t="s">
        <v>1810</v>
      </c>
      <c r="F1315" s="17" t="s">
        <v>85</v>
      </c>
      <c r="G1315" s="15" t="n">
        <v>288.56</v>
      </c>
      <c r="H1315" s="17" t="s">
        <v>86</v>
      </c>
      <c r="I1315" s="12" t="n">
        <f aca="false">COUNTIFS('Supplier bills'!$E$2:$E$1921,A1315)</f>
        <v>1</v>
      </c>
      <c r="J1315" s="15" t="n">
        <f aca="false">IF(I1315=0,"",SUMIFS('Supplier bills'!$F$2:$F$1921,'Supplier bills'!$E$2:$E$1921,A1315))</f>
        <v>289.34</v>
      </c>
      <c r="K1315" s="15" t="n">
        <f aca="false">IF(H1315="Invoiced",ROUND(J1315-G1315,2),"")</f>
        <v>0.78</v>
      </c>
      <c r="L1315" s="17" t="str">
        <f aca="false">IF(H1315="Invoiced",IF(ABS(K1315)/G1315&gt;0.03,"Review","OK"),"")</f>
        <v>OK</v>
      </c>
      <c r="M1315" s="19" t="n">
        <f aca="false">DATE(YEAR(B1315),MONTH(B1315),1)</f>
        <v>46204</v>
      </c>
    </row>
    <row r="1316" customFormat="false" ht="15" hidden="false" customHeight="false" outlineLevel="0" collapsed="false">
      <c r="A1316" s="17" t="s">
        <v>1811</v>
      </c>
      <c r="B1316" s="18" t="n">
        <v>46223</v>
      </c>
      <c r="C1316" s="17" t="s">
        <v>82</v>
      </c>
      <c r="D1316" s="17" t="s">
        <v>1616</v>
      </c>
      <c r="E1316" s="17" t="s">
        <v>1617</v>
      </c>
      <c r="F1316" s="17" t="s">
        <v>98</v>
      </c>
      <c r="G1316" s="15" t="n">
        <v>192.22</v>
      </c>
      <c r="H1316" s="17" t="s">
        <v>86</v>
      </c>
      <c r="I1316" s="12" t="n">
        <f aca="false">COUNTIFS('Supplier bills'!$E$2:$E$1921,A1316)</f>
        <v>1</v>
      </c>
      <c r="J1316" s="15" t="n">
        <f aca="false">IF(I1316=0,"",SUMIFS('Supplier bills'!$F$2:$F$1921,'Supplier bills'!$E$2:$E$1921,A1316))</f>
        <v>192.85</v>
      </c>
      <c r="K1316" s="15" t="n">
        <f aca="false">IF(H1316="Invoiced",ROUND(J1316-G1316,2),"")</f>
        <v>0.63</v>
      </c>
      <c r="L1316" s="17" t="str">
        <f aca="false">IF(H1316="Invoiced",IF(ABS(K1316)/G1316&gt;0.03,"Review","OK"),"")</f>
        <v>OK</v>
      </c>
      <c r="M1316" s="19" t="n">
        <f aca="false">DATE(YEAR(B1316),MONTH(B1316),1)</f>
        <v>46204</v>
      </c>
    </row>
    <row r="1317" customFormat="false" ht="15" hidden="false" customHeight="false" outlineLevel="0" collapsed="false">
      <c r="A1317" s="17" t="s">
        <v>1812</v>
      </c>
      <c r="B1317" s="18" t="n">
        <v>46223</v>
      </c>
      <c r="C1317" s="17" t="s">
        <v>101</v>
      </c>
      <c r="D1317" s="17" t="s">
        <v>1627</v>
      </c>
      <c r="E1317" s="17" t="s">
        <v>1628</v>
      </c>
      <c r="F1317" s="17" t="s">
        <v>98</v>
      </c>
      <c r="G1317" s="15" t="n">
        <v>172.6</v>
      </c>
      <c r="H1317" s="17" t="s">
        <v>86</v>
      </c>
      <c r="I1317" s="12" t="n">
        <f aca="false">COUNTIFS('Supplier bills'!$E$2:$E$1921,A1317)</f>
        <v>2</v>
      </c>
      <c r="J1317" s="15" t="n">
        <f aca="false">IF(I1317=0,"",SUMIFS('Supplier bills'!$F$2:$F$1921,'Supplier bills'!$E$2:$E$1921,A1317))</f>
        <v>173.91</v>
      </c>
      <c r="K1317" s="15" t="n">
        <f aca="false">IF(H1317="Invoiced",ROUND(J1317-G1317,2),"")</f>
        <v>1.31</v>
      </c>
      <c r="L1317" s="17" t="str">
        <f aca="false">IF(H1317="Invoiced",IF(ABS(K1317)/G1317&gt;0.03,"Review","OK"),"")</f>
        <v>OK</v>
      </c>
      <c r="M1317" s="19" t="n">
        <f aca="false">DATE(YEAR(B1317),MONTH(B1317),1)</f>
        <v>46204</v>
      </c>
    </row>
    <row r="1318" customFormat="false" ht="15" hidden="false" customHeight="false" outlineLevel="0" collapsed="false">
      <c r="A1318" s="17" t="s">
        <v>1813</v>
      </c>
      <c r="B1318" s="18" t="n">
        <v>46223</v>
      </c>
      <c r="C1318" s="17" t="s">
        <v>82</v>
      </c>
      <c r="D1318" s="17" t="s">
        <v>1814</v>
      </c>
      <c r="E1318" s="17" t="s">
        <v>1815</v>
      </c>
      <c r="F1318" s="17" t="s">
        <v>85</v>
      </c>
      <c r="G1318" s="15" t="n">
        <v>212.18</v>
      </c>
      <c r="H1318" s="17" t="s">
        <v>86</v>
      </c>
      <c r="I1318" s="12" t="n">
        <f aca="false">COUNTIFS('Supplier bills'!$E$2:$E$1921,A1318)</f>
        <v>1</v>
      </c>
      <c r="J1318" s="15" t="n">
        <f aca="false">IF(I1318=0,"",SUMIFS('Supplier bills'!$F$2:$F$1921,'Supplier bills'!$E$2:$E$1921,A1318))</f>
        <v>212.49</v>
      </c>
      <c r="K1318" s="15" t="n">
        <f aca="false">IF(H1318="Invoiced",ROUND(J1318-G1318,2),"")</f>
        <v>0.31</v>
      </c>
      <c r="L1318" s="17" t="str">
        <f aca="false">IF(H1318="Invoiced",IF(ABS(K1318)/G1318&gt;0.03,"Review","OK"),"")</f>
        <v>OK</v>
      </c>
      <c r="M1318" s="19" t="n">
        <f aca="false">DATE(YEAR(B1318),MONTH(B1318),1)</f>
        <v>46204</v>
      </c>
    </row>
    <row r="1319" customFormat="false" ht="15" hidden="false" customHeight="false" outlineLevel="0" collapsed="false">
      <c r="A1319" s="17" t="s">
        <v>1816</v>
      </c>
      <c r="B1319" s="18" t="n">
        <v>46223</v>
      </c>
      <c r="C1319" s="17" t="s">
        <v>101</v>
      </c>
      <c r="D1319" s="17" t="s">
        <v>1677</v>
      </c>
      <c r="E1319" s="17" t="s">
        <v>1678</v>
      </c>
      <c r="F1319" s="17" t="s">
        <v>85</v>
      </c>
      <c r="G1319" s="15" t="n">
        <v>369.91</v>
      </c>
      <c r="H1319" s="17" t="s">
        <v>86</v>
      </c>
      <c r="I1319" s="12" t="n">
        <f aca="false">COUNTIFS('Supplier bills'!$E$2:$E$1921,A1319)</f>
        <v>1</v>
      </c>
      <c r="J1319" s="15" t="n">
        <f aca="false">IF(I1319=0,"",SUMIFS('Supplier bills'!$F$2:$F$1921,'Supplier bills'!$E$2:$E$1921,A1319))</f>
        <v>371.6</v>
      </c>
      <c r="K1319" s="15" t="n">
        <f aca="false">IF(H1319="Invoiced",ROUND(J1319-G1319,2),"")</f>
        <v>1.69</v>
      </c>
      <c r="L1319" s="17" t="str">
        <f aca="false">IF(H1319="Invoiced",IF(ABS(K1319)/G1319&gt;0.03,"Review","OK"),"")</f>
        <v>OK</v>
      </c>
      <c r="M1319" s="19" t="n">
        <f aca="false">DATE(YEAR(B1319),MONTH(B1319),1)</f>
        <v>46204</v>
      </c>
    </row>
    <row r="1320" customFormat="false" ht="15" hidden="false" customHeight="false" outlineLevel="0" collapsed="false">
      <c r="A1320" s="17" t="s">
        <v>1817</v>
      </c>
      <c r="B1320" s="18" t="n">
        <v>46223</v>
      </c>
      <c r="C1320" s="17" t="s">
        <v>82</v>
      </c>
      <c r="D1320" s="17" t="s">
        <v>1610</v>
      </c>
      <c r="E1320" s="17" t="s">
        <v>1611</v>
      </c>
      <c r="F1320" s="17" t="s">
        <v>98</v>
      </c>
      <c r="G1320" s="15" t="n">
        <v>69.3</v>
      </c>
      <c r="H1320" s="17" t="s">
        <v>86</v>
      </c>
      <c r="I1320" s="12" t="n">
        <f aca="false">COUNTIFS('Supplier bills'!$E$2:$E$1921,A1320)</f>
        <v>2</v>
      </c>
      <c r="J1320" s="15" t="n">
        <f aca="false">IF(I1320=0,"",SUMIFS('Supplier bills'!$F$2:$F$1921,'Supplier bills'!$E$2:$E$1921,A1320))</f>
        <v>69.38</v>
      </c>
      <c r="K1320" s="15" t="n">
        <f aca="false">IF(H1320="Invoiced",ROUND(J1320-G1320,2),"")</f>
        <v>0.08</v>
      </c>
      <c r="L1320" s="17" t="str">
        <f aca="false">IF(H1320="Invoiced",IF(ABS(K1320)/G1320&gt;0.03,"Review","OK"),"")</f>
        <v>OK</v>
      </c>
      <c r="M1320" s="19" t="n">
        <f aca="false">DATE(YEAR(B1320),MONTH(B1320),1)</f>
        <v>46204</v>
      </c>
    </row>
    <row r="1321" customFormat="false" ht="15" hidden="false" customHeight="false" outlineLevel="0" collapsed="false">
      <c r="A1321" s="17" t="s">
        <v>1818</v>
      </c>
      <c r="B1321" s="18" t="n">
        <v>46223</v>
      </c>
      <c r="C1321" s="17" t="s">
        <v>101</v>
      </c>
      <c r="D1321" s="17" t="s">
        <v>1674</v>
      </c>
      <c r="E1321" s="17" t="s">
        <v>1675</v>
      </c>
      <c r="F1321" s="17" t="s">
        <v>98</v>
      </c>
      <c r="G1321" s="15" t="n">
        <v>414.48</v>
      </c>
      <c r="H1321" s="17" t="s">
        <v>86</v>
      </c>
      <c r="I1321" s="12" t="n">
        <f aca="false">COUNTIFS('Supplier bills'!$E$2:$E$1921,A1321)</f>
        <v>1</v>
      </c>
      <c r="J1321" s="15" t="n">
        <f aca="false">IF(I1321=0,"",SUMIFS('Supplier bills'!$F$2:$F$1921,'Supplier bills'!$E$2:$E$1921,A1321))</f>
        <v>411.04</v>
      </c>
      <c r="K1321" s="15" t="n">
        <f aca="false">IF(H1321="Invoiced",ROUND(J1321-G1321,2),"")</f>
        <v>-3.44</v>
      </c>
      <c r="L1321" s="17" t="str">
        <f aca="false">IF(H1321="Invoiced",IF(ABS(K1321)/G1321&gt;0.03,"Review","OK"),"")</f>
        <v>OK</v>
      </c>
      <c r="M1321" s="19" t="n">
        <f aca="false">DATE(YEAR(B1321),MONTH(B1321),1)</f>
        <v>46204</v>
      </c>
    </row>
    <row r="1322" customFormat="false" ht="15" hidden="false" customHeight="false" outlineLevel="0" collapsed="false">
      <c r="A1322" s="17" t="s">
        <v>1819</v>
      </c>
      <c r="B1322" s="18" t="n">
        <v>46224</v>
      </c>
      <c r="C1322" s="17" t="s">
        <v>88</v>
      </c>
      <c r="D1322" s="17" t="s">
        <v>1782</v>
      </c>
      <c r="E1322" s="17" t="s">
        <v>1783</v>
      </c>
      <c r="F1322" s="17" t="s">
        <v>98</v>
      </c>
      <c r="G1322" s="15" t="n">
        <v>82.06</v>
      </c>
      <c r="H1322" s="17" t="s">
        <v>86</v>
      </c>
      <c r="I1322" s="12" t="n">
        <f aca="false">COUNTIFS('Supplier bills'!$E$2:$E$1921,A1322)</f>
        <v>1</v>
      </c>
      <c r="J1322" s="15" t="n">
        <f aca="false">IF(I1322=0,"",SUMIFS('Supplier bills'!$F$2:$F$1921,'Supplier bills'!$E$2:$E$1921,A1322))</f>
        <v>82.07</v>
      </c>
      <c r="K1322" s="15" t="n">
        <f aca="false">IF(H1322="Invoiced",ROUND(J1322-G1322,2),"")</f>
        <v>0.01</v>
      </c>
      <c r="L1322" s="17" t="str">
        <f aca="false">IF(H1322="Invoiced",IF(ABS(K1322)/G1322&gt;0.03,"Review","OK"),"")</f>
        <v>OK</v>
      </c>
      <c r="M1322" s="19" t="n">
        <f aca="false">DATE(YEAR(B1322),MONTH(B1322),1)</f>
        <v>46204</v>
      </c>
    </row>
    <row r="1323" customFormat="false" ht="15" hidden="false" customHeight="false" outlineLevel="0" collapsed="false">
      <c r="A1323" s="17" t="s">
        <v>1820</v>
      </c>
      <c r="B1323" s="18" t="n">
        <v>46224</v>
      </c>
      <c r="C1323" s="17" t="s">
        <v>82</v>
      </c>
      <c r="D1323" s="17" t="s">
        <v>1627</v>
      </c>
      <c r="E1323" s="17" t="s">
        <v>1628</v>
      </c>
      <c r="F1323" s="17" t="s">
        <v>98</v>
      </c>
      <c r="G1323" s="15" t="n">
        <v>445.56</v>
      </c>
      <c r="H1323" s="17" t="s">
        <v>86</v>
      </c>
      <c r="I1323" s="12" t="n">
        <f aca="false">COUNTIFS('Supplier bills'!$E$2:$E$1921,A1323)</f>
        <v>1</v>
      </c>
      <c r="J1323" s="15" t="n">
        <f aca="false">IF(I1323=0,"",SUMIFS('Supplier bills'!$F$2:$F$1921,'Supplier bills'!$E$2:$E$1921,A1323))</f>
        <v>448.99</v>
      </c>
      <c r="K1323" s="15" t="n">
        <f aca="false">IF(H1323="Invoiced",ROUND(J1323-G1323,2),"")</f>
        <v>3.43</v>
      </c>
      <c r="L1323" s="17" t="str">
        <f aca="false">IF(H1323="Invoiced",IF(ABS(K1323)/G1323&gt;0.03,"Review","OK"),"")</f>
        <v>OK</v>
      </c>
      <c r="M1323" s="19" t="n">
        <f aca="false">DATE(YEAR(B1323),MONTH(B1323),1)</f>
        <v>46204</v>
      </c>
    </row>
    <row r="1324" customFormat="false" ht="15" hidden="false" customHeight="false" outlineLevel="0" collapsed="false">
      <c r="A1324" s="17" t="s">
        <v>1821</v>
      </c>
      <c r="B1324" s="18" t="n">
        <v>46224</v>
      </c>
      <c r="C1324" s="17" t="s">
        <v>82</v>
      </c>
      <c r="D1324" s="17" t="s">
        <v>1723</v>
      </c>
      <c r="E1324" s="17" t="s">
        <v>1724</v>
      </c>
      <c r="F1324" s="17" t="s">
        <v>98</v>
      </c>
      <c r="G1324" s="15" t="n">
        <v>98.9</v>
      </c>
      <c r="H1324" s="17" t="s">
        <v>86</v>
      </c>
      <c r="I1324" s="12" t="n">
        <f aca="false">COUNTIFS('Supplier bills'!$E$2:$E$1921,A1324)</f>
        <v>1</v>
      </c>
      <c r="J1324" s="15" t="n">
        <f aca="false">IF(I1324=0,"",SUMIFS('Supplier bills'!$F$2:$F$1921,'Supplier bills'!$E$2:$E$1921,A1324))</f>
        <v>98.04</v>
      </c>
      <c r="K1324" s="15" t="n">
        <f aca="false">IF(H1324="Invoiced",ROUND(J1324-G1324,2),"")</f>
        <v>-0.86</v>
      </c>
      <c r="L1324" s="17" t="str">
        <f aca="false">IF(H1324="Invoiced",IF(ABS(K1324)/G1324&gt;0.03,"Review","OK"),"")</f>
        <v>OK</v>
      </c>
      <c r="M1324" s="19" t="n">
        <f aca="false">DATE(YEAR(B1324),MONTH(B1324),1)</f>
        <v>46204</v>
      </c>
    </row>
    <row r="1325" customFormat="false" ht="15" hidden="false" customHeight="false" outlineLevel="0" collapsed="false">
      <c r="A1325" s="17" t="s">
        <v>1822</v>
      </c>
      <c r="B1325" s="18" t="n">
        <v>46224</v>
      </c>
      <c r="C1325" s="17" t="s">
        <v>101</v>
      </c>
      <c r="D1325" s="17" t="s">
        <v>1610</v>
      </c>
      <c r="E1325" s="17" t="s">
        <v>1611</v>
      </c>
      <c r="F1325" s="17" t="s">
        <v>98</v>
      </c>
      <c r="G1325" s="15" t="n">
        <v>215.17</v>
      </c>
      <c r="H1325" s="17" t="s">
        <v>86</v>
      </c>
      <c r="I1325" s="12" t="n">
        <f aca="false">COUNTIFS('Supplier bills'!$E$2:$E$1921,A1325)</f>
        <v>2</v>
      </c>
      <c r="J1325" s="15" t="n">
        <f aca="false">IF(I1325=0,"",SUMIFS('Supplier bills'!$F$2:$F$1921,'Supplier bills'!$E$2:$E$1921,A1325))</f>
        <v>229.06</v>
      </c>
      <c r="K1325" s="15" t="n">
        <f aca="false">IF(H1325="Invoiced",ROUND(J1325-G1325,2),"")</f>
        <v>13.89</v>
      </c>
      <c r="L1325" s="17" t="str">
        <f aca="false">IF(H1325="Invoiced",IF(ABS(K1325)/G1325&gt;0.03,"Review","OK"),"")</f>
        <v>Review</v>
      </c>
      <c r="M1325" s="19" t="n">
        <f aca="false">DATE(YEAR(B1325),MONTH(B1325),1)</f>
        <v>46204</v>
      </c>
    </row>
    <row r="1326" customFormat="false" ht="15" hidden="false" customHeight="false" outlineLevel="0" collapsed="false">
      <c r="A1326" s="17" t="s">
        <v>1823</v>
      </c>
      <c r="B1326" s="18" t="n">
        <v>46224</v>
      </c>
      <c r="C1326" s="17" t="s">
        <v>82</v>
      </c>
      <c r="D1326" s="17" t="s">
        <v>1616</v>
      </c>
      <c r="E1326" s="17" t="s">
        <v>1617</v>
      </c>
      <c r="F1326" s="17" t="s">
        <v>85</v>
      </c>
      <c r="G1326" s="15" t="n">
        <v>414.12</v>
      </c>
      <c r="H1326" s="17" t="s">
        <v>86</v>
      </c>
      <c r="I1326" s="12" t="n">
        <f aca="false">COUNTIFS('Supplier bills'!$E$2:$E$1921,A1326)</f>
        <v>1</v>
      </c>
      <c r="J1326" s="15" t="n">
        <f aca="false">IF(I1326=0,"",SUMIFS('Supplier bills'!$F$2:$F$1921,'Supplier bills'!$E$2:$E$1921,A1326))</f>
        <v>416.54</v>
      </c>
      <c r="K1326" s="15" t="n">
        <f aca="false">IF(H1326="Invoiced",ROUND(J1326-G1326,2),"")</f>
        <v>2.42</v>
      </c>
      <c r="L1326" s="17" t="str">
        <f aca="false">IF(H1326="Invoiced",IF(ABS(K1326)/G1326&gt;0.03,"Review","OK"),"")</f>
        <v>OK</v>
      </c>
      <c r="M1326" s="19" t="n">
        <f aca="false">DATE(YEAR(B1326),MONTH(B1326),1)</f>
        <v>46204</v>
      </c>
    </row>
    <row r="1327" customFormat="false" ht="15" hidden="false" customHeight="false" outlineLevel="0" collapsed="false">
      <c r="A1327" s="17" t="s">
        <v>1824</v>
      </c>
      <c r="B1327" s="18" t="n">
        <v>46224</v>
      </c>
      <c r="C1327" s="17" t="s">
        <v>82</v>
      </c>
      <c r="D1327" s="17" t="s">
        <v>1717</v>
      </c>
      <c r="E1327" s="17" t="s">
        <v>1718</v>
      </c>
      <c r="F1327" s="17" t="s">
        <v>98</v>
      </c>
      <c r="G1327" s="15" t="n">
        <v>780.63</v>
      </c>
      <c r="H1327" s="17" t="s">
        <v>86</v>
      </c>
      <c r="I1327" s="12" t="n">
        <f aca="false">COUNTIFS('Supplier bills'!$E$2:$E$1921,A1327)</f>
        <v>1</v>
      </c>
      <c r="J1327" s="15" t="n">
        <f aca="false">IF(I1327=0,"",SUMIFS('Supplier bills'!$F$2:$F$1921,'Supplier bills'!$E$2:$E$1921,A1327))</f>
        <v>782.23</v>
      </c>
      <c r="K1327" s="15" t="n">
        <f aca="false">IF(H1327="Invoiced",ROUND(J1327-G1327,2),"")</f>
        <v>1.6</v>
      </c>
      <c r="L1327" s="17" t="str">
        <f aca="false">IF(H1327="Invoiced",IF(ABS(K1327)/G1327&gt;0.03,"Review","OK"),"")</f>
        <v>OK</v>
      </c>
      <c r="M1327" s="19" t="n">
        <f aca="false">DATE(YEAR(B1327),MONTH(B1327),1)</f>
        <v>46204</v>
      </c>
    </row>
    <row r="1328" customFormat="false" ht="15" hidden="false" customHeight="false" outlineLevel="0" collapsed="false">
      <c r="A1328" s="17" t="s">
        <v>1825</v>
      </c>
      <c r="B1328" s="18" t="n">
        <v>46224</v>
      </c>
      <c r="C1328" s="17" t="s">
        <v>82</v>
      </c>
      <c r="D1328" s="17" t="s">
        <v>1826</v>
      </c>
      <c r="E1328" s="17" t="s">
        <v>1827</v>
      </c>
      <c r="F1328" s="17" t="s">
        <v>85</v>
      </c>
      <c r="G1328" s="15" t="n">
        <v>214.56</v>
      </c>
      <c r="H1328" s="17" t="s">
        <v>86</v>
      </c>
      <c r="I1328" s="12" t="n">
        <f aca="false">COUNTIFS('Supplier bills'!$E$2:$E$1921,A1328)</f>
        <v>1</v>
      </c>
      <c r="J1328" s="15" t="n">
        <f aca="false">IF(I1328=0,"",SUMIFS('Supplier bills'!$F$2:$F$1921,'Supplier bills'!$E$2:$E$1921,A1328))</f>
        <v>213.07</v>
      </c>
      <c r="K1328" s="15" t="n">
        <f aca="false">IF(H1328="Invoiced",ROUND(J1328-G1328,2),"")</f>
        <v>-1.49</v>
      </c>
      <c r="L1328" s="17" t="str">
        <f aca="false">IF(H1328="Invoiced",IF(ABS(K1328)/G1328&gt;0.03,"Review","OK"),"")</f>
        <v>OK</v>
      </c>
      <c r="M1328" s="19" t="n">
        <f aca="false">DATE(YEAR(B1328),MONTH(B1328),1)</f>
        <v>46204</v>
      </c>
    </row>
    <row r="1329" customFormat="false" ht="15" hidden="false" customHeight="false" outlineLevel="0" collapsed="false">
      <c r="A1329" s="17" t="s">
        <v>1828</v>
      </c>
      <c r="B1329" s="18" t="n">
        <v>46224</v>
      </c>
      <c r="C1329" s="17" t="s">
        <v>101</v>
      </c>
      <c r="D1329" s="17" t="s">
        <v>1674</v>
      </c>
      <c r="E1329" s="17" t="s">
        <v>1675</v>
      </c>
      <c r="F1329" s="17" t="s">
        <v>85</v>
      </c>
      <c r="G1329" s="15" t="n">
        <v>288.98</v>
      </c>
      <c r="H1329" s="17" t="s">
        <v>135</v>
      </c>
      <c r="I1329" s="12" t="n">
        <f aca="false">COUNTIFS('Supplier bills'!$E$2:$E$1921,A1329)</f>
        <v>0</v>
      </c>
      <c r="J1329" s="15" t="str">
        <f aca="false">IF(I1329=0,"",SUMIFS('Supplier bills'!$F$2:$F$1921,'Supplier bills'!$E$2:$E$1921,A1329))</f>
        <v/>
      </c>
      <c r="K1329" s="15" t="str">
        <f aca="false">IF(H1329="Invoiced",ROUND(J1329-G1329,2),"")</f>
        <v/>
      </c>
      <c r="L1329" s="17" t="str">
        <f aca="false">IF(H1329="Invoiced",IF(ABS(K1329)/G1329&gt;0.03,"Review","OK"),"")</f>
        <v/>
      </c>
      <c r="M1329" s="19" t="n">
        <f aca="false">DATE(YEAR(B1329),MONTH(B1329),1)</f>
        <v>46204</v>
      </c>
    </row>
    <row r="1330" customFormat="false" ht="15" hidden="false" customHeight="false" outlineLevel="0" collapsed="false">
      <c r="A1330" s="17" t="s">
        <v>1829</v>
      </c>
      <c r="B1330" s="18" t="n">
        <v>46224</v>
      </c>
      <c r="C1330" s="17" t="s">
        <v>82</v>
      </c>
      <c r="D1330" s="17" t="s">
        <v>1723</v>
      </c>
      <c r="E1330" s="17" t="s">
        <v>1724</v>
      </c>
      <c r="F1330" s="17" t="s">
        <v>85</v>
      </c>
      <c r="G1330" s="15" t="n">
        <v>303.46</v>
      </c>
      <c r="H1330" s="17" t="s">
        <v>86</v>
      </c>
      <c r="I1330" s="12" t="n">
        <f aca="false">COUNTIFS('Supplier bills'!$E$2:$E$1921,A1330)</f>
        <v>1</v>
      </c>
      <c r="J1330" s="15" t="n">
        <f aca="false">IF(I1330=0,"",SUMIFS('Supplier bills'!$F$2:$F$1921,'Supplier bills'!$E$2:$E$1921,A1330))</f>
        <v>302.55</v>
      </c>
      <c r="K1330" s="15" t="n">
        <f aca="false">IF(H1330="Invoiced",ROUND(J1330-G1330,2),"")</f>
        <v>-0.91</v>
      </c>
      <c r="L1330" s="17" t="str">
        <f aca="false">IF(H1330="Invoiced",IF(ABS(K1330)/G1330&gt;0.03,"Review","OK"),"")</f>
        <v>OK</v>
      </c>
      <c r="M1330" s="19" t="n">
        <f aca="false">DATE(YEAR(B1330),MONTH(B1330),1)</f>
        <v>46204</v>
      </c>
    </row>
    <row r="1331" customFormat="false" ht="15" hidden="false" customHeight="false" outlineLevel="0" collapsed="false">
      <c r="A1331" s="17" t="s">
        <v>1830</v>
      </c>
      <c r="B1331" s="18" t="n">
        <v>46224</v>
      </c>
      <c r="C1331" s="17" t="s">
        <v>82</v>
      </c>
      <c r="D1331" s="17" t="s">
        <v>1704</v>
      </c>
      <c r="E1331" s="17" t="s">
        <v>1705</v>
      </c>
      <c r="F1331" s="17" t="s">
        <v>98</v>
      </c>
      <c r="G1331" s="15" t="n">
        <v>218.31</v>
      </c>
      <c r="H1331" s="17" t="s">
        <v>86</v>
      </c>
      <c r="I1331" s="12" t="n">
        <f aca="false">COUNTIFS('Supplier bills'!$E$2:$E$1921,A1331)</f>
        <v>1</v>
      </c>
      <c r="J1331" s="15" t="n">
        <f aca="false">IF(I1331=0,"",SUMIFS('Supplier bills'!$F$2:$F$1921,'Supplier bills'!$E$2:$E$1921,A1331))</f>
        <v>217.2</v>
      </c>
      <c r="K1331" s="15" t="n">
        <f aca="false">IF(H1331="Invoiced",ROUND(J1331-G1331,2),"")</f>
        <v>-1.11</v>
      </c>
      <c r="L1331" s="17" t="str">
        <f aca="false">IF(H1331="Invoiced",IF(ABS(K1331)/G1331&gt;0.03,"Review","OK"),"")</f>
        <v>OK</v>
      </c>
      <c r="M1331" s="19" t="n">
        <f aca="false">DATE(YEAR(B1331),MONTH(B1331),1)</f>
        <v>46204</v>
      </c>
    </row>
    <row r="1332" customFormat="false" ht="15" hidden="false" customHeight="false" outlineLevel="0" collapsed="false">
      <c r="A1332" s="17" t="s">
        <v>1831</v>
      </c>
      <c r="B1332" s="18" t="n">
        <v>46224</v>
      </c>
      <c r="C1332" s="17" t="s">
        <v>82</v>
      </c>
      <c r="D1332" s="17" t="s">
        <v>1704</v>
      </c>
      <c r="E1332" s="17" t="s">
        <v>1705</v>
      </c>
      <c r="F1332" s="17" t="s">
        <v>85</v>
      </c>
      <c r="G1332" s="15" t="n">
        <v>34.3</v>
      </c>
      <c r="H1332" s="17" t="s">
        <v>86</v>
      </c>
      <c r="I1332" s="12" t="n">
        <f aca="false">COUNTIFS('Supplier bills'!$E$2:$E$1921,A1332)</f>
        <v>1</v>
      </c>
      <c r="J1332" s="15" t="n">
        <f aca="false">IF(I1332=0,"",SUMIFS('Supplier bills'!$F$2:$F$1921,'Supplier bills'!$E$2:$E$1921,A1332))</f>
        <v>34.2</v>
      </c>
      <c r="K1332" s="15" t="n">
        <f aca="false">IF(H1332="Invoiced",ROUND(J1332-G1332,2),"")</f>
        <v>-0.1</v>
      </c>
      <c r="L1332" s="17" t="str">
        <f aca="false">IF(H1332="Invoiced",IF(ABS(K1332)/G1332&gt;0.03,"Review","OK"),"")</f>
        <v>OK</v>
      </c>
      <c r="M1332" s="19" t="n">
        <f aca="false">DATE(YEAR(B1332),MONTH(B1332),1)</f>
        <v>46204</v>
      </c>
    </row>
    <row r="1333" customFormat="false" ht="15" hidden="false" customHeight="false" outlineLevel="0" collapsed="false">
      <c r="A1333" s="17" t="s">
        <v>1832</v>
      </c>
      <c r="B1333" s="18" t="n">
        <v>46224</v>
      </c>
      <c r="C1333" s="17" t="s">
        <v>82</v>
      </c>
      <c r="D1333" s="17" t="s">
        <v>1645</v>
      </c>
      <c r="E1333" s="17" t="s">
        <v>1646</v>
      </c>
      <c r="F1333" s="17" t="s">
        <v>85</v>
      </c>
      <c r="G1333" s="15" t="n">
        <v>736.49</v>
      </c>
      <c r="H1333" s="17" t="s">
        <v>86</v>
      </c>
      <c r="I1333" s="12" t="n">
        <f aca="false">COUNTIFS('Supplier bills'!$E$2:$E$1921,A1333)</f>
        <v>1</v>
      </c>
      <c r="J1333" s="15" t="n">
        <f aca="false">IF(I1333=0,"",SUMIFS('Supplier bills'!$F$2:$F$1921,'Supplier bills'!$E$2:$E$1921,A1333))</f>
        <v>742.22</v>
      </c>
      <c r="K1333" s="15" t="n">
        <f aca="false">IF(H1333="Invoiced",ROUND(J1333-G1333,2),"")</f>
        <v>5.73</v>
      </c>
      <c r="L1333" s="17" t="str">
        <f aca="false">IF(H1333="Invoiced",IF(ABS(K1333)/G1333&gt;0.03,"Review","OK"),"")</f>
        <v>OK</v>
      </c>
      <c r="M1333" s="19" t="n">
        <f aca="false">DATE(YEAR(B1333),MONTH(B1333),1)</f>
        <v>46204</v>
      </c>
    </row>
    <row r="1334" customFormat="false" ht="15" hidden="false" customHeight="false" outlineLevel="0" collapsed="false">
      <c r="A1334" s="17" t="s">
        <v>1833</v>
      </c>
      <c r="B1334" s="18" t="n">
        <v>46224</v>
      </c>
      <c r="C1334" s="17" t="s">
        <v>82</v>
      </c>
      <c r="D1334" s="17" t="s">
        <v>1834</v>
      </c>
      <c r="E1334" s="17" t="s">
        <v>1835</v>
      </c>
      <c r="F1334" s="17" t="s">
        <v>98</v>
      </c>
      <c r="G1334" s="15" t="n">
        <v>348.98</v>
      </c>
      <c r="H1334" s="17" t="s">
        <v>86</v>
      </c>
      <c r="I1334" s="12" t="n">
        <f aca="false">COUNTIFS('Supplier bills'!$E$2:$E$1921,A1334)</f>
        <v>1</v>
      </c>
      <c r="J1334" s="15" t="n">
        <f aca="false">IF(I1334=0,"",SUMIFS('Supplier bills'!$F$2:$F$1921,'Supplier bills'!$E$2:$E$1921,A1334))</f>
        <v>350.96</v>
      </c>
      <c r="K1334" s="15" t="n">
        <f aca="false">IF(H1334="Invoiced",ROUND(J1334-G1334,2),"")</f>
        <v>1.98</v>
      </c>
      <c r="L1334" s="17" t="str">
        <f aca="false">IF(H1334="Invoiced",IF(ABS(K1334)/G1334&gt;0.03,"Review","OK"),"")</f>
        <v>OK</v>
      </c>
      <c r="M1334" s="19" t="n">
        <f aca="false">DATE(YEAR(B1334),MONTH(B1334),1)</f>
        <v>46204</v>
      </c>
    </row>
    <row r="1335" customFormat="false" ht="15" hidden="false" customHeight="false" outlineLevel="0" collapsed="false">
      <c r="A1335" s="17" t="s">
        <v>1836</v>
      </c>
      <c r="B1335" s="18" t="n">
        <v>46224</v>
      </c>
      <c r="C1335" s="17" t="s">
        <v>82</v>
      </c>
      <c r="D1335" s="17" t="s">
        <v>1701</v>
      </c>
      <c r="E1335" s="17" t="s">
        <v>1702</v>
      </c>
      <c r="F1335" s="17" t="s">
        <v>92</v>
      </c>
      <c r="G1335" s="15" t="n">
        <v>443.45</v>
      </c>
      <c r="H1335" s="17" t="s">
        <v>93</v>
      </c>
      <c r="I1335" s="12" t="n">
        <f aca="false">COUNTIFS('Supplier bills'!$E$2:$E$1921,A1335)</f>
        <v>0</v>
      </c>
      <c r="J1335" s="15" t="str">
        <f aca="false">IF(I1335=0,"",SUMIFS('Supplier bills'!$F$2:$F$1921,'Supplier bills'!$E$2:$E$1921,A1335))</f>
        <v/>
      </c>
      <c r="K1335" s="15" t="str">
        <f aca="false">IF(H1335="Invoiced",ROUND(J1335-G1335,2),"")</f>
        <v/>
      </c>
      <c r="L1335" s="17" t="str">
        <f aca="false">IF(H1335="Invoiced",IF(ABS(K1335)/G1335&gt;0.03,"Review","OK"),"")</f>
        <v/>
      </c>
      <c r="M1335" s="19" t="n">
        <f aca="false">DATE(YEAR(B1335),MONTH(B1335),1)</f>
        <v>46204</v>
      </c>
    </row>
    <row r="1336" customFormat="false" ht="15" hidden="false" customHeight="false" outlineLevel="0" collapsed="false">
      <c r="A1336" s="17" t="s">
        <v>1837</v>
      </c>
      <c r="B1336" s="18" t="n">
        <v>46224</v>
      </c>
      <c r="C1336" s="17" t="s">
        <v>82</v>
      </c>
      <c r="D1336" s="17" t="s">
        <v>1768</v>
      </c>
      <c r="E1336" s="17" t="s">
        <v>1769</v>
      </c>
      <c r="F1336" s="17" t="s">
        <v>85</v>
      </c>
      <c r="G1336" s="15" t="n">
        <v>92.55</v>
      </c>
      <c r="H1336" s="17" t="s">
        <v>86</v>
      </c>
      <c r="I1336" s="12" t="n">
        <f aca="false">COUNTIFS('Supplier bills'!$E$2:$E$1921,A1336)</f>
        <v>1</v>
      </c>
      <c r="J1336" s="15" t="n">
        <f aca="false">IF(I1336=0,"",SUMIFS('Supplier bills'!$F$2:$F$1921,'Supplier bills'!$E$2:$E$1921,A1336))</f>
        <v>92.6</v>
      </c>
      <c r="K1336" s="15" t="n">
        <f aca="false">IF(H1336="Invoiced",ROUND(J1336-G1336,2),"")</f>
        <v>0.05</v>
      </c>
      <c r="L1336" s="17" t="str">
        <f aca="false">IF(H1336="Invoiced",IF(ABS(K1336)/G1336&gt;0.03,"Review","OK"),"")</f>
        <v>OK</v>
      </c>
      <c r="M1336" s="19" t="n">
        <f aca="false">DATE(YEAR(B1336),MONTH(B1336),1)</f>
        <v>46204</v>
      </c>
    </row>
    <row r="1337" customFormat="false" ht="15" hidden="false" customHeight="false" outlineLevel="0" collapsed="false">
      <c r="A1337" s="17" t="s">
        <v>1838</v>
      </c>
      <c r="B1337" s="18" t="n">
        <v>46224</v>
      </c>
      <c r="C1337" s="17" t="s">
        <v>88</v>
      </c>
      <c r="D1337" s="17" t="s">
        <v>1839</v>
      </c>
      <c r="E1337" s="17" t="s">
        <v>1840</v>
      </c>
      <c r="F1337" s="17" t="s">
        <v>98</v>
      </c>
      <c r="G1337" s="15" t="n">
        <v>1024.05</v>
      </c>
      <c r="H1337" s="17" t="s">
        <v>86</v>
      </c>
      <c r="I1337" s="12" t="n">
        <f aca="false">COUNTIFS('Supplier bills'!$E$2:$E$1921,A1337)</f>
        <v>1</v>
      </c>
      <c r="J1337" s="15" t="n">
        <f aca="false">IF(I1337=0,"",SUMIFS('Supplier bills'!$F$2:$F$1921,'Supplier bills'!$E$2:$E$1921,A1337))</f>
        <v>1023.02</v>
      </c>
      <c r="K1337" s="15" t="n">
        <f aca="false">IF(H1337="Invoiced",ROUND(J1337-G1337,2),"")</f>
        <v>-1.03</v>
      </c>
      <c r="L1337" s="17" t="str">
        <f aca="false">IF(H1337="Invoiced",IF(ABS(K1337)/G1337&gt;0.03,"Review","OK"),"")</f>
        <v>OK</v>
      </c>
      <c r="M1337" s="19" t="n">
        <f aca="false">DATE(YEAR(B1337),MONTH(B1337),1)</f>
        <v>46204</v>
      </c>
    </row>
    <row r="1338" customFormat="false" ht="15" hidden="false" customHeight="false" outlineLevel="0" collapsed="false">
      <c r="A1338" s="17" t="s">
        <v>1841</v>
      </c>
      <c r="B1338" s="18" t="n">
        <v>46224</v>
      </c>
      <c r="C1338" s="17" t="s">
        <v>101</v>
      </c>
      <c r="D1338" s="17" t="s">
        <v>1566</v>
      </c>
      <c r="E1338" s="17" t="s">
        <v>1567</v>
      </c>
      <c r="F1338" s="17" t="s">
        <v>98</v>
      </c>
      <c r="G1338" s="15" t="n">
        <v>378.7</v>
      </c>
      <c r="H1338" s="17" t="s">
        <v>86</v>
      </c>
      <c r="I1338" s="12" t="n">
        <f aca="false">COUNTIFS('Supplier bills'!$E$2:$E$1921,A1338)</f>
        <v>1</v>
      </c>
      <c r="J1338" s="15" t="n">
        <f aca="false">IF(I1338=0,"",SUMIFS('Supplier bills'!$F$2:$F$1921,'Supplier bills'!$E$2:$E$1921,A1338))</f>
        <v>379.91</v>
      </c>
      <c r="K1338" s="15" t="n">
        <f aca="false">IF(H1338="Invoiced",ROUND(J1338-G1338,2),"")</f>
        <v>1.21</v>
      </c>
      <c r="L1338" s="17" t="str">
        <f aca="false">IF(H1338="Invoiced",IF(ABS(K1338)/G1338&gt;0.03,"Review","OK"),"")</f>
        <v>OK</v>
      </c>
      <c r="M1338" s="19" t="n">
        <f aca="false">DATE(YEAR(B1338),MONTH(B1338),1)</f>
        <v>46204</v>
      </c>
    </row>
    <row r="1339" customFormat="false" ht="15" hidden="false" customHeight="false" outlineLevel="0" collapsed="false">
      <c r="A1339" s="17" t="s">
        <v>1842</v>
      </c>
      <c r="B1339" s="18" t="n">
        <v>46225</v>
      </c>
      <c r="C1339" s="17" t="s">
        <v>82</v>
      </c>
      <c r="D1339" s="17" t="s">
        <v>1773</v>
      </c>
      <c r="E1339" s="17" t="s">
        <v>1774</v>
      </c>
      <c r="F1339" s="17" t="s">
        <v>98</v>
      </c>
      <c r="G1339" s="15" t="n">
        <v>257.04</v>
      </c>
      <c r="H1339" s="17" t="s">
        <v>86</v>
      </c>
      <c r="I1339" s="12" t="n">
        <f aca="false">COUNTIFS('Supplier bills'!$E$2:$E$1921,A1339)</f>
        <v>1</v>
      </c>
      <c r="J1339" s="15" t="n">
        <f aca="false">IF(I1339=0,"",SUMIFS('Supplier bills'!$F$2:$F$1921,'Supplier bills'!$E$2:$E$1921,A1339))</f>
        <v>255.55</v>
      </c>
      <c r="K1339" s="15" t="n">
        <f aca="false">IF(H1339="Invoiced",ROUND(J1339-G1339,2),"")</f>
        <v>-1.49</v>
      </c>
      <c r="L1339" s="17" t="str">
        <f aca="false">IF(H1339="Invoiced",IF(ABS(K1339)/G1339&gt;0.03,"Review","OK"),"")</f>
        <v>OK</v>
      </c>
      <c r="M1339" s="19" t="n">
        <f aca="false">DATE(YEAR(B1339),MONTH(B1339),1)</f>
        <v>46204</v>
      </c>
    </row>
    <row r="1340" customFormat="false" ht="15" hidden="false" customHeight="false" outlineLevel="0" collapsed="false">
      <c r="A1340" s="17" t="s">
        <v>1843</v>
      </c>
      <c r="B1340" s="18" t="n">
        <v>46225</v>
      </c>
      <c r="C1340" s="17" t="s">
        <v>88</v>
      </c>
      <c r="D1340" s="17" t="s">
        <v>1674</v>
      </c>
      <c r="E1340" s="17" t="s">
        <v>1675</v>
      </c>
      <c r="F1340" s="17" t="s">
        <v>85</v>
      </c>
      <c r="G1340" s="15" t="n">
        <v>126.51</v>
      </c>
      <c r="H1340" s="17" t="s">
        <v>86</v>
      </c>
      <c r="I1340" s="12" t="n">
        <f aca="false">COUNTIFS('Supplier bills'!$E$2:$E$1921,A1340)</f>
        <v>1</v>
      </c>
      <c r="J1340" s="15" t="n">
        <f aca="false">IF(I1340=0,"",SUMIFS('Supplier bills'!$F$2:$F$1921,'Supplier bills'!$E$2:$E$1921,A1340))</f>
        <v>125.53</v>
      </c>
      <c r="K1340" s="15" t="n">
        <f aca="false">IF(H1340="Invoiced",ROUND(J1340-G1340,2),"")</f>
        <v>-0.98</v>
      </c>
      <c r="L1340" s="17" t="str">
        <f aca="false">IF(H1340="Invoiced",IF(ABS(K1340)/G1340&gt;0.03,"Review","OK"),"")</f>
        <v>OK</v>
      </c>
      <c r="M1340" s="19" t="n">
        <f aca="false">DATE(YEAR(B1340),MONTH(B1340),1)</f>
        <v>46204</v>
      </c>
    </row>
    <row r="1341" customFormat="false" ht="15" hidden="false" customHeight="false" outlineLevel="0" collapsed="false">
      <c r="A1341" s="17" t="s">
        <v>1844</v>
      </c>
      <c r="B1341" s="18" t="n">
        <v>46225</v>
      </c>
      <c r="C1341" s="17" t="s">
        <v>82</v>
      </c>
      <c r="D1341" s="17" t="s">
        <v>1575</v>
      </c>
      <c r="E1341" s="17" t="s">
        <v>1576</v>
      </c>
      <c r="F1341" s="17" t="s">
        <v>98</v>
      </c>
      <c r="G1341" s="15" t="n">
        <v>370.94</v>
      </c>
      <c r="H1341" s="17" t="s">
        <v>86</v>
      </c>
      <c r="I1341" s="12" t="n">
        <f aca="false">COUNTIFS('Supplier bills'!$E$2:$E$1921,A1341)</f>
        <v>1</v>
      </c>
      <c r="J1341" s="15" t="n">
        <f aca="false">IF(I1341=0,"",SUMIFS('Supplier bills'!$F$2:$F$1921,'Supplier bills'!$E$2:$E$1921,A1341))</f>
        <v>368.68</v>
      </c>
      <c r="K1341" s="15" t="n">
        <f aca="false">IF(H1341="Invoiced",ROUND(J1341-G1341,2),"")</f>
        <v>-2.26</v>
      </c>
      <c r="L1341" s="17" t="str">
        <f aca="false">IF(H1341="Invoiced",IF(ABS(K1341)/G1341&gt;0.03,"Review","OK"),"")</f>
        <v>OK</v>
      </c>
      <c r="M1341" s="19" t="n">
        <f aca="false">DATE(YEAR(B1341),MONTH(B1341),1)</f>
        <v>46204</v>
      </c>
    </row>
    <row r="1342" customFormat="false" ht="15" hidden="false" customHeight="false" outlineLevel="0" collapsed="false">
      <c r="A1342" s="17" t="s">
        <v>1845</v>
      </c>
      <c r="B1342" s="18" t="n">
        <v>46225</v>
      </c>
      <c r="C1342" s="17" t="s">
        <v>82</v>
      </c>
      <c r="D1342" s="17" t="s">
        <v>1730</v>
      </c>
      <c r="E1342" s="17" t="s">
        <v>1731</v>
      </c>
      <c r="F1342" s="17" t="s">
        <v>85</v>
      </c>
      <c r="G1342" s="15" t="n">
        <v>129.23</v>
      </c>
      <c r="H1342" s="17" t="s">
        <v>135</v>
      </c>
      <c r="I1342" s="12" t="n">
        <f aca="false">COUNTIFS('Supplier bills'!$E$2:$E$1921,A1342)</f>
        <v>0</v>
      </c>
      <c r="J1342" s="15" t="str">
        <f aca="false">IF(I1342=0,"",SUMIFS('Supplier bills'!$F$2:$F$1921,'Supplier bills'!$E$2:$E$1921,A1342))</f>
        <v/>
      </c>
      <c r="K1342" s="15" t="str">
        <f aca="false">IF(H1342="Invoiced",ROUND(J1342-G1342,2),"")</f>
        <v/>
      </c>
      <c r="L1342" s="17" t="str">
        <f aca="false">IF(H1342="Invoiced",IF(ABS(K1342)/G1342&gt;0.03,"Review","OK"),"")</f>
        <v/>
      </c>
      <c r="M1342" s="19" t="n">
        <f aca="false">DATE(YEAR(B1342),MONTH(B1342),1)</f>
        <v>46204</v>
      </c>
    </row>
    <row r="1343" customFormat="false" ht="15" hidden="false" customHeight="false" outlineLevel="0" collapsed="false">
      <c r="A1343" s="17" t="s">
        <v>1846</v>
      </c>
      <c r="B1343" s="18" t="n">
        <v>46225</v>
      </c>
      <c r="C1343" s="17" t="s">
        <v>82</v>
      </c>
      <c r="D1343" s="17" t="s">
        <v>1711</v>
      </c>
      <c r="E1343" s="17" t="s">
        <v>1712</v>
      </c>
      <c r="F1343" s="17" t="s">
        <v>85</v>
      </c>
      <c r="G1343" s="15" t="n">
        <v>462.65</v>
      </c>
      <c r="H1343" s="17" t="s">
        <v>86</v>
      </c>
      <c r="I1343" s="12" t="n">
        <f aca="false">COUNTIFS('Supplier bills'!$E$2:$E$1921,A1343)</f>
        <v>1</v>
      </c>
      <c r="J1343" s="15" t="n">
        <f aca="false">IF(I1343=0,"",SUMIFS('Supplier bills'!$F$2:$F$1921,'Supplier bills'!$E$2:$E$1921,A1343))</f>
        <v>458.53</v>
      </c>
      <c r="K1343" s="15" t="n">
        <f aca="false">IF(H1343="Invoiced",ROUND(J1343-G1343,2),"")</f>
        <v>-4.12</v>
      </c>
      <c r="L1343" s="17" t="str">
        <f aca="false">IF(H1343="Invoiced",IF(ABS(K1343)/G1343&gt;0.03,"Review","OK"),"")</f>
        <v>OK</v>
      </c>
      <c r="M1343" s="19" t="n">
        <f aca="false">DATE(YEAR(B1343),MONTH(B1343),1)</f>
        <v>46204</v>
      </c>
    </row>
    <row r="1344" customFormat="false" ht="15" hidden="false" customHeight="false" outlineLevel="0" collapsed="false">
      <c r="A1344" s="17" t="s">
        <v>1847</v>
      </c>
      <c r="B1344" s="18" t="n">
        <v>46225</v>
      </c>
      <c r="C1344" s="17" t="s">
        <v>82</v>
      </c>
      <c r="D1344" s="17" t="s">
        <v>1768</v>
      </c>
      <c r="E1344" s="17" t="s">
        <v>1769</v>
      </c>
      <c r="F1344" s="17" t="s">
        <v>98</v>
      </c>
      <c r="G1344" s="15" t="n">
        <v>166.75</v>
      </c>
      <c r="H1344" s="17" t="s">
        <v>86</v>
      </c>
      <c r="I1344" s="12" t="n">
        <f aca="false">COUNTIFS('Supplier bills'!$E$2:$E$1921,A1344)</f>
        <v>1</v>
      </c>
      <c r="J1344" s="15" t="n">
        <f aca="false">IF(I1344=0,"",SUMIFS('Supplier bills'!$F$2:$F$1921,'Supplier bills'!$E$2:$E$1921,A1344))</f>
        <v>166.02</v>
      </c>
      <c r="K1344" s="15" t="n">
        <f aca="false">IF(H1344="Invoiced",ROUND(J1344-G1344,2),"")</f>
        <v>-0.73</v>
      </c>
      <c r="L1344" s="17" t="str">
        <f aca="false">IF(H1344="Invoiced",IF(ABS(K1344)/G1344&gt;0.03,"Review","OK"),"")</f>
        <v>OK</v>
      </c>
      <c r="M1344" s="19" t="n">
        <f aca="false">DATE(YEAR(B1344),MONTH(B1344),1)</f>
        <v>46204</v>
      </c>
    </row>
    <row r="1345" customFormat="false" ht="15" hidden="false" customHeight="false" outlineLevel="0" collapsed="false">
      <c r="A1345" s="17" t="s">
        <v>1848</v>
      </c>
      <c r="B1345" s="18" t="n">
        <v>46225</v>
      </c>
      <c r="C1345" s="17" t="s">
        <v>82</v>
      </c>
      <c r="D1345" s="17" t="s">
        <v>1849</v>
      </c>
      <c r="E1345" s="17" t="s">
        <v>1850</v>
      </c>
      <c r="F1345" s="17" t="s">
        <v>98</v>
      </c>
      <c r="G1345" s="15" t="n">
        <v>117.83</v>
      </c>
      <c r="H1345" s="17" t="s">
        <v>86</v>
      </c>
      <c r="I1345" s="12" t="n">
        <f aca="false">COUNTIFS('Supplier bills'!$E$2:$E$1921,A1345)</f>
        <v>1</v>
      </c>
      <c r="J1345" s="15" t="n">
        <f aca="false">IF(I1345=0,"",SUMIFS('Supplier bills'!$F$2:$F$1921,'Supplier bills'!$E$2:$E$1921,A1345))</f>
        <v>117.31</v>
      </c>
      <c r="K1345" s="15" t="n">
        <f aca="false">IF(H1345="Invoiced",ROUND(J1345-G1345,2),"")</f>
        <v>-0.52</v>
      </c>
      <c r="L1345" s="17" t="str">
        <f aca="false">IF(H1345="Invoiced",IF(ABS(K1345)/G1345&gt;0.03,"Review","OK"),"")</f>
        <v>OK</v>
      </c>
      <c r="M1345" s="19" t="n">
        <f aca="false">DATE(YEAR(B1345),MONTH(B1345),1)</f>
        <v>46204</v>
      </c>
    </row>
    <row r="1346" customFormat="false" ht="15" hidden="false" customHeight="false" outlineLevel="0" collapsed="false">
      <c r="A1346" s="17" t="s">
        <v>1851</v>
      </c>
      <c r="B1346" s="18" t="n">
        <v>46225</v>
      </c>
      <c r="C1346" s="17" t="s">
        <v>82</v>
      </c>
      <c r="D1346" s="17" t="s">
        <v>1852</v>
      </c>
      <c r="E1346" s="17" t="s">
        <v>1853</v>
      </c>
      <c r="F1346" s="17" t="s">
        <v>98</v>
      </c>
      <c r="G1346" s="15" t="n">
        <v>456.37</v>
      </c>
      <c r="H1346" s="17" t="s">
        <v>86</v>
      </c>
      <c r="I1346" s="12" t="n">
        <f aca="false">COUNTIFS('Supplier bills'!$E$2:$E$1921,A1346)</f>
        <v>1</v>
      </c>
      <c r="J1346" s="15" t="n">
        <f aca="false">IF(I1346=0,"",SUMIFS('Supplier bills'!$F$2:$F$1921,'Supplier bills'!$E$2:$E$1921,A1346))</f>
        <v>455.47</v>
      </c>
      <c r="K1346" s="15" t="n">
        <f aca="false">IF(H1346="Invoiced",ROUND(J1346-G1346,2),"")</f>
        <v>-0.9</v>
      </c>
      <c r="L1346" s="17" t="str">
        <f aca="false">IF(H1346="Invoiced",IF(ABS(K1346)/G1346&gt;0.03,"Review","OK"),"")</f>
        <v>OK</v>
      </c>
      <c r="M1346" s="19" t="n">
        <f aca="false">DATE(YEAR(B1346),MONTH(B1346),1)</f>
        <v>46204</v>
      </c>
    </row>
    <row r="1347" customFormat="false" ht="15" hidden="false" customHeight="false" outlineLevel="0" collapsed="false">
      <c r="A1347" s="17" t="s">
        <v>1854</v>
      </c>
      <c r="B1347" s="18" t="n">
        <v>46225</v>
      </c>
      <c r="C1347" s="17" t="s">
        <v>88</v>
      </c>
      <c r="D1347" s="17" t="s">
        <v>1677</v>
      </c>
      <c r="E1347" s="17" t="s">
        <v>1678</v>
      </c>
      <c r="F1347" s="17" t="s">
        <v>98</v>
      </c>
      <c r="G1347" s="15" t="n">
        <v>298.51</v>
      </c>
      <c r="H1347" s="17" t="s">
        <v>86</v>
      </c>
      <c r="I1347" s="12" t="n">
        <f aca="false">COUNTIFS('Supplier bills'!$E$2:$E$1921,A1347)</f>
        <v>1</v>
      </c>
      <c r="J1347" s="15" t="n">
        <f aca="false">IF(I1347=0,"",SUMIFS('Supplier bills'!$F$2:$F$1921,'Supplier bills'!$E$2:$E$1921,A1347))</f>
        <v>298.16</v>
      </c>
      <c r="K1347" s="15" t="n">
        <f aca="false">IF(H1347="Invoiced",ROUND(J1347-G1347,2),"")</f>
        <v>-0.35</v>
      </c>
      <c r="L1347" s="17" t="str">
        <f aca="false">IF(H1347="Invoiced",IF(ABS(K1347)/G1347&gt;0.03,"Review","OK"),"")</f>
        <v>OK</v>
      </c>
      <c r="M1347" s="19" t="n">
        <f aca="false">DATE(YEAR(B1347),MONTH(B1347),1)</f>
        <v>46204</v>
      </c>
    </row>
    <row r="1348" customFormat="false" ht="15" hidden="false" customHeight="false" outlineLevel="0" collapsed="false">
      <c r="A1348" s="17" t="s">
        <v>1855</v>
      </c>
      <c r="B1348" s="18" t="n">
        <v>46225</v>
      </c>
      <c r="C1348" s="17" t="s">
        <v>82</v>
      </c>
      <c r="D1348" s="17" t="s">
        <v>1645</v>
      </c>
      <c r="E1348" s="17" t="s">
        <v>1646</v>
      </c>
      <c r="F1348" s="17" t="s">
        <v>98</v>
      </c>
      <c r="G1348" s="15" t="n">
        <v>175.96</v>
      </c>
      <c r="H1348" s="17" t="s">
        <v>86</v>
      </c>
      <c r="I1348" s="12" t="n">
        <f aca="false">COUNTIFS('Supplier bills'!$E$2:$E$1921,A1348)</f>
        <v>1</v>
      </c>
      <c r="J1348" s="15" t="n">
        <f aca="false">IF(I1348=0,"",SUMIFS('Supplier bills'!$F$2:$F$1921,'Supplier bills'!$E$2:$E$1921,A1348))</f>
        <v>176.66</v>
      </c>
      <c r="K1348" s="15" t="n">
        <f aca="false">IF(H1348="Invoiced",ROUND(J1348-G1348,2),"")</f>
        <v>0.7</v>
      </c>
      <c r="L1348" s="17" t="str">
        <f aca="false">IF(H1348="Invoiced",IF(ABS(K1348)/G1348&gt;0.03,"Review","OK"),"")</f>
        <v>OK</v>
      </c>
      <c r="M1348" s="19" t="n">
        <f aca="false">DATE(YEAR(B1348),MONTH(B1348),1)</f>
        <v>46204</v>
      </c>
    </row>
    <row r="1349" customFormat="false" ht="15" hidden="false" customHeight="false" outlineLevel="0" collapsed="false">
      <c r="A1349" s="17" t="s">
        <v>1856</v>
      </c>
      <c r="B1349" s="18" t="n">
        <v>46225</v>
      </c>
      <c r="C1349" s="17" t="s">
        <v>88</v>
      </c>
      <c r="D1349" s="17" t="s">
        <v>1768</v>
      </c>
      <c r="E1349" s="17" t="s">
        <v>1769</v>
      </c>
      <c r="F1349" s="17" t="s">
        <v>98</v>
      </c>
      <c r="G1349" s="15" t="n">
        <v>174.11</v>
      </c>
      <c r="H1349" s="17" t="s">
        <v>86</v>
      </c>
      <c r="I1349" s="12" t="n">
        <f aca="false">COUNTIFS('Supplier bills'!$E$2:$E$1921,A1349)</f>
        <v>1</v>
      </c>
      <c r="J1349" s="15" t="n">
        <f aca="false">IF(I1349=0,"",SUMIFS('Supplier bills'!$F$2:$F$1921,'Supplier bills'!$E$2:$E$1921,A1349))</f>
        <v>173.69</v>
      </c>
      <c r="K1349" s="15" t="n">
        <f aca="false">IF(H1349="Invoiced",ROUND(J1349-G1349,2),"")</f>
        <v>-0.42</v>
      </c>
      <c r="L1349" s="17" t="str">
        <f aca="false">IF(H1349="Invoiced",IF(ABS(K1349)/G1349&gt;0.03,"Review","OK"),"")</f>
        <v>OK</v>
      </c>
      <c r="M1349" s="19" t="n">
        <f aca="false">DATE(YEAR(B1349),MONTH(B1349),1)</f>
        <v>46204</v>
      </c>
    </row>
    <row r="1350" customFormat="false" ht="15" hidden="false" customHeight="false" outlineLevel="0" collapsed="false">
      <c r="A1350" s="17" t="s">
        <v>1857</v>
      </c>
      <c r="B1350" s="18" t="n">
        <v>46225</v>
      </c>
      <c r="C1350" s="17" t="s">
        <v>88</v>
      </c>
      <c r="D1350" s="17" t="s">
        <v>1778</v>
      </c>
      <c r="E1350" s="17" t="s">
        <v>1779</v>
      </c>
      <c r="F1350" s="17" t="s">
        <v>85</v>
      </c>
      <c r="G1350" s="15" t="n">
        <v>386.31</v>
      </c>
      <c r="H1350" s="17" t="s">
        <v>86</v>
      </c>
      <c r="I1350" s="12" t="n">
        <f aca="false">COUNTIFS('Supplier bills'!$E$2:$E$1921,A1350)</f>
        <v>1</v>
      </c>
      <c r="J1350" s="15" t="n">
        <f aca="false">IF(I1350=0,"",SUMIFS('Supplier bills'!$F$2:$F$1921,'Supplier bills'!$E$2:$E$1921,A1350))</f>
        <v>388.79</v>
      </c>
      <c r="K1350" s="15" t="n">
        <f aca="false">IF(H1350="Invoiced",ROUND(J1350-G1350,2),"")</f>
        <v>2.48</v>
      </c>
      <c r="L1350" s="17" t="str">
        <f aca="false">IF(H1350="Invoiced",IF(ABS(K1350)/G1350&gt;0.03,"Review","OK"),"")</f>
        <v>OK</v>
      </c>
      <c r="M1350" s="19" t="n">
        <f aca="false">DATE(YEAR(B1350),MONTH(B1350),1)</f>
        <v>46204</v>
      </c>
    </row>
    <row r="1351" customFormat="false" ht="15" hidden="false" customHeight="false" outlineLevel="0" collapsed="false">
      <c r="A1351" s="17" t="s">
        <v>1858</v>
      </c>
      <c r="B1351" s="18" t="n">
        <v>46225</v>
      </c>
      <c r="C1351" s="17" t="s">
        <v>101</v>
      </c>
      <c r="D1351" s="17" t="s">
        <v>1859</v>
      </c>
      <c r="E1351" s="17" t="s">
        <v>1860</v>
      </c>
      <c r="F1351" s="17" t="s">
        <v>98</v>
      </c>
      <c r="G1351" s="15" t="n">
        <v>992.26</v>
      </c>
      <c r="H1351" s="17" t="s">
        <v>86</v>
      </c>
      <c r="I1351" s="12" t="n">
        <f aca="false">COUNTIFS('Supplier bills'!$E$2:$E$1921,A1351)</f>
        <v>1</v>
      </c>
      <c r="J1351" s="15" t="n">
        <f aca="false">IF(I1351=0,"",SUMIFS('Supplier bills'!$F$2:$F$1921,'Supplier bills'!$E$2:$E$1921,A1351))</f>
        <v>994.25</v>
      </c>
      <c r="K1351" s="15" t="n">
        <f aca="false">IF(H1351="Invoiced",ROUND(J1351-G1351,2),"")</f>
        <v>1.99</v>
      </c>
      <c r="L1351" s="17" t="str">
        <f aca="false">IF(H1351="Invoiced",IF(ABS(K1351)/G1351&gt;0.03,"Review","OK"),"")</f>
        <v>OK</v>
      </c>
      <c r="M1351" s="19" t="n">
        <f aca="false">DATE(YEAR(B1351),MONTH(B1351),1)</f>
        <v>46204</v>
      </c>
    </row>
    <row r="1352" customFormat="false" ht="15" hidden="false" customHeight="false" outlineLevel="0" collapsed="false">
      <c r="A1352" s="17" t="s">
        <v>1861</v>
      </c>
      <c r="B1352" s="18" t="n">
        <v>46225</v>
      </c>
      <c r="C1352" s="17" t="s">
        <v>88</v>
      </c>
      <c r="D1352" s="17" t="s">
        <v>1834</v>
      </c>
      <c r="E1352" s="17" t="s">
        <v>1835</v>
      </c>
      <c r="F1352" s="17" t="s">
        <v>85</v>
      </c>
      <c r="G1352" s="15" t="n">
        <v>203.02</v>
      </c>
      <c r="H1352" s="17" t="s">
        <v>86</v>
      </c>
      <c r="I1352" s="12" t="n">
        <f aca="false">COUNTIFS('Supplier bills'!$E$2:$E$1921,A1352)</f>
        <v>1</v>
      </c>
      <c r="J1352" s="15" t="n">
        <f aca="false">IF(I1352=0,"",SUMIFS('Supplier bills'!$F$2:$F$1921,'Supplier bills'!$E$2:$E$1921,A1352))</f>
        <v>201.16</v>
      </c>
      <c r="K1352" s="15" t="n">
        <f aca="false">IF(H1352="Invoiced",ROUND(J1352-G1352,2),"")</f>
        <v>-1.86</v>
      </c>
      <c r="L1352" s="17" t="str">
        <f aca="false">IF(H1352="Invoiced",IF(ABS(K1352)/G1352&gt;0.03,"Review","OK"),"")</f>
        <v>OK</v>
      </c>
      <c r="M1352" s="19" t="n">
        <f aca="false">DATE(YEAR(B1352),MONTH(B1352),1)</f>
        <v>46204</v>
      </c>
    </row>
    <row r="1353" customFormat="false" ht="15" hidden="false" customHeight="false" outlineLevel="0" collapsed="false">
      <c r="A1353" s="17" t="s">
        <v>1862</v>
      </c>
      <c r="B1353" s="18" t="n">
        <v>46225</v>
      </c>
      <c r="C1353" s="17" t="s">
        <v>101</v>
      </c>
      <c r="D1353" s="17" t="s">
        <v>1671</v>
      </c>
      <c r="E1353" s="17" t="s">
        <v>1672</v>
      </c>
      <c r="F1353" s="17" t="s">
        <v>92</v>
      </c>
      <c r="G1353" s="15" t="n">
        <v>118.95</v>
      </c>
      <c r="H1353" s="17" t="s">
        <v>93</v>
      </c>
      <c r="I1353" s="12" t="n">
        <f aca="false">COUNTIFS('Supplier bills'!$E$2:$E$1921,A1353)</f>
        <v>0</v>
      </c>
      <c r="J1353" s="15" t="str">
        <f aca="false">IF(I1353=0,"",SUMIFS('Supplier bills'!$F$2:$F$1921,'Supplier bills'!$E$2:$E$1921,A1353))</f>
        <v/>
      </c>
      <c r="K1353" s="15" t="str">
        <f aca="false">IF(H1353="Invoiced",ROUND(J1353-G1353,2),"")</f>
        <v/>
      </c>
      <c r="L1353" s="17" t="str">
        <f aca="false">IF(H1353="Invoiced",IF(ABS(K1353)/G1353&gt;0.03,"Review","OK"),"")</f>
        <v/>
      </c>
      <c r="M1353" s="19" t="n">
        <f aca="false">DATE(YEAR(B1353),MONTH(B1353),1)</f>
        <v>46204</v>
      </c>
    </row>
    <row r="1354" customFormat="false" ht="15" hidden="false" customHeight="false" outlineLevel="0" collapsed="false">
      <c r="A1354" s="17" t="s">
        <v>1863</v>
      </c>
      <c r="B1354" s="18" t="n">
        <v>46225</v>
      </c>
      <c r="C1354" s="17" t="s">
        <v>88</v>
      </c>
      <c r="D1354" s="17" t="s">
        <v>1826</v>
      </c>
      <c r="E1354" s="17" t="s">
        <v>1827</v>
      </c>
      <c r="F1354" s="17" t="s">
        <v>98</v>
      </c>
      <c r="G1354" s="15" t="n">
        <v>1021.93</v>
      </c>
      <c r="H1354" s="17" t="s">
        <v>86</v>
      </c>
      <c r="I1354" s="12" t="n">
        <f aca="false">COUNTIFS('Supplier bills'!$E$2:$E$1921,A1354)</f>
        <v>1</v>
      </c>
      <c r="J1354" s="15" t="n">
        <f aca="false">IF(I1354=0,"",SUMIFS('Supplier bills'!$F$2:$F$1921,'Supplier bills'!$E$2:$E$1921,A1354))</f>
        <v>1014.74</v>
      </c>
      <c r="K1354" s="15" t="n">
        <f aca="false">IF(H1354="Invoiced",ROUND(J1354-G1354,2),"")</f>
        <v>-7.19</v>
      </c>
      <c r="L1354" s="17" t="str">
        <f aca="false">IF(H1354="Invoiced",IF(ABS(K1354)/G1354&gt;0.03,"Review","OK"),"")</f>
        <v>OK</v>
      </c>
      <c r="M1354" s="19" t="n">
        <f aca="false">DATE(YEAR(B1354),MONTH(B1354),1)</f>
        <v>46204</v>
      </c>
    </row>
    <row r="1355" customFormat="false" ht="15" hidden="false" customHeight="false" outlineLevel="0" collapsed="false">
      <c r="A1355" s="17" t="s">
        <v>1864</v>
      </c>
      <c r="B1355" s="18" t="n">
        <v>46226</v>
      </c>
      <c r="C1355" s="17" t="s">
        <v>82</v>
      </c>
      <c r="D1355" s="17" t="s">
        <v>1793</v>
      </c>
      <c r="E1355" s="17" t="s">
        <v>1794</v>
      </c>
      <c r="F1355" s="17" t="s">
        <v>98</v>
      </c>
      <c r="G1355" s="15" t="n">
        <v>888.62</v>
      </c>
      <c r="H1355" s="17" t="s">
        <v>86</v>
      </c>
      <c r="I1355" s="12" t="n">
        <f aca="false">COUNTIFS('Supplier bills'!$E$2:$E$1921,A1355)</f>
        <v>1</v>
      </c>
      <c r="J1355" s="15" t="n">
        <f aca="false">IF(I1355=0,"",SUMIFS('Supplier bills'!$F$2:$F$1921,'Supplier bills'!$E$2:$E$1921,A1355))</f>
        <v>880.38</v>
      </c>
      <c r="K1355" s="15" t="n">
        <f aca="false">IF(H1355="Invoiced",ROUND(J1355-G1355,2),"")</f>
        <v>-8.24</v>
      </c>
      <c r="L1355" s="17" t="str">
        <f aca="false">IF(H1355="Invoiced",IF(ABS(K1355)/G1355&gt;0.03,"Review","OK"),"")</f>
        <v>OK</v>
      </c>
      <c r="M1355" s="19" t="n">
        <f aca="false">DATE(YEAR(B1355),MONTH(B1355),1)</f>
        <v>46204</v>
      </c>
    </row>
    <row r="1356" customFormat="false" ht="15" hidden="false" customHeight="false" outlineLevel="0" collapsed="false">
      <c r="A1356" s="17" t="s">
        <v>1865</v>
      </c>
      <c r="B1356" s="18" t="n">
        <v>46226</v>
      </c>
      <c r="C1356" s="17" t="s">
        <v>82</v>
      </c>
      <c r="D1356" s="17" t="s">
        <v>1645</v>
      </c>
      <c r="E1356" s="17" t="s">
        <v>1646</v>
      </c>
      <c r="F1356" s="17" t="s">
        <v>85</v>
      </c>
      <c r="G1356" s="15" t="n">
        <v>512.69</v>
      </c>
      <c r="H1356" s="17" t="s">
        <v>86</v>
      </c>
      <c r="I1356" s="12" t="n">
        <f aca="false">COUNTIFS('Supplier bills'!$E$2:$E$1921,A1356)</f>
        <v>1</v>
      </c>
      <c r="J1356" s="15" t="n">
        <f aca="false">IF(I1356=0,"",SUMIFS('Supplier bills'!$F$2:$F$1921,'Supplier bills'!$E$2:$E$1921,A1356))</f>
        <v>515.52</v>
      </c>
      <c r="K1356" s="15" t="n">
        <f aca="false">IF(H1356="Invoiced",ROUND(J1356-G1356,2),"")</f>
        <v>2.83</v>
      </c>
      <c r="L1356" s="17" t="str">
        <f aca="false">IF(H1356="Invoiced",IF(ABS(K1356)/G1356&gt;0.03,"Review","OK"),"")</f>
        <v>OK</v>
      </c>
      <c r="M1356" s="19" t="n">
        <f aca="false">DATE(YEAR(B1356),MONTH(B1356),1)</f>
        <v>46204</v>
      </c>
    </row>
    <row r="1357" customFormat="false" ht="15" hidden="false" customHeight="false" outlineLevel="0" collapsed="false">
      <c r="A1357" s="17" t="s">
        <v>1866</v>
      </c>
      <c r="B1357" s="18" t="n">
        <v>46226</v>
      </c>
      <c r="C1357" s="17" t="s">
        <v>82</v>
      </c>
      <c r="D1357" s="17" t="s">
        <v>1730</v>
      </c>
      <c r="E1357" s="17" t="s">
        <v>1731</v>
      </c>
      <c r="F1357" s="17" t="s">
        <v>98</v>
      </c>
      <c r="G1357" s="15" t="n">
        <v>178.46</v>
      </c>
      <c r="H1357" s="17" t="s">
        <v>86</v>
      </c>
      <c r="I1357" s="12" t="n">
        <f aca="false">COUNTIFS('Supplier bills'!$E$2:$E$1921,A1357)</f>
        <v>1</v>
      </c>
      <c r="J1357" s="15" t="n">
        <f aca="false">IF(I1357=0,"",SUMIFS('Supplier bills'!$F$2:$F$1921,'Supplier bills'!$E$2:$E$1921,A1357))</f>
        <v>177.39</v>
      </c>
      <c r="K1357" s="15" t="n">
        <f aca="false">IF(H1357="Invoiced",ROUND(J1357-G1357,2),"")</f>
        <v>-1.07</v>
      </c>
      <c r="L1357" s="17" t="str">
        <f aca="false">IF(H1357="Invoiced",IF(ABS(K1357)/G1357&gt;0.03,"Review","OK"),"")</f>
        <v>OK</v>
      </c>
      <c r="M1357" s="19" t="n">
        <f aca="false">DATE(YEAR(B1357),MONTH(B1357),1)</f>
        <v>46204</v>
      </c>
    </row>
    <row r="1358" customFormat="false" ht="15" hidden="false" customHeight="false" outlineLevel="0" collapsed="false">
      <c r="A1358" s="17" t="s">
        <v>1867</v>
      </c>
      <c r="B1358" s="18" t="n">
        <v>46226</v>
      </c>
      <c r="C1358" s="17" t="s">
        <v>88</v>
      </c>
      <c r="D1358" s="17" t="s">
        <v>1868</v>
      </c>
      <c r="E1358" s="17" t="s">
        <v>1869</v>
      </c>
      <c r="F1358" s="17" t="s">
        <v>85</v>
      </c>
      <c r="G1358" s="15" t="n">
        <v>73.79</v>
      </c>
      <c r="H1358" s="17" t="s">
        <v>86</v>
      </c>
      <c r="I1358" s="12" t="n">
        <f aca="false">COUNTIFS('Supplier bills'!$E$2:$E$1921,A1358)</f>
        <v>1</v>
      </c>
      <c r="J1358" s="15" t="n">
        <f aca="false">IF(I1358=0,"",SUMIFS('Supplier bills'!$F$2:$F$1921,'Supplier bills'!$E$2:$E$1921,A1358))</f>
        <v>73.14</v>
      </c>
      <c r="K1358" s="15" t="n">
        <f aca="false">IF(H1358="Invoiced",ROUND(J1358-G1358,2),"")</f>
        <v>-0.65</v>
      </c>
      <c r="L1358" s="17" t="str">
        <f aca="false">IF(H1358="Invoiced",IF(ABS(K1358)/G1358&gt;0.03,"Review","OK"),"")</f>
        <v>OK</v>
      </c>
      <c r="M1358" s="19" t="n">
        <f aca="false">DATE(YEAR(B1358),MONTH(B1358),1)</f>
        <v>46204</v>
      </c>
    </row>
    <row r="1359" customFormat="false" ht="15" hidden="false" customHeight="false" outlineLevel="0" collapsed="false">
      <c r="A1359" s="17" t="s">
        <v>1870</v>
      </c>
      <c r="B1359" s="18" t="n">
        <v>46226</v>
      </c>
      <c r="C1359" s="17" t="s">
        <v>88</v>
      </c>
      <c r="D1359" s="17" t="s">
        <v>1744</v>
      </c>
      <c r="E1359" s="17" t="s">
        <v>1745</v>
      </c>
      <c r="F1359" s="17" t="s">
        <v>85</v>
      </c>
      <c r="G1359" s="15" t="n">
        <v>1785.1</v>
      </c>
      <c r="H1359" s="17" t="s">
        <v>86</v>
      </c>
      <c r="I1359" s="12" t="n">
        <f aca="false">COUNTIFS('Supplier bills'!$E$2:$E$1921,A1359)</f>
        <v>1</v>
      </c>
      <c r="J1359" s="15" t="n">
        <f aca="false">IF(I1359=0,"",SUMIFS('Supplier bills'!$F$2:$F$1921,'Supplier bills'!$E$2:$E$1921,A1359))</f>
        <v>1792.63</v>
      </c>
      <c r="K1359" s="15" t="n">
        <f aca="false">IF(H1359="Invoiced",ROUND(J1359-G1359,2),"")</f>
        <v>7.53</v>
      </c>
      <c r="L1359" s="17" t="str">
        <f aca="false">IF(H1359="Invoiced",IF(ABS(K1359)/G1359&gt;0.03,"Review","OK"),"")</f>
        <v>OK</v>
      </c>
      <c r="M1359" s="19" t="n">
        <f aca="false">DATE(YEAR(B1359),MONTH(B1359),1)</f>
        <v>46204</v>
      </c>
    </row>
    <row r="1360" customFormat="false" ht="15" hidden="false" customHeight="false" outlineLevel="0" collapsed="false">
      <c r="A1360" s="17" t="s">
        <v>1871</v>
      </c>
      <c r="B1360" s="18" t="n">
        <v>46226</v>
      </c>
      <c r="C1360" s="17" t="s">
        <v>101</v>
      </c>
      <c r="D1360" s="17" t="s">
        <v>1723</v>
      </c>
      <c r="E1360" s="17" t="s">
        <v>1724</v>
      </c>
      <c r="F1360" s="17" t="s">
        <v>85</v>
      </c>
      <c r="G1360" s="15" t="n">
        <v>252.71</v>
      </c>
      <c r="H1360" s="17" t="s">
        <v>86</v>
      </c>
      <c r="I1360" s="12" t="n">
        <f aca="false">COUNTIFS('Supplier bills'!$E$2:$E$1921,A1360)</f>
        <v>1</v>
      </c>
      <c r="J1360" s="15" t="n">
        <f aca="false">IF(I1360=0,"",SUMIFS('Supplier bills'!$F$2:$F$1921,'Supplier bills'!$E$2:$E$1921,A1360))</f>
        <v>254.33</v>
      </c>
      <c r="K1360" s="15" t="n">
        <f aca="false">IF(H1360="Invoiced",ROUND(J1360-G1360,2),"")</f>
        <v>1.62</v>
      </c>
      <c r="L1360" s="17" t="str">
        <f aca="false">IF(H1360="Invoiced",IF(ABS(K1360)/G1360&gt;0.03,"Review","OK"),"")</f>
        <v>OK</v>
      </c>
      <c r="M1360" s="19" t="n">
        <f aca="false">DATE(YEAR(B1360),MONTH(B1360),1)</f>
        <v>46204</v>
      </c>
    </row>
    <row r="1361" customFormat="false" ht="15" hidden="false" customHeight="false" outlineLevel="0" collapsed="false">
      <c r="A1361" s="17" t="s">
        <v>1872</v>
      </c>
      <c r="B1361" s="18" t="n">
        <v>46226</v>
      </c>
      <c r="C1361" s="17" t="s">
        <v>82</v>
      </c>
      <c r="D1361" s="17" t="s">
        <v>1717</v>
      </c>
      <c r="E1361" s="17" t="s">
        <v>1718</v>
      </c>
      <c r="F1361" s="17" t="s">
        <v>85</v>
      </c>
      <c r="G1361" s="15" t="n">
        <v>623.4</v>
      </c>
      <c r="H1361" s="17" t="s">
        <v>86</v>
      </c>
      <c r="I1361" s="12" t="n">
        <f aca="false">COUNTIFS('Supplier bills'!$E$2:$E$1921,A1361)</f>
        <v>1</v>
      </c>
      <c r="J1361" s="15" t="n">
        <f aca="false">IF(I1361=0,"",SUMIFS('Supplier bills'!$F$2:$F$1921,'Supplier bills'!$E$2:$E$1921,A1361))</f>
        <v>628.2</v>
      </c>
      <c r="K1361" s="15" t="n">
        <f aca="false">IF(H1361="Invoiced",ROUND(J1361-G1361,2),"")</f>
        <v>4.8</v>
      </c>
      <c r="L1361" s="17" t="str">
        <f aca="false">IF(H1361="Invoiced",IF(ABS(K1361)/G1361&gt;0.03,"Review","OK"),"")</f>
        <v>OK</v>
      </c>
      <c r="M1361" s="19" t="n">
        <f aca="false">DATE(YEAR(B1361),MONTH(B1361),1)</f>
        <v>46204</v>
      </c>
    </row>
    <row r="1362" customFormat="false" ht="15" hidden="false" customHeight="false" outlineLevel="0" collapsed="false">
      <c r="A1362" s="17" t="s">
        <v>1873</v>
      </c>
      <c r="B1362" s="18" t="n">
        <v>46226</v>
      </c>
      <c r="C1362" s="17" t="s">
        <v>82</v>
      </c>
      <c r="D1362" s="17" t="s">
        <v>1645</v>
      </c>
      <c r="E1362" s="17" t="s">
        <v>1646</v>
      </c>
      <c r="F1362" s="17" t="s">
        <v>85</v>
      </c>
      <c r="G1362" s="15" t="n">
        <v>51.72</v>
      </c>
      <c r="H1362" s="17" t="s">
        <v>86</v>
      </c>
      <c r="I1362" s="12" t="n">
        <f aca="false">COUNTIFS('Supplier bills'!$E$2:$E$1921,A1362)</f>
        <v>1</v>
      </c>
      <c r="J1362" s="15" t="n">
        <f aca="false">IF(I1362=0,"",SUMIFS('Supplier bills'!$F$2:$F$1921,'Supplier bills'!$E$2:$E$1921,A1362))</f>
        <v>51.93</v>
      </c>
      <c r="K1362" s="15" t="n">
        <f aca="false">IF(H1362="Invoiced",ROUND(J1362-G1362,2),"")</f>
        <v>0.21</v>
      </c>
      <c r="L1362" s="17" t="str">
        <f aca="false">IF(H1362="Invoiced",IF(ABS(K1362)/G1362&gt;0.03,"Review","OK"),"")</f>
        <v>OK</v>
      </c>
      <c r="M1362" s="19" t="n">
        <f aca="false">DATE(YEAR(B1362),MONTH(B1362),1)</f>
        <v>46204</v>
      </c>
    </row>
    <row r="1363" customFormat="false" ht="15" hidden="false" customHeight="false" outlineLevel="0" collapsed="false">
      <c r="A1363" s="17" t="s">
        <v>1874</v>
      </c>
      <c r="B1363" s="18" t="n">
        <v>46226</v>
      </c>
      <c r="C1363" s="17" t="s">
        <v>82</v>
      </c>
      <c r="D1363" s="17" t="s">
        <v>1750</v>
      </c>
      <c r="E1363" s="17" t="s">
        <v>1751</v>
      </c>
      <c r="F1363" s="17" t="s">
        <v>98</v>
      </c>
      <c r="G1363" s="15" t="n">
        <v>313.77</v>
      </c>
      <c r="H1363" s="17" t="s">
        <v>86</v>
      </c>
      <c r="I1363" s="12" t="n">
        <f aca="false">COUNTIFS('Supplier bills'!$E$2:$E$1921,A1363)</f>
        <v>1</v>
      </c>
      <c r="J1363" s="15" t="n">
        <f aca="false">IF(I1363=0,"",SUMIFS('Supplier bills'!$F$2:$F$1921,'Supplier bills'!$E$2:$E$1921,A1363))</f>
        <v>313.19</v>
      </c>
      <c r="K1363" s="15" t="n">
        <f aca="false">IF(H1363="Invoiced",ROUND(J1363-G1363,2),"")</f>
        <v>-0.58</v>
      </c>
      <c r="L1363" s="17" t="str">
        <f aca="false">IF(H1363="Invoiced",IF(ABS(K1363)/G1363&gt;0.03,"Review","OK"),"")</f>
        <v>OK</v>
      </c>
      <c r="M1363" s="19" t="n">
        <f aca="false">DATE(YEAR(B1363),MONTH(B1363),1)</f>
        <v>46204</v>
      </c>
    </row>
    <row r="1364" customFormat="false" ht="15" hidden="false" customHeight="false" outlineLevel="0" collapsed="false">
      <c r="A1364" s="17" t="s">
        <v>1875</v>
      </c>
      <c r="B1364" s="18" t="n">
        <v>46226</v>
      </c>
      <c r="C1364" s="17" t="s">
        <v>82</v>
      </c>
      <c r="D1364" s="17" t="s">
        <v>1691</v>
      </c>
      <c r="E1364" s="17" t="s">
        <v>1692</v>
      </c>
      <c r="F1364" s="17" t="s">
        <v>85</v>
      </c>
      <c r="G1364" s="15" t="n">
        <v>417.45</v>
      </c>
      <c r="H1364" s="17" t="s">
        <v>135</v>
      </c>
      <c r="I1364" s="12" t="n">
        <f aca="false">COUNTIFS('Supplier bills'!$E$2:$E$1921,A1364)</f>
        <v>0</v>
      </c>
      <c r="J1364" s="15" t="str">
        <f aca="false">IF(I1364=0,"",SUMIFS('Supplier bills'!$F$2:$F$1921,'Supplier bills'!$E$2:$E$1921,A1364))</f>
        <v/>
      </c>
      <c r="K1364" s="15" t="str">
        <f aca="false">IF(H1364="Invoiced",ROUND(J1364-G1364,2),"")</f>
        <v/>
      </c>
      <c r="L1364" s="17" t="str">
        <f aca="false">IF(H1364="Invoiced",IF(ABS(K1364)/G1364&gt;0.03,"Review","OK"),"")</f>
        <v/>
      </c>
      <c r="M1364" s="19" t="n">
        <f aca="false">DATE(YEAR(B1364),MONTH(B1364),1)</f>
        <v>46204</v>
      </c>
    </row>
    <row r="1365" customFormat="false" ht="15" hidden="false" customHeight="false" outlineLevel="0" collapsed="false">
      <c r="A1365" s="17" t="s">
        <v>1876</v>
      </c>
      <c r="B1365" s="18" t="n">
        <v>46226</v>
      </c>
      <c r="C1365" s="17" t="s">
        <v>101</v>
      </c>
      <c r="D1365" s="17" t="s">
        <v>1778</v>
      </c>
      <c r="E1365" s="17" t="s">
        <v>1779</v>
      </c>
      <c r="F1365" s="17" t="s">
        <v>98</v>
      </c>
      <c r="G1365" s="15" t="n">
        <v>547.59</v>
      </c>
      <c r="H1365" s="17" t="s">
        <v>86</v>
      </c>
      <c r="I1365" s="12" t="n">
        <f aca="false">COUNTIFS('Supplier bills'!$E$2:$E$1921,A1365)</f>
        <v>1</v>
      </c>
      <c r="J1365" s="15" t="n">
        <f aca="false">IF(I1365=0,"",SUMIFS('Supplier bills'!$F$2:$F$1921,'Supplier bills'!$E$2:$E$1921,A1365))</f>
        <v>544.46</v>
      </c>
      <c r="K1365" s="15" t="n">
        <f aca="false">IF(H1365="Invoiced",ROUND(J1365-G1365,2),"")</f>
        <v>-3.13</v>
      </c>
      <c r="L1365" s="17" t="str">
        <f aca="false">IF(H1365="Invoiced",IF(ABS(K1365)/G1365&gt;0.03,"Review","OK"),"")</f>
        <v>OK</v>
      </c>
      <c r="M1365" s="19" t="n">
        <f aca="false">DATE(YEAR(B1365),MONTH(B1365),1)</f>
        <v>46204</v>
      </c>
    </row>
    <row r="1366" customFormat="false" ht="15" hidden="false" customHeight="false" outlineLevel="0" collapsed="false">
      <c r="A1366" s="17" t="s">
        <v>1877</v>
      </c>
      <c r="B1366" s="18" t="n">
        <v>46226</v>
      </c>
      <c r="C1366" s="17" t="s">
        <v>82</v>
      </c>
      <c r="D1366" s="17" t="s">
        <v>1878</v>
      </c>
      <c r="E1366" s="17" t="s">
        <v>1879</v>
      </c>
      <c r="F1366" s="17" t="s">
        <v>98</v>
      </c>
      <c r="G1366" s="15" t="n">
        <v>499.31</v>
      </c>
      <c r="H1366" s="17" t="s">
        <v>86</v>
      </c>
      <c r="I1366" s="12" t="n">
        <f aca="false">COUNTIFS('Supplier bills'!$E$2:$E$1921,A1366)</f>
        <v>1</v>
      </c>
      <c r="J1366" s="15" t="n">
        <f aca="false">IF(I1366=0,"",SUMIFS('Supplier bills'!$F$2:$F$1921,'Supplier bills'!$E$2:$E$1921,A1366))</f>
        <v>499.02</v>
      </c>
      <c r="K1366" s="15" t="n">
        <f aca="false">IF(H1366="Invoiced",ROUND(J1366-G1366,2),"")</f>
        <v>-0.29</v>
      </c>
      <c r="L1366" s="17" t="str">
        <f aca="false">IF(H1366="Invoiced",IF(ABS(K1366)/G1366&gt;0.03,"Review","OK"),"")</f>
        <v>OK</v>
      </c>
      <c r="M1366" s="19" t="n">
        <f aca="false">DATE(YEAR(B1366),MONTH(B1366),1)</f>
        <v>46204</v>
      </c>
    </row>
    <row r="1367" customFormat="false" ht="15" hidden="false" customHeight="false" outlineLevel="0" collapsed="false">
      <c r="A1367" s="17" t="s">
        <v>1880</v>
      </c>
      <c r="B1367" s="18" t="n">
        <v>46226</v>
      </c>
      <c r="C1367" s="17" t="s">
        <v>82</v>
      </c>
      <c r="D1367" s="17" t="s">
        <v>1787</v>
      </c>
      <c r="E1367" s="17" t="s">
        <v>1788</v>
      </c>
      <c r="F1367" s="17" t="s">
        <v>98</v>
      </c>
      <c r="G1367" s="15" t="n">
        <v>308.54</v>
      </c>
      <c r="H1367" s="17" t="s">
        <v>86</v>
      </c>
      <c r="I1367" s="12" t="n">
        <f aca="false">COUNTIFS('Supplier bills'!$E$2:$E$1921,A1367)</f>
        <v>1</v>
      </c>
      <c r="J1367" s="15" t="n">
        <f aca="false">IF(I1367=0,"",SUMIFS('Supplier bills'!$F$2:$F$1921,'Supplier bills'!$E$2:$E$1921,A1367))</f>
        <v>271.98</v>
      </c>
      <c r="K1367" s="15" t="n">
        <f aca="false">IF(H1367="Invoiced",ROUND(J1367-G1367,2),"")</f>
        <v>-36.56</v>
      </c>
      <c r="L1367" s="17" t="str">
        <f aca="false">IF(H1367="Invoiced",IF(ABS(K1367)/G1367&gt;0.03,"Review","OK"),"")</f>
        <v>Review</v>
      </c>
      <c r="M1367" s="19" t="n">
        <f aca="false">DATE(YEAR(B1367),MONTH(B1367),1)</f>
        <v>46204</v>
      </c>
    </row>
    <row r="1368" customFormat="false" ht="15" hidden="false" customHeight="false" outlineLevel="0" collapsed="false">
      <c r="A1368" s="17" t="s">
        <v>1881</v>
      </c>
      <c r="B1368" s="18" t="n">
        <v>46226</v>
      </c>
      <c r="C1368" s="17" t="s">
        <v>82</v>
      </c>
      <c r="D1368" s="17" t="s">
        <v>1814</v>
      </c>
      <c r="E1368" s="17" t="s">
        <v>1815</v>
      </c>
      <c r="F1368" s="17" t="s">
        <v>85</v>
      </c>
      <c r="G1368" s="15" t="n">
        <v>990.32</v>
      </c>
      <c r="H1368" s="17" t="s">
        <v>86</v>
      </c>
      <c r="I1368" s="12" t="n">
        <f aca="false">COUNTIFS('Supplier bills'!$E$2:$E$1921,A1368)</f>
        <v>1</v>
      </c>
      <c r="J1368" s="15" t="n">
        <f aca="false">IF(I1368=0,"",SUMIFS('Supplier bills'!$F$2:$F$1921,'Supplier bills'!$E$2:$E$1921,A1368))</f>
        <v>996.94</v>
      </c>
      <c r="K1368" s="15" t="n">
        <f aca="false">IF(H1368="Invoiced",ROUND(J1368-G1368,2),"")</f>
        <v>6.62</v>
      </c>
      <c r="L1368" s="17" t="str">
        <f aca="false">IF(H1368="Invoiced",IF(ABS(K1368)/G1368&gt;0.03,"Review","OK"),"")</f>
        <v>OK</v>
      </c>
      <c r="M1368" s="19" t="n">
        <f aca="false">DATE(YEAR(B1368),MONTH(B1368),1)</f>
        <v>46204</v>
      </c>
    </row>
    <row r="1369" customFormat="false" ht="15" hidden="false" customHeight="false" outlineLevel="0" collapsed="false">
      <c r="A1369" s="17" t="s">
        <v>1882</v>
      </c>
      <c r="B1369" s="18" t="n">
        <v>46226</v>
      </c>
      <c r="C1369" s="17" t="s">
        <v>88</v>
      </c>
      <c r="D1369" s="17" t="s">
        <v>1750</v>
      </c>
      <c r="E1369" s="17" t="s">
        <v>1751</v>
      </c>
      <c r="F1369" s="17" t="s">
        <v>98</v>
      </c>
      <c r="G1369" s="15" t="n">
        <v>199.07</v>
      </c>
      <c r="H1369" s="17" t="s">
        <v>86</v>
      </c>
      <c r="I1369" s="12" t="n">
        <f aca="false">COUNTIFS('Supplier bills'!$E$2:$E$1921,A1369)</f>
        <v>2</v>
      </c>
      <c r="J1369" s="15" t="n">
        <f aca="false">IF(I1369=0,"",SUMIFS('Supplier bills'!$F$2:$F$1921,'Supplier bills'!$E$2:$E$1921,A1369))</f>
        <v>199.05</v>
      </c>
      <c r="K1369" s="15" t="n">
        <f aca="false">IF(H1369="Invoiced",ROUND(J1369-G1369,2),"")</f>
        <v>-0.02</v>
      </c>
      <c r="L1369" s="17" t="str">
        <f aca="false">IF(H1369="Invoiced",IF(ABS(K1369)/G1369&gt;0.03,"Review","OK"),"")</f>
        <v>OK</v>
      </c>
      <c r="M1369" s="19" t="n">
        <f aca="false">DATE(YEAR(B1369),MONTH(B1369),1)</f>
        <v>46204</v>
      </c>
    </row>
    <row r="1370" customFormat="false" ht="15" hidden="false" customHeight="false" outlineLevel="0" collapsed="false">
      <c r="A1370" s="17" t="s">
        <v>1883</v>
      </c>
      <c r="B1370" s="18" t="n">
        <v>46226</v>
      </c>
      <c r="C1370" s="17" t="s">
        <v>82</v>
      </c>
      <c r="D1370" s="17" t="s">
        <v>1723</v>
      </c>
      <c r="E1370" s="17" t="s">
        <v>1724</v>
      </c>
      <c r="F1370" s="17" t="s">
        <v>98</v>
      </c>
      <c r="G1370" s="15" t="n">
        <v>322.54</v>
      </c>
      <c r="H1370" s="17" t="s">
        <v>86</v>
      </c>
      <c r="I1370" s="12" t="n">
        <f aca="false">COUNTIFS('Supplier bills'!$E$2:$E$1921,A1370)</f>
        <v>1</v>
      </c>
      <c r="J1370" s="15" t="n">
        <f aca="false">IF(I1370=0,"",SUMIFS('Supplier bills'!$F$2:$F$1921,'Supplier bills'!$E$2:$E$1921,A1370))</f>
        <v>321.25</v>
      </c>
      <c r="K1370" s="15" t="n">
        <f aca="false">IF(H1370="Invoiced",ROUND(J1370-G1370,2),"")</f>
        <v>-1.29</v>
      </c>
      <c r="L1370" s="17" t="str">
        <f aca="false">IF(H1370="Invoiced",IF(ABS(K1370)/G1370&gt;0.03,"Review","OK"),"")</f>
        <v>OK</v>
      </c>
      <c r="M1370" s="19" t="n">
        <f aca="false">DATE(YEAR(B1370),MONTH(B1370),1)</f>
        <v>46204</v>
      </c>
    </row>
    <row r="1371" customFormat="false" ht="15" hidden="false" customHeight="false" outlineLevel="0" collapsed="false">
      <c r="A1371" s="17" t="s">
        <v>1884</v>
      </c>
      <c r="B1371" s="18" t="n">
        <v>46227</v>
      </c>
      <c r="C1371" s="17" t="s">
        <v>82</v>
      </c>
      <c r="D1371" s="17" t="s">
        <v>1849</v>
      </c>
      <c r="E1371" s="17" t="s">
        <v>1850</v>
      </c>
      <c r="F1371" s="17" t="s">
        <v>98</v>
      </c>
      <c r="G1371" s="15" t="n">
        <v>185.76</v>
      </c>
      <c r="H1371" s="17" t="s">
        <v>86</v>
      </c>
      <c r="I1371" s="12" t="n">
        <f aca="false">COUNTIFS('Supplier bills'!$E$2:$E$1921,A1371)</f>
        <v>1</v>
      </c>
      <c r="J1371" s="15" t="n">
        <f aca="false">IF(I1371=0,"",SUMIFS('Supplier bills'!$F$2:$F$1921,'Supplier bills'!$E$2:$E$1921,A1371))</f>
        <v>186</v>
      </c>
      <c r="K1371" s="15" t="n">
        <f aca="false">IF(H1371="Invoiced",ROUND(J1371-G1371,2),"")</f>
        <v>0.24</v>
      </c>
      <c r="L1371" s="17" t="str">
        <f aca="false">IF(H1371="Invoiced",IF(ABS(K1371)/G1371&gt;0.03,"Review","OK"),"")</f>
        <v>OK</v>
      </c>
      <c r="M1371" s="19" t="n">
        <f aca="false">DATE(YEAR(B1371),MONTH(B1371),1)</f>
        <v>46204</v>
      </c>
    </row>
    <row r="1372" customFormat="false" ht="15" hidden="false" customHeight="false" outlineLevel="0" collapsed="false">
      <c r="A1372" s="17" t="s">
        <v>1885</v>
      </c>
      <c r="B1372" s="18" t="n">
        <v>46227</v>
      </c>
      <c r="C1372" s="17" t="s">
        <v>82</v>
      </c>
      <c r="D1372" s="17" t="s">
        <v>1868</v>
      </c>
      <c r="E1372" s="17" t="s">
        <v>1869</v>
      </c>
      <c r="F1372" s="17" t="s">
        <v>98</v>
      </c>
      <c r="G1372" s="15" t="n">
        <v>73.56</v>
      </c>
      <c r="H1372" s="17" t="s">
        <v>86</v>
      </c>
      <c r="I1372" s="12" t="n">
        <f aca="false">COUNTIFS('Supplier bills'!$E$2:$E$1921,A1372)</f>
        <v>1</v>
      </c>
      <c r="J1372" s="15" t="n">
        <f aca="false">IF(I1372=0,"",SUMIFS('Supplier bills'!$F$2:$F$1921,'Supplier bills'!$E$2:$E$1921,A1372))</f>
        <v>73.06</v>
      </c>
      <c r="K1372" s="15" t="n">
        <f aca="false">IF(H1372="Invoiced",ROUND(J1372-G1372,2),"")</f>
        <v>-0.5</v>
      </c>
      <c r="L1372" s="17" t="str">
        <f aca="false">IF(H1372="Invoiced",IF(ABS(K1372)/G1372&gt;0.03,"Review","OK"),"")</f>
        <v>OK</v>
      </c>
      <c r="M1372" s="19" t="n">
        <f aca="false">DATE(YEAR(B1372),MONTH(B1372),1)</f>
        <v>46204</v>
      </c>
    </row>
    <row r="1373" customFormat="false" ht="15" hidden="false" customHeight="false" outlineLevel="0" collapsed="false">
      <c r="A1373" s="17" t="s">
        <v>1886</v>
      </c>
      <c r="B1373" s="18" t="n">
        <v>46227</v>
      </c>
      <c r="C1373" s="17" t="s">
        <v>82</v>
      </c>
      <c r="D1373" s="17" t="s">
        <v>1750</v>
      </c>
      <c r="E1373" s="17" t="s">
        <v>1751</v>
      </c>
      <c r="F1373" s="17" t="s">
        <v>92</v>
      </c>
      <c r="G1373" s="15" t="n">
        <v>814.95</v>
      </c>
      <c r="H1373" s="17" t="s">
        <v>93</v>
      </c>
      <c r="I1373" s="12" t="n">
        <f aca="false">COUNTIFS('Supplier bills'!$E$2:$E$1921,A1373)</f>
        <v>0</v>
      </c>
      <c r="J1373" s="15" t="str">
        <f aca="false">IF(I1373=0,"",SUMIFS('Supplier bills'!$F$2:$F$1921,'Supplier bills'!$E$2:$E$1921,A1373))</f>
        <v/>
      </c>
      <c r="K1373" s="15" t="str">
        <f aca="false">IF(H1373="Invoiced",ROUND(J1373-G1373,2),"")</f>
        <v/>
      </c>
      <c r="L1373" s="17" t="str">
        <f aca="false">IF(H1373="Invoiced",IF(ABS(K1373)/G1373&gt;0.03,"Review","OK"),"")</f>
        <v/>
      </c>
      <c r="M1373" s="19" t="n">
        <f aca="false">DATE(YEAR(B1373),MONTH(B1373),1)</f>
        <v>46204</v>
      </c>
    </row>
    <row r="1374" customFormat="false" ht="15" hidden="false" customHeight="false" outlineLevel="0" collapsed="false">
      <c r="A1374" s="17" t="s">
        <v>1887</v>
      </c>
      <c r="B1374" s="18" t="n">
        <v>46227</v>
      </c>
      <c r="C1374" s="17" t="s">
        <v>88</v>
      </c>
      <c r="D1374" s="17" t="s">
        <v>1782</v>
      </c>
      <c r="E1374" s="17" t="s">
        <v>1783</v>
      </c>
      <c r="F1374" s="17" t="s">
        <v>92</v>
      </c>
      <c r="G1374" s="15" t="n">
        <v>270.77</v>
      </c>
      <c r="H1374" s="17" t="s">
        <v>93</v>
      </c>
      <c r="I1374" s="12" t="n">
        <f aca="false">COUNTIFS('Supplier bills'!$E$2:$E$1921,A1374)</f>
        <v>0</v>
      </c>
      <c r="J1374" s="15" t="str">
        <f aca="false">IF(I1374=0,"",SUMIFS('Supplier bills'!$F$2:$F$1921,'Supplier bills'!$E$2:$E$1921,A1374))</f>
        <v/>
      </c>
      <c r="K1374" s="15" t="str">
        <f aca="false">IF(H1374="Invoiced",ROUND(J1374-G1374,2),"")</f>
        <v/>
      </c>
      <c r="L1374" s="17" t="str">
        <f aca="false">IF(H1374="Invoiced",IF(ABS(K1374)/G1374&gt;0.03,"Review","OK"),"")</f>
        <v/>
      </c>
      <c r="M1374" s="19" t="n">
        <f aca="false">DATE(YEAR(B1374),MONTH(B1374),1)</f>
        <v>46204</v>
      </c>
    </row>
    <row r="1375" customFormat="false" ht="15" hidden="false" customHeight="false" outlineLevel="0" collapsed="false">
      <c r="A1375" s="17" t="s">
        <v>1888</v>
      </c>
      <c r="B1375" s="18" t="n">
        <v>46227</v>
      </c>
      <c r="C1375" s="17" t="s">
        <v>82</v>
      </c>
      <c r="D1375" s="17" t="s">
        <v>1768</v>
      </c>
      <c r="E1375" s="17" t="s">
        <v>1769</v>
      </c>
      <c r="F1375" s="17" t="s">
        <v>98</v>
      </c>
      <c r="G1375" s="15" t="n">
        <v>403.79</v>
      </c>
      <c r="H1375" s="17" t="s">
        <v>86</v>
      </c>
      <c r="I1375" s="12" t="n">
        <f aca="false">COUNTIFS('Supplier bills'!$E$2:$E$1921,A1375)</f>
        <v>1</v>
      </c>
      <c r="J1375" s="15" t="n">
        <f aca="false">IF(I1375=0,"",SUMIFS('Supplier bills'!$F$2:$F$1921,'Supplier bills'!$E$2:$E$1921,A1375))</f>
        <v>404.33</v>
      </c>
      <c r="K1375" s="15" t="n">
        <f aca="false">IF(H1375="Invoiced",ROUND(J1375-G1375,2),"")</f>
        <v>0.54</v>
      </c>
      <c r="L1375" s="17" t="str">
        <f aca="false">IF(H1375="Invoiced",IF(ABS(K1375)/G1375&gt;0.03,"Review","OK"),"")</f>
        <v>OK</v>
      </c>
      <c r="M1375" s="19" t="n">
        <f aca="false">DATE(YEAR(B1375),MONTH(B1375),1)</f>
        <v>46204</v>
      </c>
    </row>
    <row r="1376" customFormat="false" ht="15" hidden="false" customHeight="false" outlineLevel="0" collapsed="false">
      <c r="A1376" s="17" t="s">
        <v>1889</v>
      </c>
      <c r="B1376" s="18" t="n">
        <v>46227</v>
      </c>
      <c r="C1376" s="17" t="s">
        <v>101</v>
      </c>
      <c r="D1376" s="17" t="s">
        <v>1717</v>
      </c>
      <c r="E1376" s="17" t="s">
        <v>1718</v>
      </c>
      <c r="F1376" s="17" t="s">
        <v>85</v>
      </c>
      <c r="G1376" s="15" t="n">
        <v>209.77</v>
      </c>
      <c r="H1376" s="17" t="s">
        <v>86</v>
      </c>
      <c r="I1376" s="12" t="n">
        <f aca="false">COUNTIFS('Supplier bills'!$E$2:$E$1921,A1376)</f>
        <v>1</v>
      </c>
      <c r="J1376" s="15" t="n">
        <f aca="false">IF(I1376=0,"",SUMIFS('Supplier bills'!$F$2:$F$1921,'Supplier bills'!$E$2:$E$1921,A1376))</f>
        <v>209.08</v>
      </c>
      <c r="K1376" s="15" t="n">
        <f aca="false">IF(H1376="Invoiced",ROUND(J1376-G1376,2),"")</f>
        <v>-0.69</v>
      </c>
      <c r="L1376" s="17" t="str">
        <f aca="false">IF(H1376="Invoiced",IF(ABS(K1376)/G1376&gt;0.03,"Review","OK"),"")</f>
        <v>OK</v>
      </c>
      <c r="M1376" s="19" t="n">
        <f aca="false">DATE(YEAR(B1376),MONTH(B1376),1)</f>
        <v>46204</v>
      </c>
    </row>
    <row r="1377" customFormat="false" ht="15" hidden="false" customHeight="false" outlineLevel="0" collapsed="false">
      <c r="A1377" s="17" t="s">
        <v>1890</v>
      </c>
      <c r="B1377" s="18" t="n">
        <v>46227</v>
      </c>
      <c r="C1377" s="17" t="s">
        <v>82</v>
      </c>
      <c r="D1377" s="17" t="s">
        <v>1868</v>
      </c>
      <c r="E1377" s="17" t="s">
        <v>1869</v>
      </c>
      <c r="F1377" s="17" t="s">
        <v>98</v>
      </c>
      <c r="G1377" s="15" t="n">
        <v>295.72</v>
      </c>
      <c r="H1377" s="17" t="s">
        <v>86</v>
      </c>
      <c r="I1377" s="12" t="n">
        <f aca="false">COUNTIFS('Supplier bills'!$E$2:$E$1921,A1377)</f>
        <v>1</v>
      </c>
      <c r="J1377" s="15" t="n">
        <f aca="false">IF(I1377=0,"",SUMIFS('Supplier bills'!$F$2:$F$1921,'Supplier bills'!$E$2:$E$1921,A1377))</f>
        <v>294.69</v>
      </c>
      <c r="K1377" s="15" t="n">
        <f aca="false">IF(H1377="Invoiced",ROUND(J1377-G1377,2),"")</f>
        <v>-1.03</v>
      </c>
      <c r="L1377" s="17" t="str">
        <f aca="false">IF(H1377="Invoiced",IF(ABS(K1377)/G1377&gt;0.03,"Review","OK"),"")</f>
        <v>OK</v>
      </c>
      <c r="M1377" s="19" t="n">
        <f aca="false">DATE(YEAR(B1377),MONTH(B1377),1)</f>
        <v>46204</v>
      </c>
    </row>
    <row r="1378" customFormat="false" ht="15" hidden="false" customHeight="false" outlineLevel="0" collapsed="false">
      <c r="A1378" s="17" t="s">
        <v>1891</v>
      </c>
      <c r="B1378" s="18" t="n">
        <v>46227</v>
      </c>
      <c r="C1378" s="17" t="s">
        <v>88</v>
      </c>
      <c r="D1378" s="17" t="s">
        <v>1674</v>
      </c>
      <c r="E1378" s="17" t="s">
        <v>1675</v>
      </c>
      <c r="F1378" s="17" t="s">
        <v>98</v>
      </c>
      <c r="G1378" s="15" t="n">
        <v>303.96</v>
      </c>
      <c r="H1378" s="17" t="s">
        <v>86</v>
      </c>
      <c r="I1378" s="12" t="n">
        <f aca="false">COUNTIFS('Supplier bills'!$E$2:$E$1921,A1378)</f>
        <v>1</v>
      </c>
      <c r="J1378" s="15" t="n">
        <f aca="false">IF(I1378=0,"",SUMIFS('Supplier bills'!$F$2:$F$1921,'Supplier bills'!$E$2:$E$1921,A1378))</f>
        <v>323.63</v>
      </c>
      <c r="K1378" s="15" t="n">
        <f aca="false">IF(H1378="Invoiced",ROUND(J1378-G1378,2),"")</f>
        <v>19.67</v>
      </c>
      <c r="L1378" s="17" t="str">
        <f aca="false">IF(H1378="Invoiced",IF(ABS(K1378)/G1378&gt;0.03,"Review","OK"),"")</f>
        <v>Review</v>
      </c>
      <c r="M1378" s="19" t="n">
        <f aca="false">DATE(YEAR(B1378),MONTH(B1378),1)</f>
        <v>46204</v>
      </c>
    </row>
    <row r="1379" customFormat="false" ht="15" hidden="false" customHeight="false" outlineLevel="0" collapsed="false">
      <c r="A1379" s="17" t="s">
        <v>1892</v>
      </c>
      <c r="B1379" s="18" t="n">
        <v>46227</v>
      </c>
      <c r="C1379" s="17" t="s">
        <v>82</v>
      </c>
      <c r="D1379" s="17" t="s">
        <v>1849</v>
      </c>
      <c r="E1379" s="17" t="s">
        <v>1850</v>
      </c>
      <c r="F1379" s="17" t="s">
        <v>98</v>
      </c>
      <c r="G1379" s="15" t="n">
        <v>775.31</v>
      </c>
      <c r="H1379" s="17" t="s">
        <v>86</v>
      </c>
      <c r="I1379" s="12" t="n">
        <f aca="false">COUNTIFS('Supplier bills'!$E$2:$E$1921,A1379)</f>
        <v>2</v>
      </c>
      <c r="J1379" s="15" t="n">
        <f aca="false">IF(I1379=0,"",SUMIFS('Supplier bills'!$F$2:$F$1921,'Supplier bills'!$E$2:$E$1921,A1379))</f>
        <v>772.08</v>
      </c>
      <c r="K1379" s="15" t="n">
        <f aca="false">IF(H1379="Invoiced",ROUND(J1379-G1379,2),"")</f>
        <v>-3.23</v>
      </c>
      <c r="L1379" s="17" t="str">
        <f aca="false">IF(H1379="Invoiced",IF(ABS(K1379)/G1379&gt;0.03,"Review","OK"),"")</f>
        <v>OK</v>
      </c>
      <c r="M1379" s="19" t="n">
        <f aca="false">DATE(YEAR(B1379),MONTH(B1379),1)</f>
        <v>46204</v>
      </c>
    </row>
    <row r="1380" customFormat="false" ht="15" hidden="false" customHeight="false" outlineLevel="0" collapsed="false">
      <c r="A1380" s="17" t="s">
        <v>1893</v>
      </c>
      <c r="B1380" s="18" t="n">
        <v>46227</v>
      </c>
      <c r="C1380" s="17" t="s">
        <v>101</v>
      </c>
      <c r="D1380" s="17" t="s">
        <v>1711</v>
      </c>
      <c r="E1380" s="17" t="s">
        <v>1712</v>
      </c>
      <c r="F1380" s="17" t="s">
        <v>98</v>
      </c>
      <c r="G1380" s="15" t="n">
        <v>149.18</v>
      </c>
      <c r="H1380" s="17" t="s">
        <v>86</v>
      </c>
      <c r="I1380" s="12" t="n">
        <f aca="false">COUNTIFS('Supplier bills'!$E$2:$E$1921,A1380)</f>
        <v>1</v>
      </c>
      <c r="J1380" s="15" t="n">
        <f aca="false">IF(I1380=0,"",SUMIFS('Supplier bills'!$F$2:$F$1921,'Supplier bills'!$E$2:$E$1921,A1380))</f>
        <v>147.8</v>
      </c>
      <c r="K1380" s="15" t="n">
        <f aca="false">IF(H1380="Invoiced",ROUND(J1380-G1380,2),"")</f>
        <v>-1.38</v>
      </c>
      <c r="L1380" s="17" t="str">
        <f aca="false">IF(H1380="Invoiced",IF(ABS(K1380)/G1380&gt;0.03,"Review","OK"),"")</f>
        <v>OK</v>
      </c>
      <c r="M1380" s="19" t="n">
        <f aca="false">DATE(YEAR(B1380),MONTH(B1380),1)</f>
        <v>46204</v>
      </c>
    </row>
    <row r="1381" customFormat="false" ht="15" hidden="false" customHeight="false" outlineLevel="0" collapsed="false">
      <c r="A1381" s="17" t="s">
        <v>1894</v>
      </c>
      <c r="B1381" s="18" t="n">
        <v>46227</v>
      </c>
      <c r="C1381" s="17" t="s">
        <v>82</v>
      </c>
      <c r="D1381" s="17" t="s">
        <v>1849</v>
      </c>
      <c r="E1381" s="17" t="s">
        <v>1850</v>
      </c>
      <c r="F1381" s="17" t="s">
        <v>98</v>
      </c>
      <c r="G1381" s="15" t="n">
        <v>236.36</v>
      </c>
      <c r="H1381" s="17" t="s">
        <v>86</v>
      </c>
      <c r="I1381" s="12" t="n">
        <f aca="false">COUNTIFS('Supplier bills'!$E$2:$E$1921,A1381)</f>
        <v>1</v>
      </c>
      <c r="J1381" s="15" t="n">
        <f aca="false">IF(I1381=0,"",SUMIFS('Supplier bills'!$F$2:$F$1921,'Supplier bills'!$E$2:$E$1921,A1381))</f>
        <v>234.98</v>
      </c>
      <c r="K1381" s="15" t="n">
        <f aca="false">IF(H1381="Invoiced",ROUND(J1381-G1381,2),"")</f>
        <v>-1.38</v>
      </c>
      <c r="L1381" s="17" t="str">
        <f aca="false">IF(H1381="Invoiced",IF(ABS(K1381)/G1381&gt;0.03,"Review","OK"),"")</f>
        <v>OK</v>
      </c>
      <c r="M1381" s="19" t="n">
        <f aca="false">DATE(YEAR(B1381),MONTH(B1381),1)</f>
        <v>46204</v>
      </c>
    </row>
    <row r="1382" customFormat="false" ht="15" hidden="false" customHeight="false" outlineLevel="0" collapsed="false">
      <c r="A1382" s="17" t="s">
        <v>1895</v>
      </c>
      <c r="B1382" s="18" t="n">
        <v>46227</v>
      </c>
      <c r="C1382" s="17" t="s">
        <v>88</v>
      </c>
      <c r="D1382" s="17" t="s">
        <v>1782</v>
      </c>
      <c r="E1382" s="17" t="s">
        <v>1783</v>
      </c>
      <c r="F1382" s="17" t="s">
        <v>98</v>
      </c>
      <c r="G1382" s="15" t="n">
        <v>91.24</v>
      </c>
      <c r="H1382" s="17" t="s">
        <v>86</v>
      </c>
      <c r="I1382" s="12" t="n">
        <f aca="false">COUNTIFS('Supplier bills'!$E$2:$E$1921,A1382)</f>
        <v>1</v>
      </c>
      <c r="J1382" s="15" t="n">
        <f aca="false">IF(I1382=0,"",SUMIFS('Supplier bills'!$F$2:$F$1921,'Supplier bills'!$E$2:$E$1921,A1382))</f>
        <v>91.9</v>
      </c>
      <c r="K1382" s="15" t="n">
        <f aca="false">IF(H1382="Invoiced",ROUND(J1382-G1382,2),"")</f>
        <v>0.66</v>
      </c>
      <c r="L1382" s="17" t="str">
        <f aca="false">IF(H1382="Invoiced",IF(ABS(K1382)/G1382&gt;0.03,"Review","OK"),"")</f>
        <v>OK</v>
      </c>
      <c r="M1382" s="19" t="n">
        <f aca="false">DATE(YEAR(B1382),MONTH(B1382),1)</f>
        <v>46204</v>
      </c>
    </row>
    <row r="1383" customFormat="false" ht="15" hidden="false" customHeight="false" outlineLevel="0" collapsed="false">
      <c r="A1383" s="17" t="s">
        <v>1896</v>
      </c>
      <c r="B1383" s="18" t="n">
        <v>46227</v>
      </c>
      <c r="C1383" s="17" t="s">
        <v>88</v>
      </c>
      <c r="D1383" s="17" t="s">
        <v>1800</v>
      </c>
      <c r="E1383" s="17" t="s">
        <v>1801</v>
      </c>
      <c r="F1383" s="17" t="s">
        <v>98</v>
      </c>
      <c r="G1383" s="15" t="n">
        <v>98.06</v>
      </c>
      <c r="H1383" s="17" t="s">
        <v>135</v>
      </c>
      <c r="I1383" s="12" t="n">
        <f aca="false">COUNTIFS('Supplier bills'!$E$2:$E$1921,A1383)</f>
        <v>0</v>
      </c>
      <c r="J1383" s="15" t="str">
        <f aca="false">IF(I1383=0,"",SUMIFS('Supplier bills'!$F$2:$F$1921,'Supplier bills'!$E$2:$E$1921,A1383))</f>
        <v/>
      </c>
      <c r="K1383" s="15" t="str">
        <f aca="false">IF(H1383="Invoiced",ROUND(J1383-G1383,2),"")</f>
        <v/>
      </c>
      <c r="L1383" s="17" t="str">
        <f aca="false">IF(H1383="Invoiced",IF(ABS(K1383)/G1383&gt;0.03,"Review","OK"),"")</f>
        <v/>
      </c>
      <c r="M1383" s="19" t="n">
        <f aca="false">DATE(YEAR(B1383),MONTH(B1383),1)</f>
        <v>46204</v>
      </c>
    </row>
    <row r="1384" customFormat="false" ht="15" hidden="false" customHeight="false" outlineLevel="0" collapsed="false">
      <c r="A1384" s="17" t="s">
        <v>1897</v>
      </c>
      <c r="B1384" s="18" t="n">
        <v>46227</v>
      </c>
      <c r="C1384" s="17" t="s">
        <v>88</v>
      </c>
      <c r="D1384" s="17" t="s">
        <v>1691</v>
      </c>
      <c r="E1384" s="17" t="s">
        <v>1692</v>
      </c>
      <c r="F1384" s="17" t="s">
        <v>98</v>
      </c>
      <c r="G1384" s="15" t="n">
        <v>686.43</v>
      </c>
      <c r="H1384" s="17" t="s">
        <v>86</v>
      </c>
      <c r="I1384" s="12" t="n">
        <f aca="false">COUNTIFS('Supplier bills'!$E$2:$E$1921,A1384)</f>
        <v>1</v>
      </c>
      <c r="J1384" s="15" t="n">
        <f aca="false">IF(I1384=0,"",SUMIFS('Supplier bills'!$F$2:$F$1921,'Supplier bills'!$E$2:$E$1921,A1384))</f>
        <v>687.37</v>
      </c>
      <c r="K1384" s="15" t="n">
        <f aca="false">IF(H1384="Invoiced",ROUND(J1384-G1384,2),"")</f>
        <v>0.94</v>
      </c>
      <c r="L1384" s="17" t="str">
        <f aca="false">IF(H1384="Invoiced",IF(ABS(K1384)/G1384&gt;0.03,"Review","OK"),"")</f>
        <v>OK</v>
      </c>
      <c r="M1384" s="19" t="n">
        <f aca="false">DATE(YEAR(B1384),MONTH(B1384),1)</f>
        <v>46204</v>
      </c>
    </row>
    <row r="1385" customFormat="false" ht="15" hidden="false" customHeight="false" outlineLevel="0" collapsed="false">
      <c r="A1385" s="17" t="s">
        <v>1898</v>
      </c>
      <c r="B1385" s="18" t="n">
        <v>46227</v>
      </c>
      <c r="C1385" s="17" t="s">
        <v>101</v>
      </c>
      <c r="D1385" s="17" t="s">
        <v>1899</v>
      </c>
      <c r="E1385" s="17" t="s">
        <v>1900</v>
      </c>
      <c r="F1385" s="17" t="s">
        <v>98</v>
      </c>
      <c r="G1385" s="15" t="n">
        <v>812.89</v>
      </c>
      <c r="H1385" s="17" t="s">
        <v>86</v>
      </c>
      <c r="I1385" s="12" t="n">
        <f aca="false">COUNTIFS('Supplier bills'!$E$2:$E$1921,A1385)</f>
        <v>1</v>
      </c>
      <c r="J1385" s="15" t="n">
        <f aca="false">IF(I1385=0,"",SUMIFS('Supplier bills'!$F$2:$F$1921,'Supplier bills'!$E$2:$E$1921,A1385))</f>
        <v>807.65</v>
      </c>
      <c r="K1385" s="15" t="n">
        <f aca="false">IF(H1385="Invoiced",ROUND(J1385-G1385,2),"")</f>
        <v>-5.24</v>
      </c>
      <c r="L1385" s="17" t="str">
        <f aca="false">IF(H1385="Invoiced",IF(ABS(K1385)/G1385&gt;0.03,"Review","OK"),"")</f>
        <v>OK</v>
      </c>
      <c r="M1385" s="19" t="n">
        <f aca="false">DATE(YEAR(B1385),MONTH(B1385),1)</f>
        <v>46204</v>
      </c>
    </row>
    <row r="1386" customFormat="false" ht="15" hidden="false" customHeight="false" outlineLevel="0" collapsed="false">
      <c r="A1386" s="17" t="s">
        <v>1901</v>
      </c>
      <c r="B1386" s="18" t="n">
        <v>46227</v>
      </c>
      <c r="C1386" s="17" t="s">
        <v>88</v>
      </c>
      <c r="D1386" s="17" t="s">
        <v>1723</v>
      </c>
      <c r="E1386" s="17" t="s">
        <v>1724</v>
      </c>
      <c r="F1386" s="17" t="s">
        <v>98</v>
      </c>
      <c r="G1386" s="15" t="n">
        <v>301.17</v>
      </c>
      <c r="H1386" s="17" t="s">
        <v>86</v>
      </c>
      <c r="I1386" s="12" t="n">
        <f aca="false">COUNTIFS('Supplier bills'!$E$2:$E$1921,A1386)</f>
        <v>1</v>
      </c>
      <c r="J1386" s="15" t="n">
        <f aca="false">IF(I1386=0,"",SUMIFS('Supplier bills'!$F$2:$F$1921,'Supplier bills'!$E$2:$E$1921,A1386))</f>
        <v>298.46</v>
      </c>
      <c r="K1386" s="15" t="n">
        <f aca="false">IF(H1386="Invoiced",ROUND(J1386-G1386,2),"")</f>
        <v>-2.71</v>
      </c>
      <c r="L1386" s="17" t="str">
        <f aca="false">IF(H1386="Invoiced",IF(ABS(K1386)/G1386&gt;0.03,"Review","OK"),"")</f>
        <v>OK</v>
      </c>
      <c r="M1386" s="19" t="n">
        <f aca="false">DATE(YEAR(B1386),MONTH(B1386),1)</f>
        <v>46204</v>
      </c>
    </row>
    <row r="1387" customFormat="false" ht="15" hidden="false" customHeight="false" outlineLevel="0" collapsed="false">
      <c r="A1387" s="17" t="s">
        <v>1902</v>
      </c>
      <c r="B1387" s="18" t="n">
        <v>46227</v>
      </c>
      <c r="C1387" s="17" t="s">
        <v>82</v>
      </c>
      <c r="D1387" s="17" t="s">
        <v>1782</v>
      </c>
      <c r="E1387" s="17" t="s">
        <v>1783</v>
      </c>
      <c r="F1387" s="17" t="s">
        <v>85</v>
      </c>
      <c r="G1387" s="15" t="n">
        <v>398.43</v>
      </c>
      <c r="H1387" s="17" t="s">
        <v>86</v>
      </c>
      <c r="I1387" s="12" t="n">
        <f aca="false">COUNTIFS('Supplier bills'!$E$2:$E$1921,A1387)</f>
        <v>1</v>
      </c>
      <c r="J1387" s="15" t="n">
        <f aca="false">IF(I1387=0,"",SUMIFS('Supplier bills'!$F$2:$F$1921,'Supplier bills'!$E$2:$E$1921,A1387))</f>
        <v>397.49</v>
      </c>
      <c r="K1387" s="15" t="n">
        <f aca="false">IF(H1387="Invoiced",ROUND(J1387-G1387,2),"")</f>
        <v>-0.94</v>
      </c>
      <c r="L1387" s="17" t="str">
        <f aca="false">IF(H1387="Invoiced",IF(ABS(K1387)/G1387&gt;0.03,"Review","OK"),"")</f>
        <v>OK</v>
      </c>
      <c r="M1387" s="19" t="n">
        <f aca="false">DATE(YEAR(B1387),MONTH(B1387),1)</f>
        <v>46204</v>
      </c>
    </row>
    <row r="1388" customFormat="false" ht="15" hidden="false" customHeight="false" outlineLevel="0" collapsed="false">
      <c r="A1388" s="17" t="s">
        <v>1903</v>
      </c>
      <c r="B1388" s="18" t="n">
        <v>46227</v>
      </c>
      <c r="C1388" s="17" t="s">
        <v>101</v>
      </c>
      <c r="D1388" s="17" t="s">
        <v>1859</v>
      </c>
      <c r="E1388" s="17" t="s">
        <v>1860</v>
      </c>
      <c r="F1388" s="17" t="s">
        <v>98</v>
      </c>
      <c r="G1388" s="15" t="n">
        <v>588.27</v>
      </c>
      <c r="H1388" s="17" t="s">
        <v>86</v>
      </c>
      <c r="I1388" s="12" t="n">
        <f aca="false">COUNTIFS('Supplier bills'!$E$2:$E$1921,A1388)</f>
        <v>1</v>
      </c>
      <c r="J1388" s="15" t="n">
        <f aca="false">IF(I1388=0,"",SUMIFS('Supplier bills'!$F$2:$F$1921,'Supplier bills'!$E$2:$E$1921,A1388))</f>
        <v>592.24</v>
      </c>
      <c r="K1388" s="15" t="n">
        <f aca="false">IF(H1388="Invoiced",ROUND(J1388-G1388,2),"")</f>
        <v>3.97</v>
      </c>
      <c r="L1388" s="17" t="str">
        <f aca="false">IF(H1388="Invoiced",IF(ABS(K1388)/G1388&gt;0.03,"Review","OK"),"")</f>
        <v>OK</v>
      </c>
      <c r="M1388" s="19" t="n">
        <f aca="false">DATE(YEAR(B1388),MONTH(B1388),1)</f>
        <v>46204</v>
      </c>
    </row>
    <row r="1389" customFormat="false" ht="15" hidden="false" customHeight="false" outlineLevel="0" collapsed="false">
      <c r="A1389" s="17" t="s">
        <v>1904</v>
      </c>
      <c r="B1389" s="18" t="n">
        <v>46228</v>
      </c>
      <c r="C1389" s="17" t="s">
        <v>82</v>
      </c>
      <c r="D1389" s="17" t="s">
        <v>1773</v>
      </c>
      <c r="E1389" s="17" t="s">
        <v>1774</v>
      </c>
      <c r="F1389" s="17" t="s">
        <v>98</v>
      </c>
      <c r="G1389" s="15" t="n">
        <v>249.9</v>
      </c>
      <c r="H1389" s="17" t="s">
        <v>86</v>
      </c>
      <c r="I1389" s="12" t="n">
        <f aca="false">COUNTIFS('Supplier bills'!$E$2:$E$1921,A1389)</f>
        <v>1</v>
      </c>
      <c r="J1389" s="15" t="n">
        <f aca="false">IF(I1389=0,"",SUMIFS('Supplier bills'!$F$2:$F$1921,'Supplier bills'!$E$2:$E$1921,A1389))</f>
        <v>220.61</v>
      </c>
      <c r="K1389" s="15" t="n">
        <f aca="false">IF(H1389="Invoiced",ROUND(J1389-G1389,2),"")</f>
        <v>-29.29</v>
      </c>
      <c r="L1389" s="17" t="str">
        <f aca="false">IF(H1389="Invoiced",IF(ABS(K1389)/G1389&gt;0.03,"Review","OK"),"")</f>
        <v>Review</v>
      </c>
      <c r="M1389" s="19" t="n">
        <f aca="false">DATE(YEAR(B1389),MONTH(B1389),1)</f>
        <v>46204</v>
      </c>
    </row>
    <row r="1390" customFormat="false" ht="15" hidden="false" customHeight="false" outlineLevel="0" collapsed="false">
      <c r="A1390" s="17" t="s">
        <v>1905</v>
      </c>
      <c r="B1390" s="18" t="n">
        <v>46228</v>
      </c>
      <c r="C1390" s="17" t="s">
        <v>101</v>
      </c>
      <c r="D1390" s="17" t="s">
        <v>1711</v>
      </c>
      <c r="E1390" s="17" t="s">
        <v>1712</v>
      </c>
      <c r="F1390" s="17" t="s">
        <v>98</v>
      </c>
      <c r="G1390" s="15" t="n">
        <v>666.62</v>
      </c>
      <c r="H1390" s="17" t="s">
        <v>86</v>
      </c>
      <c r="I1390" s="12" t="n">
        <f aca="false">COUNTIFS('Supplier bills'!$E$2:$E$1921,A1390)</f>
        <v>1</v>
      </c>
      <c r="J1390" s="15" t="n">
        <f aca="false">IF(I1390=0,"",SUMIFS('Supplier bills'!$F$2:$F$1921,'Supplier bills'!$E$2:$E$1921,A1390))</f>
        <v>663.49</v>
      </c>
      <c r="K1390" s="15" t="n">
        <f aca="false">IF(H1390="Invoiced",ROUND(J1390-G1390,2),"")</f>
        <v>-3.13</v>
      </c>
      <c r="L1390" s="17" t="str">
        <f aca="false">IF(H1390="Invoiced",IF(ABS(K1390)/G1390&gt;0.03,"Review","OK"),"")</f>
        <v>OK</v>
      </c>
      <c r="M1390" s="19" t="n">
        <f aca="false">DATE(YEAR(B1390),MONTH(B1390),1)</f>
        <v>46204</v>
      </c>
    </row>
    <row r="1391" customFormat="false" ht="15" hidden="false" customHeight="false" outlineLevel="0" collapsed="false">
      <c r="A1391" s="17" t="s">
        <v>1906</v>
      </c>
      <c r="B1391" s="18" t="n">
        <v>46228</v>
      </c>
      <c r="C1391" s="17" t="s">
        <v>101</v>
      </c>
      <c r="D1391" s="17" t="s">
        <v>1773</v>
      </c>
      <c r="E1391" s="17" t="s">
        <v>1774</v>
      </c>
      <c r="F1391" s="17" t="s">
        <v>98</v>
      </c>
      <c r="G1391" s="15" t="n">
        <v>229.75</v>
      </c>
      <c r="H1391" s="17" t="s">
        <v>86</v>
      </c>
      <c r="I1391" s="12" t="n">
        <f aca="false">COUNTIFS('Supplier bills'!$E$2:$E$1921,A1391)</f>
        <v>1</v>
      </c>
      <c r="J1391" s="15" t="n">
        <f aca="false">IF(I1391=0,"",SUMIFS('Supplier bills'!$F$2:$F$1921,'Supplier bills'!$E$2:$E$1921,A1391))</f>
        <v>228.52</v>
      </c>
      <c r="K1391" s="15" t="n">
        <f aca="false">IF(H1391="Invoiced",ROUND(J1391-G1391,2),"")</f>
        <v>-1.23</v>
      </c>
      <c r="L1391" s="17" t="str">
        <f aca="false">IF(H1391="Invoiced",IF(ABS(K1391)/G1391&gt;0.03,"Review","OK"),"")</f>
        <v>OK</v>
      </c>
      <c r="M1391" s="19" t="n">
        <f aca="false">DATE(YEAR(B1391),MONTH(B1391),1)</f>
        <v>46204</v>
      </c>
    </row>
    <row r="1392" customFormat="false" ht="15" hidden="false" customHeight="false" outlineLevel="0" collapsed="false">
      <c r="A1392" s="17" t="s">
        <v>1907</v>
      </c>
      <c r="B1392" s="18" t="n">
        <v>46228</v>
      </c>
      <c r="C1392" s="17" t="s">
        <v>82</v>
      </c>
      <c r="D1392" s="17" t="s">
        <v>1645</v>
      </c>
      <c r="E1392" s="17" t="s">
        <v>1646</v>
      </c>
      <c r="F1392" s="17" t="s">
        <v>85</v>
      </c>
      <c r="G1392" s="15" t="n">
        <v>229.32</v>
      </c>
      <c r="H1392" s="17" t="s">
        <v>86</v>
      </c>
      <c r="I1392" s="12" t="n">
        <f aca="false">COUNTIFS('Supplier bills'!$E$2:$E$1921,A1392)</f>
        <v>1</v>
      </c>
      <c r="J1392" s="15" t="n">
        <f aca="false">IF(I1392=0,"",SUMIFS('Supplier bills'!$F$2:$F$1921,'Supplier bills'!$E$2:$E$1921,A1392))</f>
        <v>229.79</v>
      </c>
      <c r="K1392" s="15" t="n">
        <f aca="false">IF(H1392="Invoiced",ROUND(J1392-G1392,2),"")</f>
        <v>0.47</v>
      </c>
      <c r="L1392" s="17" t="str">
        <f aca="false">IF(H1392="Invoiced",IF(ABS(K1392)/G1392&gt;0.03,"Review","OK"),"")</f>
        <v>OK</v>
      </c>
      <c r="M1392" s="19" t="n">
        <f aca="false">DATE(YEAR(B1392),MONTH(B1392),1)</f>
        <v>46204</v>
      </c>
    </row>
    <row r="1393" customFormat="false" ht="15" hidden="false" customHeight="false" outlineLevel="0" collapsed="false">
      <c r="A1393" s="17" t="s">
        <v>1908</v>
      </c>
      <c r="B1393" s="18" t="n">
        <v>46228</v>
      </c>
      <c r="C1393" s="17" t="s">
        <v>101</v>
      </c>
      <c r="D1393" s="17" t="s">
        <v>1701</v>
      </c>
      <c r="E1393" s="17" t="s">
        <v>1702</v>
      </c>
      <c r="F1393" s="17" t="s">
        <v>85</v>
      </c>
      <c r="G1393" s="15" t="n">
        <v>1009.42</v>
      </c>
      <c r="H1393" s="17" t="s">
        <v>86</v>
      </c>
      <c r="I1393" s="12" t="n">
        <f aca="false">COUNTIFS('Supplier bills'!$E$2:$E$1921,A1393)</f>
        <v>1</v>
      </c>
      <c r="J1393" s="15" t="n">
        <f aca="false">IF(I1393=0,"",SUMIFS('Supplier bills'!$F$2:$F$1921,'Supplier bills'!$E$2:$E$1921,A1393))</f>
        <v>1016.73</v>
      </c>
      <c r="K1393" s="15" t="n">
        <f aca="false">IF(H1393="Invoiced",ROUND(J1393-G1393,2),"")</f>
        <v>7.31</v>
      </c>
      <c r="L1393" s="17" t="str">
        <f aca="false">IF(H1393="Invoiced",IF(ABS(K1393)/G1393&gt;0.03,"Review","OK"),"")</f>
        <v>OK</v>
      </c>
      <c r="M1393" s="19" t="n">
        <f aca="false">DATE(YEAR(B1393),MONTH(B1393),1)</f>
        <v>46204</v>
      </c>
    </row>
    <row r="1394" customFormat="false" ht="15" hidden="false" customHeight="false" outlineLevel="0" collapsed="false">
      <c r="A1394" s="17" t="s">
        <v>1909</v>
      </c>
      <c r="B1394" s="18" t="n">
        <v>46228</v>
      </c>
      <c r="C1394" s="17" t="s">
        <v>82</v>
      </c>
      <c r="D1394" s="17" t="s">
        <v>1726</v>
      </c>
      <c r="E1394" s="17" t="s">
        <v>1727</v>
      </c>
      <c r="F1394" s="17" t="s">
        <v>98</v>
      </c>
      <c r="G1394" s="15" t="n">
        <v>1287.79</v>
      </c>
      <c r="H1394" s="17" t="s">
        <v>86</v>
      </c>
      <c r="I1394" s="12" t="n">
        <f aca="false">COUNTIFS('Supplier bills'!$E$2:$E$1921,A1394)</f>
        <v>1</v>
      </c>
      <c r="J1394" s="15" t="n">
        <f aca="false">IF(I1394=0,"",SUMIFS('Supplier bills'!$F$2:$F$1921,'Supplier bills'!$E$2:$E$1921,A1394))</f>
        <v>1295.14</v>
      </c>
      <c r="K1394" s="15" t="n">
        <f aca="false">IF(H1394="Invoiced",ROUND(J1394-G1394,2),"")</f>
        <v>7.35</v>
      </c>
      <c r="L1394" s="17" t="str">
        <f aca="false">IF(H1394="Invoiced",IF(ABS(K1394)/G1394&gt;0.03,"Review","OK"),"")</f>
        <v>OK</v>
      </c>
      <c r="M1394" s="19" t="n">
        <f aca="false">DATE(YEAR(B1394),MONTH(B1394),1)</f>
        <v>46204</v>
      </c>
    </row>
    <row r="1395" customFormat="false" ht="15" hidden="false" customHeight="false" outlineLevel="0" collapsed="false">
      <c r="A1395" s="17" t="s">
        <v>1910</v>
      </c>
      <c r="B1395" s="18" t="n">
        <v>46228</v>
      </c>
      <c r="C1395" s="17" t="s">
        <v>82</v>
      </c>
      <c r="D1395" s="17" t="s">
        <v>1726</v>
      </c>
      <c r="E1395" s="17" t="s">
        <v>1727</v>
      </c>
      <c r="F1395" s="17" t="s">
        <v>98</v>
      </c>
      <c r="G1395" s="15" t="n">
        <v>312.6</v>
      </c>
      <c r="H1395" s="17" t="s">
        <v>86</v>
      </c>
      <c r="I1395" s="12" t="n">
        <f aca="false">COUNTIFS('Supplier bills'!$E$2:$E$1921,A1395)</f>
        <v>1</v>
      </c>
      <c r="J1395" s="15" t="n">
        <f aca="false">IF(I1395=0,"",SUMIFS('Supplier bills'!$F$2:$F$1921,'Supplier bills'!$E$2:$E$1921,A1395))</f>
        <v>314.86</v>
      </c>
      <c r="K1395" s="15" t="n">
        <f aca="false">IF(H1395="Invoiced",ROUND(J1395-G1395,2),"")</f>
        <v>2.26</v>
      </c>
      <c r="L1395" s="17" t="str">
        <f aca="false">IF(H1395="Invoiced",IF(ABS(K1395)/G1395&gt;0.03,"Review","OK"),"")</f>
        <v>OK</v>
      </c>
      <c r="M1395" s="19" t="n">
        <f aca="false">DATE(YEAR(B1395),MONTH(B1395),1)</f>
        <v>46204</v>
      </c>
    </row>
    <row r="1396" customFormat="false" ht="15" hidden="false" customHeight="false" outlineLevel="0" collapsed="false">
      <c r="A1396" s="17" t="s">
        <v>1911</v>
      </c>
      <c r="B1396" s="18" t="n">
        <v>46228</v>
      </c>
      <c r="C1396" s="17" t="s">
        <v>88</v>
      </c>
      <c r="D1396" s="17" t="s">
        <v>1793</v>
      </c>
      <c r="E1396" s="17" t="s">
        <v>1794</v>
      </c>
      <c r="F1396" s="17" t="s">
        <v>98</v>
      </c>
      <c r="G1396" s="15" t="n">
        <v>181.58</v>
      </c>
      <c r="H1396" s="17" t="s">
        <v>86</v>
      </c>
      <c r="I1396" s="12" t="n">
        <f aca="false">COUNTIFS('Supplier bills'!$E$2:$E$1921,A1396)</f>
        <v>1</v>
      </c>
      <c r="J1396" s="15" t="n">
        <f aca="false">IF(I1396=0,"",SUMIFS('Supplier bills'!$F$2:$F$1921,'Supplier bills'!$E$2:$E$1921,A1396))</f>
        <v>180.12</v>
      </c>
      <c r="K1396" s="15" t="n">
        <f aca="false">IF(H1396="Invoiced",ROUND(J1396-G1396,2),"")</f>
        <v>-1.46</v>
      </c>
      <c r="L1396" s="17" t="str">
        <f aca="false">IF(H1396="Invoiced",IF(ABS(K1396)/G1396&gt;0.03,"Review","OK"),"")</f>
        <v>OK</v>
      </c>
      <c r="M1396" s="19" t="n">
        <f aca="false">DATE(YEAR(B1396),MONTH(B1396),1)</f>
        <v>46204</v>
      </c>
    </row>
    <row r="1397" customFormat="false" ht="15" hidden="false" customHeight="false" outlineLevel="0" collapsed="false">
      <c r="A1397" s="17" t="s">
        <v>1912</v>
      </c>
      <c r="B1397" s="18" t="n">
        <v>46228</v>
      </c>
      <c r="C1397" s="17" t="s">
        <v>82</v>
      </c>
      <c r="D1397" s="17" t="s">
        <v>1671</v>
      </c>
      <c r="E1397" s="17" t="s">
        <v>1672</v>
      </c>
      <c r="F1397" s="17" t="s">
        <v>98</v>
      </c>
      <c r="G1397" s="15" t="n">
        <v>181.71</v>
      </c>
      <c r="H1397" s="17" t="s">
        <v>135</v>
      </c>
      <c r="I1397" s="12" t="n">
        <f aca="false">COUNTIFS('Supplier bills'!$E$2:$E$1921,A1397)</f>
        <v>0</v>
      </c>
      <c r="J1397" s="15" t="str">
        <f aca="false">IF(I1397=0,"",SUMIFS('Supplier bills'!$F$2:$F$1921,'Supplier bills'!$E$2:$E$1921,A1397))</f>
        <v/>
      </c>
      <c r="K1397" s="15" t="str">
        <f aca="false">IF(H1397="Invoiced",ROUND(J1397-G1397,2),"")</f>
        <v/>
      </c>
      <c r="L1397" s="17" t="str">
        <f aca="false">IF(H1397="Invoiced",IF(ABS(K1397)/G1397&gt;0.03,"Review","OK"),"")</f>
        <v/>
      </c>
      <c r="M1397" s="19" t="n">
        <f aca="false">DATE(YEAR(B1397),MONTH(B1397),1)</f>
        <v>46204</v>
      </c>
    </row>
    <row r="1398" customFormat="false" ht="15" hidden="false" customHeight="false" outlineLevel="0" collapsed="false">
      <c r="A1398" s="17" t="s">
        <v>1913</v>
      </c>
      <c r="B1398" s="18" t="n">
        <v>46228</v>
      </c>
      <c r="C1398" s="17" t="s">
        <v>88</v>
      </c>
      <c r="D1398" s="17" t="s">
        <v>1787</v>
      </c>
      <c r="E1398" s="17" t="s">
        <v>1788</v>
      </c>
      <c r="F1398" s="17" t="s">
        <v>98</v>
      </c>
      <c r="G1398" s="15" t="n">
        <v>139.82</v>
      </c>
      <c r="H1398" s="17" t="s">
        <v>86</v>
      </c>
      <c r="I1398" s="12" t="n">
        <f aca="false">COUNTIFS('Supplier bills'!$E$2:$E$1921,A1398)</f>
        <v>1</v>
      </c>
      <c r="J1398" s="15" t="n">
        <f aca="false">IF(I1398=0,"",SUMIFS('Supplier bills'!$F$2:$F$1921,'Supplier bills'!$E$2:$E$1921,A1398))</f>
        <v>138.74</v>
      </c>
      <c r="K1398" s="15" t="n">
        <f aca="false">IF(H1398="Invoiced",ROUND(J1398-G1398,2),"")</f>
        <v>-1.08</v>
      </c>
      <c r="L1398" s="17" t="str">
        <f aca="false">IF(H1398="Invoiced",IF(ABS(K1398)/G1398&gt;0.03,"Review","OK"),"")</f>
        <v>OK</v>
      </c>
      <c r="M1398" s="19" t="n">
        <f aca="false">DATE(YEAR(B1398),MONTH(B1398),1)</f>
        <v>46204</v>
      </c>
    </row>
    <row r="1399" customFormat="false" ht="15" hidden="false" customHeight="false" outlineLevel="0" collapsed="false">
      <c r="A1399" s="17" t="s">
        <v>1914</v>
      </c>
      <c r="B1399" s="18" t="n">
        <v>46228</v>
      </c>
      <c r="C1399" s="17" t="s">
        <v>101</v>
      </c>
      <c r="D1399" s="17" t="s">
        <v>1726</v>
      </c>
      <c r="E1399" s="17" t="s">
        <v>1727</v>
      </c>
      <c r="F1399" s="17" t="s">
        <v>98</v>
      </c>
      <c r="G1399" s="15" t="n">
        <v>28</v>
      </c>
      <c r="H1399" s="17" t="s">
        <v>86</v>
      </c>
      <c r="I1399" s="12" t="n">
        <f aca="false">COUNTIFS('Supplier bills'!$E$2:$E$1921,A1399)</f>
        <v>2</v>
      </c>
      <c r="J1399" s="15" t="n">
        <f aca="false">IF(I1399=0,"",SUMIFS('Supplier bills'!$F$2:$F$1921,'Supplier bills'!$E$2:$E$1921,A1399))</f>
        <v>30.82</v>
      </c>
      <c r="K1399" s="15" t="n">
        <f aca="false">IF(H1399="Invoiced",ROUND(J1399-G1399,2),"")</f>
        <v>2.82</v>
      </c>
      <c r="L1399" s="17" t="str">
        <f aca="false">IF(H1399="Invoiced",IF(ABS(K1399)/G1399&gt;0.03,"Review","OK"),"")</f>
        <v>Review</v>
      </c>
      <c r="M1399" s="19" t="n">
        <f aca="false">DATE(YEAR(B1399),MONTH(B1399),1)</f>
        <v>46204</v>
      </c>
    </row>
    <row r="1400" customFormat="false" ht="15" hidden="false" customHeight="false" outlineLevel="0" collapsed="false">
      <c r="A1400" s="17" t="s">
        <v>1915</v>
      </c>
      <c r="B1400" s="18" t="n">
        <v>46228</v>
      </c>
      <c r="C1400" s="17" t="s">
        <v>101</v>
      </c>
      <c r="D1400" s="17" t="s">
        <v>1899</v>
      </c>
      <c r="E1400" s="17" t="s">
        <v>1900</v>
      </c>
      <c r="F1400" s="17" t="s">
        <v>98</v>
      </c>
      <c r="G1400" s="15" t="n">
        <v>210.29</v>
      </c>
      <c r="H1400" s="17" t="s">
        <v>86</v>
      </c>
      <c r="I1400" s="12" t="n">
        <f aca="false">COUNTIFS('Supplier bills'!$E$2:$E$1921,A1400)</f>
        <v>1</v>
      </c>
      <c r="J1400" s="15" t="n">
        <f aca="false">IF(I1400=0,"",SUMIFS('Supplier bills'!$F$2:$F$1921,'Supplier bills'!$E$2:$E$1921,A1400))</f>
        <v>200.93</v>
      </c>
      <c r="K1400" s="15" t="n">
        <f aca="false">IF(H1400="Invoiced",ROUND(J1400-G1400,2),"")</f>
        <v>-9.36</v>
      </c>
      <c r="L1400" s="17" t="str">
        <f aca="false">IF(H1400="Invoiced",IF(ABS(K1400)/G1400&gt;0.03,"Review","OK"),"")</f>
        <v>Review</v>
      </c>
      <c r="M1400" s="19" t="n">
        <f aca="false">DATE(YEAR(B1400),MONTH(B1400),1)</f>
        <v>46204</v>
      </c>
    </row>
    <row r="1401" customFormat="false" ht="15" hidden="false" customHeight="false" outlineLevel="0" collapsed="false">
      <c r="A1401" s="17" t="s">
        <v>1916</v>
      </c>
      <c r="B1401" s="18" t="n">
        <v>46229</v>
      </c>
      <c r="C1401" s="17" t="s">
        <v>88</v>
      </c>
      <c r="D1401" s="17" t="s">
        <v>1917</v>
      </c>
      <c r="E1401" s="17" t="s">
        <v>1918</v>
      </c>
      <c r="F1401" s="17" t="s">
        <v>98</v>
      </c>
      <c r="G1401" s="15" t="n">
        <v>136.67</v>
      </c>
      <c r="H1401" s="17" t="s">
        <v>86</v>
      </c>
      <c r="I1401" s="12" t="n">
        <f aca="false">COUNTIFS('Supplier bills'!$E$2:$E$1921,A1401)</f>
        <v>1</v>
      </c>
      <c r="J1401" s="15" t="n">
        <f aca="false">IF(I1401=0,"",SUMIFS('Supplier bills'!$F$2:$F$1921,'Supplier bills'!$E$2:$E$1921,A1401))</f>
        <v>137.38</v>
      </c>
      <c r="K1401" s="15" t="n">
        <f aca="false">IF(H1401="Invoiced",ROUND(J1401-G1401,2),"")</f>
        <v>0.71</v>
      </c>
      <c r="L1401" s="17" t="str">
        <f aca="false">IF(H1401="Invoiced",IF(ABS(K1401)/G1401&gt;0.03,"Review","OK"),"")</f>
        <v>OK</v>
      </c>
      <c r="M1401" s="19" t="n">
        <f aca="false">DATE(YEAR(B1401),MONTH(B1401),1)</f>
        <v>46204</v>
      </c>
    </row>
    <row r="1402" customFormat="false" ht="15" hidden="false" customHeight="false" outlineLevel="0" collapsed="false">
      <c r="A1402" s="17" t="s">
        <v>1919</v>
      </c>
      <c r="B1402" s="18" t="n">
        <v>46229</v>
      </c>
      <c r="C1402" s="17" t="s">
        <v>82</v>
      </c>
      <c r="D1402" s="17" t="s">
        <v>1793</v>
      </c>
      <c r="E1402" s="17" t="s">
        <v>1794</v>
      </c>
      <c r="F1402" s="17" t="s">
        <v>85</v>
      </c>
      <c r="G1402" s="15" t="n">
        <v>976.97</v>
      </c>
      <c r="H1402" s="17" t="s">
        <v>86</v>
      </c>
      <c r="I1402" s="12" t="n">
        <f aca="false">COUNTIFS('Supplier bills'!$E$2:$E$1921,A1402)</f>
        <v>1</v>
      </c>
      <c r="J1402" s="15" t="n">
        <f aca="false">IF(I1402=0,"",SUMIFS('Supplier bills'!$F$2:$F$1921,'Supplier bills'!$E$2:$E$1921,A1402))</f>
        <v>978.32</v>
      </c>
      <c r="K1402" s="15" t="n">
        <f aca="false">IF(H1402="Invoiced",ROUND(J1402-G1402,2),"")</f>
        <v>1.35</v>
      </c>
      <c r="L1402" s="17" t="str">
        <f aca="false">IF(H1402="Invoiced",IF(ABS(K1402)/G1402&gt;0.03,"Review","OK"),"")</f>
        <v>OK</v>
      </c>
      <c r="M1402" s="19" t="n">
        <f aca="false">DATE(YEAR(B1402),MONTH(B1402),1)</f>
        <v>46204</v>
      </c>
    </row>
    <row r="1403" customFormat="false" ht="15" hidden="false" customHeight="false" outlineLevel="0" collapsed="false">
      <c r="A1403" s="17" t="s">
        <v>1920</v>
      </c>
      <c r="B1403" s="18" t="n">
        <v>46229</v>
      </c>
      <c r="C1403" s="17" t="s">
        <v>82</v>
      </c>
      <c r="D1403" s="17" t="s">
        <v>1757</v>
      </c>
      <c r="E1403" s="17" t="s">
        <v>1758</v>
      </c>
      <c r="F1403" s="17" t="s">
        <v>98</v>
      </c>
      <c r="G1403" s="15" t="n">
        <v>144.73</v>
      </c>
      <c r="H1403" s="17" t="s">
        <v>86</v>
      </c>
      <c r="I1403" s="12" t="n">
        <f aca="false">COUNTIFS('Supplier bills'!$E$2:$E$1921,A1403)</f>
        <v>1</v>
      </c>
      <c r="J1403" s="15" t="n">
        <f aca="false">IF(I1403=0,"",SUMIFS('Supplier bills'!$F$2:$F$1921,'Supplier bills'!$E$2:$E$1921,A1403))</f>
        <v>145.77</v>
      </c>
      <c r="K1403" s="15" t="n">
        <f aca="false">IF(H1403="Invoiced",ROUND(J1403-G1403,2),"")</f>
        <v>1.04</v>
      </c>
      <c r="L1403" s="17" t="str">
        <f aca="false">IF(H1403="Invoiced",IF(ABS(K1403)/G1403&gt;0.03,"Review","OK"),"")</f>
        <v>OK</v>
      </c>
      <c r="M1403" s="19" t="n">
        <f aca="false">DATE(YEAR(B1403),MONTH(B1403),1)</f>
        <v>46204</v>
      </c>
    </row>
    <row r="1404" customFormat="false" ht="15" hidden="false" customHeight="false" outlineLevel="0" collapsed="false">
      <c r="A1404" s="17" t="s">
        <v>1921</v>
      </c>
      <c r="B1404" s="18" t="n">
        <v>46229</v>
      </c>
      <c r="C1404" s="17" t="s">
        <v>82</v>
      </c>
      <c r="D1404" s="17" t="s">
        <v>1787</v>
      </c>
      <c r="E1404" s="17" t="s">
        <v>1788</v>
      </c>
      <c r="F1404" s="17" t="s">
        <v>98</v>
      </c>
      <c r="G1404" s="15" t="n">
        <v>143.85</v>
      </c>
      <c r="H1404" s="17" t="s">
        <v>86</v>
      </c>
      <c r="I1404" s="12" t="n">
        <f aca="false">COUNTIFS('Supplier bills'!$E$2:$E$1921,A1404)</f>
        <v>1</v>
      </c>
      <c r="J1404" s="15" t="n">
        <f aca="false">IF(I1404=0,"",SUMIFS('Supplier bills'!$F$2:$F$1921,'Supplier bills'!$E$2:$E$1921,A1404))</f>
        <v>142.9</v>
      </c>
      <c r="K1404" s="15" t="n">
        <f aca="false">IF(H1404="Invoiced",ROUND(J1404-G1404,2),"")</f>
        <v>-0.95</v>
      </c>
      <c r="L1404" s="17" t="str">
        <f aca="false">IF(H1404="Invoiced",IF(ABS(K1404)/G1404&gt;0.03,"Review","OK"),"")</f>
        <v>OK</v>
      </c>
      <c r="M1404" s="19" t="n">
        <f aca="false">DATE(YEAR(B1404),MONTH(B1404),1)</f>
        <v>46204</v>
      </c>
    </row>
    <row r="1405" customFormat="false" ht="15" hidden="false" customHeight="false" outlineLevel="0" collapsed="false">
      <c r="A1405" s="17" t="s">
        <v>1922</v>
      </c>
      <c r="B1405" s="18" t="n">
        <v>46229</v>
      </c>
      <c r="C1405" s="17" t="s">
        <v>82</v>
      </c>
      <c r="D1405" s="17" t="s">
        <v>1839</v>
      </c>
      <c r="E1405" s="17" t="s">
        <v>1840</v>
      </c>
      <c r="F1405" s="17" t="s">
        <v>98</v>
      </c>
      <c r="G1405" s="15" t="n">
        <v>251.74</v>
      </c>
      <c r="H1405" s="17" t="s">
        <v>86</v>
      </c>
      <c r="I1405" s="12" t="n">
        <f aca="false">COUNTIFS('Supplier bills'!$E$2:$E$1921,A1405)</f>
        <v>1</v>
      </c>
      <c r="J1405" s="15" t="n">
        <f aca="false">IF(I1405=0,"",SUMIFS('Supplier bills'!$F$2:$F$1921,'Supplier bills'!$E$2:$E$1921,A1405))</f>
        <v>253.45</v>
      </c>
      <c r="K1405" s="15" t="n">
        <f aca="false">IF(H1405="Invoiced",ROUND(J1405-G1405,2),"")</f>
        <v>1.71</v>
      </c>
      <c r="L1405" s="17" t="str">
        <f aca="false">IF(H1405="Invoiced",IF(ABS(K1405)/G1405&gt;0.03,"Review","OK"),"")</f>
        <v>OK</v>
      </c>
      <c r="M1405" s="19" t="n">
        <f aca="false">DATE(YEAR(B1405),MONTH(B1405),1)</f>
        <v>46204</v>
      </c>
    </row>
    <row r="1406" customFormat="false" ht="15" hidden="false" customHeight="false" outlineLevel="0" collapsed="false">
      <c r="A1406" s="17" t="s">
        <v>1923</v>
      </c>
      <c r="B1406" s="18" t="n">
        <v>46229</v>
      </c>
      <c r="C1406" s="17" t="s">
        <v>82</v>
      </c>
      <c r="D1406" s="17" t="s">
        <v>1814</v>
      </c>
      <c r="E1406" s="17" t="s">
        <v>1815</v>
      </c>
      <c r="F1406" s="17" t="s">
        <v>98</v>
      </c>
      <c r="G1406" s="15" t="n">
        <v>853.69</v>
      </c>
      <c r="H1406" s="17" t="s">
        <v>86</v>
      </c>
      <c r="I1406" s="12" t="n">
        <f aca="false">COUNTIFS('Supplier bills'!$E$2:$E$1921,A1406)</f>
        <v>1</v>
      </c>
      <c r="J1406" s="15" t="n">
        <f aca="false">IF(I1406=0,"",SUMIFS('Supplier bills'!$F$2:$F$1921,'Supplier bills'!$E$2:$E$1921,A1406))</f>
        <v>845.34</v>
      </c>
      <c r="K1406" s="15" t="n">
        <f aca="false">IF(H1406="Invoiced",ROUND(J1406-G1406,2),"")</f>
        <v>-8.35</v>
      </c>
      <c r="L1406" s="17" t="str">
        <f aca="false">IF(H1406="Invoiced",IF(ABS(K1406)/G1406&gt;0.03,"Review","OK"),"")</f>
        <v>OK</v>
      </c>
      <c r="M1406" s="19" t="n">
        <f aca="false">DATE(YEAR(B1406),MONTH(B1406),1)</f>
        <v>46204</v>
      </c>
    </row>
    <row r="1407" customFormat="false" ht="15" hidden="false" customHeight="false" outlineLevel="0" collapsed="false">
      <c r="A1407" s="17" t="s">
        <v>1924</v>
      </c>
      <c r="B1407" s="18" t="n">
        <v>46229</v>
      </c>
      <c r="C1407" s="17" t="s">
        <v>88</v>
      </c>
      <c r="D1407" s="17" t="s">
        <v>1750</v>
      </c>
      <c r="E1407" s="17" t="s">
        <v>1751</v>
      </c>
      <c r="F1407" s="17" t="s">
        <v>85</v>
      </c>
      <c r="G1407" s="15" t="n">
        <v>458.79</v>
      </c>
      <c r="H1407" s="17" t="s">
        <v>86</v>
      </c>
      <c r="I1407" s="12" t="n">
        <f aca="false">COUNTIFS('Supplier bills'!$E$2:$E$1921,A1407)</f>
        <v>1</v>
      </c>
      <c r="J1407" s="15" t="n">
        <f aca="false">IF(I1407=0,"",SUMIFS('Supplier bills'!$F$2:$F$1921,'Supplier bills'!$E$2:$E$1921,A1407))</f>
        <v>460.05</v>
      </c>
      <c r="K1407" s="15" t="n">
        <f aca="false">IF(H1407="Invoiced",ROUND(J1407-G1407,2),"")</f>
        <v>1.26</v>
      </c>
      <c r="L1407" s="17" t="str">
        <f aca="false">IF(H1407="Invoiced",IF(ABS(K1407)/G1407&gt;0.03,"Review","OK"),"")</f>
        <v>OK</v>
      </c>
      <c r="M1407" s="19" t="n">
        <f aca="false">DATE(YEAR(B1407),MONTH(B1407),1)</f>
        <v>46204</v>
      </c>
    </row>
    <row r="1408" customFormat="false" ht="15" hidden="false" customHeight="false" outlineLevel="0" collapsed="false">
      <c r="A1408" s="17" t="s">
        <v>1925</v>
      </c>
      <c r="B1408" s="18" t="n">
        <v>46229</v>
      </c>
      <c r="C1408" s="17" t="s">
        <v>101</v>
      </c>
      <c r="D1408" s="17" t="s">
        <v>1826</v>
      </c>
      <c r="E1408" s="17" t="s">
        <v>1827</v>
      </c>
      <c r="F1408" s="17" t="s">
        <v>85</v>
      </c>
      <c r="G1408" s="15" t="n">
        <v>49.48</v>
      </c>
      <c r="H1408" s="17" t="s">
        <v>86</v>
      </c>
      <c r="I1408" s="12" t="n">
        <f aca="false">COUNTIFS('Supplier bills'!$E$2:$E$1921,A1408)</f>
        <v>1</v>
      </c>
      <c r="J1408" s="15" t="n">
        <f aca="false">IF(I1408=0,"",SUMIFS('Supplier bills'!$F$2:$F$1921,'Supplier bills'!$E$2:$E$1921,A1408))</f>
        <v>49.64</v>
      </c>
      <c r="K1408" s="15" t="n">
        <f aca="false">IF(H1408="Invoiced",ROUND(J1408-G1408,2),"")</f>
        <v>0.16</v>
      </c>
      <c r="L1408" s="17" t="str">
        <f aca="false">IF(H1408="Invoiced",IF(ABS(K1408)/G1408&gt;0.03,"Review","OK"),"")</f>
        <v>OK</v>
      </c>
      <c r="M1408" s="19" t="n">
        <f aca="false">DATE(YEAR(B1408),MONTH(B1408),1)</f>
        <v>46204</v>
      </c>
    </row>
    <row r="1409" customFormat="false" ht="15" hidden="false" customHeight="false" outlineLevel="0" collapsed="false">
      <c r="A1409" s="17" t="s">
        <v>1926</v>
      </c>
      <c r="B1409" s="18" t="n">
        <v>46229</v>
      </c>
      <c r="C1409" s="17" t="s">
        <v>82</v>
      </c>
      <c r="D1409" s="17" t="s">
        <v>1917</v>
      </c>
      <c r="E1409" s="17" t="s">
        <v>1918</v>
      </c>
      <c r="F1409" s="17" t="s">
        <v>85</v>
      </c>
      <c r="G1409" s="15" t="n">
        <v>49.41</v>
      </c>
      <c r="H1409" s="17" t="s">
        <v>86</v>
      </c>
      <c r="I1409" s="12" t="n">
        <f aca="false">COUNTIFS('Supplier bills'!$E$2:$E$1921,A1409)</f>
        <v>1</v>
      </c>
      <c r="J1409" s="15" t="n">
        <f aca="false">IF(I1409=0,"",SUMIFS('Supplier bills'!$F$2:$F$1921,'Supplier bills'!$E$2:$E$1921,A1409))</f>
        <v>49.89</v>
      </c>
      <c r="K1409" s="15" t="n">
        <f aca="false">IF(H1409="Invoiced",ROUND(J1409-G1409,2),"")</f>
        <v>0.48</v>
      </c>
      <c r="L1409" s="17" t="str">
        <f aca="false">IF(H1409="Invoiced",IF(ABS(K1409)/G1409&gt;0.03,"Review","OK"),"")</f>
        <v>OK</v>
      </c>
      <c r="M1409" s="19" t="n">
        <f aca="false">DATE(YEAR(B1409),MONTH(B1409),1)</f>
        <v>46204</v>
      </c>
    </row>
    <row r="1410" customFormat="false" ht="15" hidden="false" customHeight="false" outlineLevel="0" collapsed="false">
      <c r="A1410" s="17" t="s">
        <v>1927</v>
      </c>
      <c r="B1410" s="18" t="n">
        <v>46229</v>
      </c>
      <c r="C1410" s="17" t="s">
        <v>82</v>
      </c>
      <c r="D1410" s="17" t="s">
        <v>1852</v>
      </c>
      <c r="E1410" s="17" t="s">
        <v>1853</v>
      </c>
      <c r="F1410" s="17" t="s">
        <v>98</v>
      </c>
      <c r="G1410" s="15" t="n">
        <v>184.54</v>
      </c>
      <c r="H1410" s="17" t="s">
        <v>86</v>
      </c>
      <c r="I1410" s="12" t="n">
        <f aca="false">COUNTIFS('Supplier bills'!$E$2:$E$1921,A1410)</f>
        <v>1</v>
      </c>
      <c r="J1410" s="15" t="n">
        <f aca="false">IF(I1410=0,"",SUMIFS('Supplier bills'!$F$2:$F$1921,'Supplier bills'!$E$2:$E$1921,A1410))</f>
        <v>182.99</v>
      </c>
      <c r="K1410" s="15" t="n">
        <f aca="false">IF(H1410="Invoiced",ROUND(J1410-G1410,2),"")</f>
        <v>-1.55</v>
      </c>
      <c r="L1410" s="17" t="str">
        <f aca="false">IF(H1410="Invoiced",IF(ABS(K1410)/G1410&gt;0.03,"Review","OK"),"")</f>
        <v>OK</v>
      </c>
      <c r="M1410" s="19" t="n">
        <f aca="false">DATE(YEAR(B1410),MONTH(B1410),1)</f>
        <v>46204</v>
      </c>
    </row>
    <row r="1411" customFormat="false" ht="15" hidden="false" customHeight="false" outlineLevel="0" collapsed="false">
      <c r="A1411" s="17" t="s">
        <v>1928</v>
      </c>
      <c r="B1411" s="18" t="n">
        <v>46229</v>
      </c>
      <c r="C1411" s="17" t="s">
        <v>88</v>
      </c>
      <c r="D1411" s="17" t="s">
        <v>1809</v>
      </c>
      <c r="E1411" s="17" t="s">
        <v>1810</v>
      </c>
      <c r="F1411" s="17" t="s">
        <v>85</v>
      </c>
      <c r="G1411" s="15" t="n">
        <v>294.52</v>
      </c>
      <c r="H1411" s="17" t="s">
        <v>86</v>
      </c>
      <c r="I1411" s="12" t="n">
        <f aca="false">COUNTIFS('Supplier bills'!$E$2:$E$1921,A1411)</f>
        <v>1</v>
      </c>
      <c r="J1411" s="15" t="n">
        <f aca="false">IF(I1411=0,"",SUMIFS('Supplier bills'!$F$2:$F$1921,'Supplier bills'!$E$2:$E$1921,A1411))</f>
        <v>295.19</v>
      </c>
      <c r="K1411" s="15" t="n">
        <f aca="false">IF(H1411="Invoiced",ROUND(J1411-G1411,2),"")</f>
        <v>0.67</v>
      </c>
      <c r="L1411" s="17" t="str">
        <f aca="false">IF(H1411="Invoiced",IF(ABS(K1411)/G1411&gt;0.03,"Review","OK"),"")</f>
        <v>OK</v>
      </c>
      <c r="M1411" s="19" t="n">
        <f aca="false">DATE(YEAR(B1411),MONTH(B1411),1)</f>
        <v>46204</v>
      </c>
    </row>
    <row r="1412" customFormat="false" ht="15" hidden="false" customHeight="false" outlineLevel="0" collapsed="false">
      <c r="A1412" s="17" t="s">
        <v>1929</v>
      </c>
      <c r="B1412" s="18" t="n">
        <v>46229</v>
      </c>
      <c r="C1412" s="17" t="s">
        <v>82</v>
      </c>
      <c r="D1412" s="17" t="s">
        <v>1704</v>
      </c>
      <c r="E1412" s="17" t="s">
        <v>1705</v>
      </c>
      <c r="F1412" s="17" t="s">
        <v>85</v>
      </c>
      <c r="G1412" s="15" t="n">
        <v>106</v>
      </c>
      <c r="H1412" s="17" t="s">
        <v>86</v>
      </c>
      <c r="I1412" s="12" t="n">
        <f aca="false">COUNTIFS('Supplier bills'!$E$2:$E$1921,A1412)</f>
        <v>1</v>
      </c>
      <c r="J1412" s="15" t="n">
        <f aca="false">IF(I1412=0,"",SUMIFS('Supplier bills'!$F$2:$F$1921,'Supplier bills'!$E$2:$E$1921,A1412))</f>
        <v>106.67</v>
      </c>
      <c r="K1412" s="15" t="n">
        <f aca="false">IF(H1412="Invoiced",ROUND(J1412-G1412,2),"")</f>
        <v>0.67</v>
      </c>
      <c r="L1412" s="17" t="str">
        <f aca="false">IF(H1412="Invoiced",IF(ABS(K1412)/G1412&gt;0.03,"Review","OK"),"")</f>
        <v>OK</v>
      </c>
      <c r="M1412" s="19" t="n">
        <f aca="false">DATE(YEAR(B1412),MONTH(B1412),1)</f>
        <v>46204</v>
      </c>
    </row>
    <row r="1413" customFormat="false" ht="15" hidden="false" customHeight="false" outlineLevel="0" collapsed="false">
      <c r="A1413" s="17" t="s">
        <v>1930</v>
      </c>
      <c r="B1413" s="18" t="n">
        <v>46229</v>
      </c>
      <c r="C1413" s="17" t="s">
        <v>88</v>
      </c>
      <c r="D1413" s="17" t="s">
        <v>1645</v>
      </c>
      <c r="E1413" s="17" t="s">
        <v>1646</v>
      </c>
      <c r="F1413" s="17" t="s">
        <v>98</v>
      </c>
      <c r="G1413" s="15" t="n">
        <v>96.15</v>
      </c>
      <c r="H1413" s="17" t="s">
        <v>86</v>
      </c>
      <c r="I1413" s="12" t="n">
        <f aca="false">COUNTIFS('Supplier bills'!$E$2:$E$1921,A1413)</f>
        <v>1</v>
      </c>
      <c r="J1413" s="15" t="n">
        <f aca="false">IF(I1413=0,"",SUMIFS('Supplier bills'!$F$2:$F$1921,'Supplier bills'!$E$2:$E$1921,A1413))</f>
        <v>96.77</v>
      </c>
      <c r="K1413" s="15" t="n">
        <f aca="false">IF(H1413="Invoiced",ROUND(J1413-G1413,2),"")</f>
        <v>0.62</v>
      </c>
      <c r="L1413" s="17" t="str">
        <f aca="false">IF(H1413="Invoiced",IF(ABS(K1413)/G1413&gt;0.03,"Review","OK"),"")</f>
        <v>OK</v>
      </c>
      <c r="M1413" s="19" t="n">
        <f aca="false">DATE(YEAR(B1413),MONTH(B1413),1)</f>
        <v>46204</v>
      </c>
    </row>
    <row r="1414" customFormat="false" ht="15" hidden="false" customHeight="false" outlineLevel="0" collapsed="false">
      <c r="A1414" s="17" t="s">
        <v>1931</v>
      </c>
      <c r="B1414" s="18" t="n">
        <v>46229</v>
      </c>
      <c r="C1414" s="17" t="s">
        <v>88</v>
      </c>
      <c r="D1414" s="17" t="s">
        <v>1773</v>
      </c>
      <c r="E1414" s="17" t="s">
        <v>1774</v>
      </c>
      <c r="F1414" s="17" t="s">
        <v>85</v>
      </c>
      <c r="G1414" s="15" t="n">
        <v>81.78</v>
      </c>
      <c r="H1414" s="17" t="s">
        <v>86</v>
      </c>
      <c r="I1414" s="12" t="n">
        <f aca="false">COUNTIFS('Supplier bills'!$E$2:$E$1921,A1414)</f>
        <v>1</v>
      </c>
      <c r="J1414" s="15" t="n">
        <f aca="false">IF(I1414=0,"",SUMIFS('Supplier bills'!$F$2:$F$1921,'Supplier bills'!$E$2:$E$1921,A1414))</f>
        <v>82.41</v>
      </c>
      <c r="K1414" s="15" t="n">
        <f aca="false">IF(H1414="Invoiced",ROUND(J1414-G1414,2),"")</f>
        <v>0.63</v>
      </c>
      <c r="L1414" s="17" t="str">
        <f aca="false">IF(H1414="Invoiced",IF(ABS(K1414)/G1414&gt;0.03,"Review","OK"),"")</f>
        <v>OK</v>
      </c>
      <c r="M1414" s="19" t="n">
        <f aca="false">DATE(YEAR(B1414),MONTH(B1414),1)</f>
        <v>46204</v>
      </c>
    </row>
    <row r="1415" customFormat="false" ht="15" hidden="false" customHeight="false" outlineLevel="0" collapsed="false">
      <c r="A1415" s="17" t="s">
        <v>1932</v>
      </c>
      <c r="B1415" s="18" t="n">
        <v>46229</v>
      </c>
      <c r="C1415" s="17" t="s">
        <v>101</v>
      </c>
      <c r="D1415" s="17" t="s">
        <v>1852</v>
      </c>
      <c r="E1415" s="17" t="s">
        <v>1853</v>
      </c>
      <c r="F1415" s="17" t="s">
        <v>92</v>
      </c>
      <c r="G1415" s="15" t="n">
        <v>39.62</v>
      </c>
      <c r="H1415" s="17" t="s">
        <v>93</v>
      </c>
      <c r="I1415" s="12" t="n">
        <f aca="false">COUNTIFS('Supplier bills'!$E$2:$E$1921,A1415)</f>
        <v>0</v>
      </c>
      <c r="J1415" s="15" t="str">
        <f aca="false">IF(I1415=0,"",SUMIFS('Supplier bills'!$F$2:$F$1921,'Supplier bills'!$E$2:$E$1921,A1415))</f>
        <v/>
      </c>
      <c r="K1415" s="15" t="str">
        <f aca="false">IF(H1415="Invoiced",ROUND(J1415-G1415,2),"")</f>
        <v/>
      </c>
      <c r="L1415" s="17" t="str">
        <f aca="false">IF(H1415="Invoiced",IF(ABS(K1415)/G1415&gt;0.03,"Review","OK"),"")</f>
        <v/>
      </c>
      <c r="M1415" s="19" t="n">
        <f aca="false">DATE(YEAR(B1415),MONTH(B1415),1)</f>
        <v>46204</v>
      </c>
    </row>
    <row r="1416" customFormat="false" ht="15" hidden="false" customHeight="false" outlineLevel="0" collapsed="false">
      <c r="A1416" s="17" t="s">
        <v>1933</v>
      </c>
      <c r="B1416" s="18" t="n">
        <v>46229</v>
      </c>
      <c r="C1416" s="17" t="s">
        <v>82</v>
      </c>
      <c r="D1416" s="17" t="s">
        <v>1787</v>
      </c>
      <c r="E1416" s="17" t="s">
        <v>1788</v>
      </c>
      <c r="F1416" s="17" t="s">
        <v>98</v>
      </c>
      <c r="G1416" s="15" t="n">
        <v>493.6</v>
      </c>
      <c r="H1416" s="17" t="s">
        <v>86</v>
      </c>
      <c r="I1416" s="12" t="n">
        <f aca="false">COUNTIFS('Supplier bills'!$E$2:$E$1921,A1416)</f>
        <v>1</v>
      </c>
      <c r="J1416" s="15" t="n">
        <f aca="false">IF(I1416=0,"",SUMIFS('Supplier bills'!$F$2:$F$1921,'Supplier bills'!$E$2:$E$1921,A1416))</f>
        <v>488.67</v>
      </c>
      <c r="K1416" s="15" t="n">
        <f aca="false">IF(H1416="Invoiced",ROUND(J1416-G1416,2),"")</f>
        <v>-4.93</v>
      </c>
      <c r="L1416" s="17" t="str">
        <f aca="false">IF(H1416="Invoiced",IF(ABS(K1416)/G1416&gt;0.03,"Review","OK"),"")</f>
        <v>OK</v>
      </c>
      <c r="M1416" s="19" t="n">
        <f aca="false">DATE(YEAR(B1416),MONTH(B1416),1)</f>
        <v>46204</v>
      </c>
    </row>
    <row r="1417" customFormat="false" ht="15" hidden="false" customHeight="false" outlineLevel="0" collapsed="false">
      <c r="A1417" s="17" t="s">
        <v>1934</v>
      </c>
      <c r="B1417" s="18" t="n">
        <v>46230</v>
      </c>
      <c r="C1417" s="17" t="s">
        <v>82</v>
      </c>
      <c r="D1417" s="17" t="s">
        <v>1814</v>
      </c>
      <c r="E1417" s="17" t="s">
        <v>1815</v>
      </c>
      <c r="F1417" s="17" t="s">
        <v>98</v>
      </c>
      <c r="G1417" s="15" t="n">
        <v>330.84</v>
      </c>
      <c r="H1417" s="17" t="s">
        <v>86</v>
      </c>
      <c r="I1417" s="12" t="n">
        <f aca="false">COUNTIFS('Supplier bills'!$E$2:$E$1921,A1417)</f>
        <v>1</v>
      </c>
      <c r="J1417" s="15" t="n">
        <f aca="false">IF(I1417=0,"",SUMIFS('Supplier bills'!$F$2:$F$1921,'Supplier bills'!$E$2:$E$1921,A1417))</f>
        <v>329.66</v>
      </c>
      <c r="K1417" s="15" t="n">
        <f aca="false">IF(H1417="Invoiced",ROUND(J1417-G1417,2),"")</f>
        <v>-1.18</v>
      </c>
      <c r="L1417" s="17" t="str">
        <f aca="false">IF(H1417="Invoiced",IF(ABS(K1417)/G1417&gt;0.03,"Review","OK"),"")</f>
        <v>OK</v>
      </c>
      <c r="M1417" s="19" t="n">
        <f aca="false">DATE(YEAR(B1417),MONTH(B1417),1)</f>
        <v>46204</v>
      </c>
    </row>
    <row r="1418" customFormat="false" ht="15" hidden="false" customHeight="false" outlineLevel="0" collapsed="false">
      <c r="A1418" s="17" t="s">
        <v>1935</v>
      </c>
      <c r="B1418" s="18" t="n">
        <v>46230</v>
      </c>
      <c r="C1418" s="17" t="s">
        <v>101</v>
      </c>
      <c r="D1418" s="17" t="s">
        <v>1936</v>
      </c>
      <c r="E1418" s="17" t="s">
        <v>1937</v>
      </c>
      <c r="F1418" s="17" t="s">
        <v>98</v>
      </c>
      <c r="G1418" s="15" t="n">
        <v>170.42</v>
      </c>
      <c r="H1418" s="17" t="s">
        <v>86</v>
      </c>
      <c r="I1418" s="12" t="n">
        <f aca="false">COUNTIFS('Supplier bills'!$E$2:$E$1921,A1418)</f>
        <v>1</v>
      </c>
      <c r="J1418" s="15" t="n">
        <f aca="false">IF(I1418=0,"",SUMIFS('Supplier bills'!$F$2:$F$1921,'Supplier bills'!$E$2:$E$1921,A1418))</f>
        <v>172.05</v>
      </c>
      <c r="K1418" s="15" t="n">
        <f aca="false">IF(H1418="Invoiced",ROUND(J1418-G1418,2),"")</f>
        <v>1.63</v>
      </c>
      <c r="L1418" s="17" t="str">
        <f aca="false">IF(H1418="Invoiced",IF(ABS(K1418)/G1418&gt;0.03,"Review","OK"),"")</f>
        <v>OK</v>
      </c>
      <c r="M1418" s="19" t="n">
        <f aca="false">DATE(YEAR(B1418),MONTH(B1418),1)</f>
        <v>46204</v>
      </c>
    </row>
    <row r="1419" customFormat="false" ht="15" hidden="false" customHeight="false" outlineLevel="0" collapsed="false">
      <c r="A1419" s="17" t="s">
        <v>1938</v>
      </c>
      <c r="B1419" s="18" t="n">
        <v>46230</v>
      </c>
      <c r="C1419" s="17" t="s">
        <v>101</v>
      </c>
      <c r="D1419" s="17" t="s">
        <v>1852</v>
      </c>
      <c r="E1419" s="17" t="s">
        <v>1853</v>
      </c>
      <c r="F1419" s="17" t="s">
        <v>85</v>
      </c>
      <c r="G1419" s="15" t="n">
        <v>522.34</v>
      </c>
      <c r="H1419" s="17" t="s">
        <v>135</v>
      </c>
      <c r="I1419" s="12" t="n">
        <f aca="false">COUNTIFS('Supplier bills'!$E$2:$E$1921,A1419)</f>
        <v>0</v>
      </c>
      <c r="J1419" s="15" t="str">
        <f aca="false">IF(I1419=0,"",SUMIFS('Supplier bills'!$F$2:$F$1921,'Supplier bills'!$E$2:$E$1921,A1419))</f>
        <v/>
      </c>
      <c r="K1419" s="15" t="str">
        <f aca="false">IF(H1419="Invoiced",ROUND(J1419-G1419,2),"")</f>
        <v/>
      </c>
      <c r="L1419" s="17" t="str">
        <f aca="false">IF(H1419="Invoiced",IF(ABS(K1419)/G1419&gt;0.03,"Review","OK"),"")</f>
        <v/>
      </c>
      <c r="M1419" s="19" t="n">
        <f aca="false">DATE(YEAR(B1419),MONTH(B1419),1)</f>
        <v>46204</v>
      </c>
    </row>
    <row r="1420" customFormat="false" ht="15" hidden="false" customHeight="false" outlineLevel="0" collapsed="false">
      <c r="A1420" s="17" t="s">
        <v>1939</v>
      </c>
      <c r="B1420" s="18" t="n">
        <v>46230</v>
      </c>
      <c r="C1420" s="17" t="s">
        <v>82</v>
      </c>
      <c r="D1420" s="17" t="s">
        <v>1800</v>
      </c>
      <c r="E1420" s="17" t="s">
        <v>1801</v>
      </c>
      <c r="F1420" s="17" t="s">
        <v>98</v>
      </c>
      <c r="G1420" s="15" t="n">
        <v>314.26</v>
      </c>
      <c r="H1420" s="17" t="s">
        <v>86</v>
      </c>
      <c r="I1420" s="12" t="n">
        <f aca="false">COUNTIFS('Supplier bills'!$E$2:$E$1921,A1420)</f>
        <v>1</v>
      </c>
      <c r="J1420" s="15" t="n">
        <f aca="false">IF(I1420=0,"",SUMIFS('Supplier bills'!$F$2:$F$1921,'Supplier bills'!$E$2:$E$1921,A1420))</f>
        <v>348.08</v>
      </c>
      <c r="K1420" s="15" t="n">
        <f aca="false">IF(H1420="Invoiced",ROUND(J1420-G1420,2),"")</f>
        <v>33.82</v>
      </c>
      <c r="L1420" s="17" t="str">
        <f aca="false">IF(H1420="Invoiced",IF(ABS(K1420)/G1420&gt;0.03,"Review","OK"),"")</f>
        <v>Review</v>
      </c>
      <c r="M1420" s="19" t="n">
        <f aca="false">DATE(YEAR(B1420),MONTH(B1420),1)</f>
        <v>46204</v>
      </c>
    </row>
    <row r="1421" customFormat="false" ht="15" hidden="false" customHeight="false" outlineLevel="0" collapsed="false">
      <c r="A1421" s="17" t="s">
        <v>1940</v>
      </c>
      <c r="B1421" s="18" t="n">
        <v>46230</v>
      </c>
      <c r="C1421" s="17" t="s">
        <v>101</v>
      </c>
      <c r="D1421" s="17" t="s">
        <v>1773</v>
      </c>
      <c r="E1421" s="17" t="s">
        <v>1774</v>
      </c>
      <c r="F1421" s="17" t="s">
        <v>98</v>
      </c>
      <c r="G1421" s="15" t="n">
        <v>41.87</v>
      </c>
      <c r="H1421" s="17" t="s">
        <v>86</v>
      </c>
      <c r="I1421" s="12" t="n">
        <f aca="false">COUNTIFS('Supplier bills'!$E$2:$E$1921,A1421)</f>
        <v>1</v>
      </c>
      <c r="J1421" s="15" t="n">
        <f aca="false">IF(I1421=0,"",SUMIFS('Supplier bills'!$F$2:$F$1921,'Supplier bills'!$E$2:$E$1921,A1421))</f>
        <v>41.98</v>
      </c>
      <c r="K1421" s="15" t="n">
        <f aca="false">IF(H1421="Invoiced",ROUND(J1421-G1421,2),"")</f>
        <v>0.11</v>
      </c>
      <c r="L1421" s="17" t="str">
        <f aca="false">IF(H1421="Invoiced",IF(ABS(K1421)/G1421&gt;0.03,"Review","OK"),"")</f>
        <v>OK</v>
      </c>
      <c r="M1421" s="19" t="n">
        <f aca="false">DATE(YEAR(B1421),MONTH(B1421),1)</f>
        <v>46204</v>
      </c>
    </row>
    <row r="1422" customFormat="false" ht="15" hidden="false" customHeight="false" outlineLevel="0" collapsed="false">
      <c r="A1422" s="17" t="s">
        <v>1941</v>
      </c>
      <c r="B1422" s="18" t="n">
        <v>46230</v>
      </c>
      <c r="C1422" s="17" t="s">
        <v>88</v>
      </c>
      <c r="D1422" s="17" t="s">
        <v>1942</v>
      </c>
      <c r="E1422" s="17" t="s">
        <v>1943</v>
      </c>
      <c r="F1422" s="17" t="s">
        <v>85</v>
      </c>
      <c r="G1422" s="15" t="n">
        <v>229.51</v>
      </c>
      <c r="H1422" s="17" t="s">
        <v>86</v>
      </c>
      <c r="I1422" s="12" t="n">
        <f aca="false">COUNTIFS('Supplier bills'!$E$2:$E$1921,A1422)</f>
        <v>1</v>
      </c>
      <c r="J1422" s="15" t="n">
        <f aca="false">IF(I1422=0,"",SUMIFS('Supplier bills'!$F$2:$F$1921,'Supplier bills'!$E$2:$E$1921,A1422))</f>
        <v>231.59</v>
      </c>
      <c r="K1422" s="15" t="n">
        <f aca="false">IF(H1422="Invoiced",ROUND(J1422-G1422,2),"")</f>
        <v>2.08</v>
      </c>
      <c r="L1422" s="17" t="str">
        <f aca="false">IF(H1422="Invoiced",IF(ABS(K1422)/G1422&gt;0.03,"Review","OK"),"")</f>
        <v>OK</v>
      </c>
      <c r="M1422" s="19" t="n">
        <f aca="false">DATE(YEAR(B1422),MONTH(B1422),1)</f>
        <v>46204</v>
      </c>
    </row>
    <row r="1423" customFormat="false" ht="15" hidden="false" customHeight="false" outlineLevel="0" collapsed="false">
      <c r="A1423" s="17" t="s">
        <v>1944</v>
      </c>
      <c r="B1423" s="18" t="n">
        <v>46230</v>
      </c>
      <c r="C1423" s="17" t="s">
        <v>82</v>
      </c>
      <c r="D1423" s="17" t="s">
        <v>1826</v>
      </c>
      <c r="E1423" s="17" t="s">
        <v>1827</v>
      </c>
      <c r="F1423" s="17" t="s">
        <v>98</v>
      </c>
      <c r="G1423" s="15" t="n">
        <v>238.37</v>
      </c>
      <c r="H1423" s="17" t="s">
        <v>86</v>
      </c>
      <c r="I1423" s="12" t="n">
        <f aca="false">COUNTIFS('Supplier bills'!$E$2:$E$1921,A1423)</f>
        <v>1</v>
      </c>
      <c r="J1423" s="15" t="n">
        <f aca="false">IF(I1423=0,"",SUMIFS('Supplier bills'!$F$2:$F$1921,'Supplier bills'!$E$2:$E$1921,A1423))</f>
        <v>237.49</v>
      </c>
      <c r="K1423" s="15" t="n">
        <f aca="false">IF(H1423="Invoiced",ROUND(J1423-G1423,2),"")</f>
        <v>-0.88</v>
      </c>
      <c r="L1423" s="17" t="str">
        <f aca="false">IF(H1423="Invoiced",IF(ABS(K1423)/G1423&gt;0.03,"Review","OK"),"")</f>
        <v>OK</v>
      </c>
      <c r="M1423" s="19" t="n">
        <f aca="false">DATE(YEAR(B1423),MONTH(B1423),1)</f>
        <v>46204</v>
      </c>
    </row>
    <row r="1424" customFormat="false" ht="15" hidden="false" customHeight="false" outlineLevel="0" collapsed="false">
      <c r="A1424" s="17" t="s">
        <v>1945</v>
      </c>
      <c r="B1424" s="18" t="n">
        <v>46230</v>
      </c>
      <c r="C1424" s="17" t="s">
        <v>88</v>
      </c>
      <c r="D1424" s="17" t="s">
        <v>1839</v>
      </c>
      <c r="E1424" s="17" t="s">
        <v>1840</v>
      </c>
      <c r="F1424" s="17" t="s">
        <v>98</v>
      </c>
      <c r="G1424" s="15" t="n">
        <v>585.81</v>
      </c>
      <c r="H1424" s="17" t="s">
        <v>86</v>
      </c>
      <c r="I1424" s="12" t="n">
        <f aca="false">COUNTIFS('Supplier bills'!$E$2:$E$1921,A1424)</f>
        <v>1</v>
      </c>
      <c r="J1424" s="15" t="n">
        <f aca="false">IF(I1424=0,"",SUMIFS('Supplier bills'!$F$2:$F$1921,'Supplier bills'!$E$2:$E$1921,A1424))</f>
        <v>586.83</v>
      </c>
      <c r="K1424" s="15" t="n">
        <f aca="false">IF(H1424="Invoiced",ROUND(J1424-G1424,2),"")</f>
        <v>1.02</v>
      </c>
      <c r="L1424" s="17" t="str">
        <f aca="false">IF(H1424="Invoiced",IF(ABS(K1424)/G1424&gt;0.03,"Review","OK"),"")</f>
        <v>OK</v>
      </c>
      <c r="M1424" s="19" t="n">
        <f aca="false">DATE(YEAR(B1424),MONTH(B1424),1)</f>
        <v>46204</v>
      </c>
    </row>
    <row r="1425" customFormat="false" ht="15" hidden="false" customHeight="false" outlineLevel="0" collapsed="false">
      <c r="A1425" s="17" t="s">
        <v>1946</v>
      </c>
      <c r="B1425" s="18" t="n">
        <v>46230</v>
      </c>
      <c r="C1425" s="17" t="s">
        <v>82</v>
      </c>
      <c r="D1425" s="17" t="s">
        <v>1671</v>
      </c>
      <c r="E1425" s="17" t="s">
        <v>1672</v>
      </c>
      <c r="F1425" s="17" t="s">
        <v>98</v>
      </c>
      <c r="G1425" s="15" t="n">
        <v>1684.25</v>
      </c>
      <c r="H1425" s="17" t="s">
        <v>86</v>
      </c>
      <c r="I1425" s="12" t="n">
        <f aca="false">COUNTIFS('Supplier bills'!$E$2:$E$1921,A1425)</f>
        <v>1</v>
      </c>
      <c r="J1425" s="15" t="n">
        <f aca="false">IF(I1425=0,"",SUMIFS('Supplier bills'!$F$2:$F$1921,'Supplier bills'!$E$2:$E$1921,A1425))</f>
        <v>1677.98</v>
      </c>
      <c r="K1425" s="15" t="n">
        <f aca="false">IF(H1425="Invoiced",ROUND(J1425-G1425,2),"")</f>
        <v>-6.27</v>
      </c>
      <c r="L1425" s="17" t="str">
        <f aca="false">IF(H1425="Invoiced",IF(ABS(K1425)/G1425&gt;0.03,"Review","OK"),"")</f>
        <v>OK</v>
      </c>
      <c r="M1425" s="19" t="n">
        <f aca="false">DATE(YEAR(B1425),MONTH(B1425),1)</f>
        <v>46204</v>
      </c>
    </row>
    <row r="1426" customFormat="false" ht="15" hidden="false" customHeight="false" outlineLevel="0" collapsed="false">
      <c r="A1426" s="17" t="s">
        <v>1947</v>
      </c>
      <c r="B1426" s="18" t="n">
        <v>46230</v>
      </c>
      <c r="C1426" s="17" t="s">
        <v>88</v>
      </c>
      <c r="D1426" s="17" t="s">
        <v>1839</v>
      </c>
      <c r="E1426" s="17" t="s">
        <v>1840</v>
      </c>
      <c r="F1426" s="17" t="s">
        <v>98</v>
      </c>
      <c r="G1426" s="15" t="n">
        <v>1064.8</v>
      </c>
      <c r="H1426" s="17" t="s">
        <v>86</v>
      </c>
      <c r="I1426" s="12" t="n">
        <f aca="false">COUNTIFS('Supplier bills'!$E$2:$E$1921,A1426)</f>
        <v>1</v>
      </c>
      <c r="J1426" s="15" t="n">
        <f aca="false">IF(I1426=0,"",SUMIFS('Supplier bills'!$F$2:$F$1921,'Supplier bills'!$E$2:$E$1921,A1426))</f>
        <v>1067.21</v>
      </c>
      <c r="K1426" s="15" t="n">
        <f aca="false">IF(H1426="Invoiced",ROUND(J1426-G1426,2),"")</f>
        <v>2.41</v>
      </c>
      <c r="L1426" s="17" t="str">
        <f aca="false">IF(H1426="Invoiced",IF(ABS(K1426)/G1426&gt;0.03,"Review","OK"),"")</f>
        <v>OK</v>
      </c>
      <c r="M1426" s="19" t="n">
        <f aca="false">DATE(YEAR(B1426),MONTH(B1426),1)</f>
        <v>46204</v>
      </c>
    </row>
    <row r="1427" customFormat="false" ht="15" hidden="false" customHeight="false" outlineLevel="0" collapsed="false">
      <c r="A1427" s="17" t="s">
        <v>1948</v>
      </c>
      <c r="B1427" s="18" t="n">
        <v>46230</v>
      </c>
      <c r="C1427" s="17" t="s">
        <v>101</v>
      </c>
      <c r="D1427" s="17" t="s">
        <v>1793</v>
      </c>
      <c r="E1427" s="17" t="s">
        <v>1794</v>
      </c>
      <c r="F1427" s="17" t="s">
        <v>98</v>
      </c>
      <c r="G1427" s="15" t="n">
        <v>143.43</v>
      </c>
      <c r="H1427" s="17" t="s">
        <v>86</v>
      </c>
      <c r="I1427" s="12" t="n">
        <f aca="false">COUNTIFS('Supplier bills'!$E$2:$E$1921,A1427)</f>
        <v>1</v>
      </c>
      <c r="J1427" s="15" t="n">
        <f aca="false">IF(I1427=0,"",SUMIFS('Supplier bills'!$F$2:$F$1921,'Supplier bills'!$E$2:$E$1921,A1427))</f>
        <v>144.79</v>
      </c>
      <c r="K1427" s="15" t="n">
        <f aca="false">IF(H1427="Invoiced",ROUND(J1427-G1427,2),"")</f>
        <v>1.36</v>
      </c>
      <c r="L1427" s="17" t="str">
        <f aca="false">IF(H1427="Invoiced",IF(ABS(K1427)/G1427&gt;0.03,"Review","OK"),"")</f>
        <v>OK</v>
      </c>
      <c r="M1427" s="19" t="n">
        <f aca="false">DATE(YEAR(B1427),MONTH(B1427),1)</f>
        <v>46204</v>
      </c>
    </row>
    <row r="1428" customFormat="false" ht="15" hidden="false" customHeight="false" outlineLevel="0" collapsed="false">
      <c r="A1428" s="17" t="s">
        <v>1949</v>
      </c>
      <c r="B1428" s="18" t="n">
        <v>46230</v>
      </c>
      <c r="C1428" s="17" t="s">
        <v>82</v>
      </c>
      <c r="D1428" s="17" t="s">
        <v>1671</v>
      </c>
      <c r="E1428" s="17" t="s">
        <v>1672</v>
      </c>
      <c r="F1428" s="17" t="s">
        <v>98</v>
      </c>
      <c r="G1428" s="15" t="n">
        <v>599.66</v>
      </c>
      <c r="H1428" s="17" t="s">
        <v>86</v>
      </c>
      <c r="I1428" s="12" t="n">
        <f aca="false">COUNTIFS('Supplier bills'!$E$2:$E$1921,A1428)</f>
        <v>1</v>
      </c>
      <c r="J1428" s="15" t="n">
        <f aca="false">IF(I1428=0,"",SUMIFS('Supplier bills'!$F$2:$F$1921,'Supplier bills'!$E$2:$E$1921,A1428))</f>
        <v>603.62</v>
      </c>
      <c r="K1428" s="15" t="n">
        <f aca="false">IF(H1428="Invoiced",ROUND(J1428-G1428,2),"")</f>
        <v>3.96</v>
      </c>
      <c r="L1428" s="17" t="str">
        <f aca="false">IF(H1428="Invoiced",IF(ABS(K1428)/G1428&gt;0.03,"Review","OK"),"")</f>
        <v>OK</v>
      </c>
      <c r="M1428" s="19" t="n">
        <f aca="false">DATE(YEAR(B1428),MONTH(B1428),1)</f>
        <v>46204</v>
      </c>
    </row>
    <row r="1429" customFormat="false" ht="15" hidden="false" customHeight="false" outlineLevel="0" collapsed="false">
      <c r="A1429" s="17" t="s">
        <v>1950</v>
      </c>
      <c r="B1429" s="18" t="n">
        <v>46230</v>
      </c>
      <c r="C1429" s="17" t="s">
        <v>82</v>
      </c>
      <c r="D1429" s="17" t="s">
        <v>1839</v>
      </c>
      <c r="E1429" s="17" t="s">
        <v>1840</v>
      </c>
      <c r="F1429" s="17" t="s">
        <v>85</v>
      </c>
      <c r="G1429" s="15" t="n">
        <v>568.76</v>
      </c>
      <c r="H1429" s="17" t="s">
        <v>86</v>
      </c>
      <c r="I1429" s="12" t="n">
        <f aca="false">COUNTIFS('Supplier bills'!$E$2:$E$1921,A1429)</f>
        <v>1</v>
      </c>
      <c r="J1429" s="15" t="n">
        <f aca="false">IF(I1429=0,"",SUMIFS('Supplier bills'!$F$2:$F$1921,'Supplier bills'!$E$2:$E$1921,A1429))</f>
        <v>568.05</v>
      </c>
      <c r="K1429" s="15" t="n">
        <f aca="false">IF(H1429="Invoiced",ROUND(J1429-G1429,2),"")</f>
        <v>-0.71</v>
      </c>
      <c r="L1429" s="17" t="str">
        <f aca="false">IF(H1429="Invoiced",IF(ABS(K1429)/G1429&gt;0.03,"Review","OK"),"")</f>
        <v>OK</v>
      </c>
      <c r="M1429" s="19" t="n">
        <f aca="false">DATE(YEAR(B1429),MONTH(B1429),1)</f>
        <v>46204</v>
      </c>
    </row>
    <row r="1430" customFormat="false" ht="15" hidden="false" customHeight="false" outlineLevel="0" collapsed="false">
      <c r="A1430" s="17" t="s">
        <v>1951</v>
      </c>
      <c r="B1430" s="18" t="n">
        <v>46230</v>
      </c>
      <c r="C1430" s="17" t="s">
        <v>101</v>
      </c>
      <c r="D1430" s="17" t="s">
        <v>1952</v>
      </c>
      <c r="E1430" s="17" t="s">
        <v>1953</v>
      </c>
      <c r="F1430" s="17" t="s">
        <v>92</v>
      </c>
      <c r="G1430" s="15" t="n">
        <v>333.08</v>
      </c>
      <c r="H1430" s="17" t="s">
        <v>93</v>
      </c>
      <c r="I1430" s="12" t="n">
        <f aca="false">COUNTIFS('Supplier bills'!$E$2:$E$1921,A1430)</f>
        <v>0</v>
      </c>
      <c r="J1430" s="15" t="str">
        <f aca="false">IF(I1430=0,"",SUMIFS('Supplier bills'!$F$2:$F$1921,'Supplier bills'!$E$2:$E$1921,A1430))</f>
        <v/>
      </c>
      <c r="K1430" s="15" t="str">
        <f aca="false">IF(H1430="Invoiced",ROUND(J1430-G1430,2),"")</f>
        <v/>
      </c>
      <c r="L1430" s="17" t="str">
        <f aca="false">IF(H1430="Invoiced",IF(ABS(K1430)/G1430&gt;0.03,"Review","OK"),"")</f>
        <v/>
      </c>
      <c r="M1430" s="19" t="n">
        <f aca="false">DATE(YEAR(B1430),MONTH(B1430),1)</f>
        <v>46204</v>
      </c>
    </row>
    <row r="1431" customFormat="false" ht="15" hidden="false" customHeight="false" outlineLevel="0" collapsed="false">
      <c r="A1431" s="17" t="s">
        <v>1954</v>
      </c>
      <c r="B1431" s="18" t="n">
        <v>46230</v>
      </c>
      <c r="C1431" s="17" t="s">
        <v>82</v>
      </c>
      <c r="D1431" s="17" t="s">
        <v>1955</v>
      </c>
      <c r="E1431" s="17" t="s">
        <v>1956</v>
      </c>
      <c r="F1431" s="17" t="s">
        <v>85</v>
      </c>
      <c r="G1431" s="15" t="n">
        <v>344.66</v>
      </c>
      <c r="H1431" s="17" t="s">
        <v>86</v>
      </c>
      <c r="I1431" s="12" t="n">
        <f aca="false">COUNTIFS('Supplier bills'!$E$2:$E$1921,A1431)</f>
        <v>1</v>
      </c>
      <c r="J1431" s="15" t="n">
        <f aca="false">IF(I1431=0,"",SUMIFS('Supplier bills'!$F$2:$F$1921,'Supplier bills'!$E$2:$E$1921,A1431))</f>
        <v>341.65</v>
      </c>
      <c r="K1431" s="15" t="n">
        <f aca="false">IF(H1431="Invoiced",ROUND(J1431-G1431,2),"")</f>
        <v>-3.01</v>
      </c>
      <c r="L1431" s="17" t="str">
        <f aca="false">IF(H1431="Invoiced",IF(ABS(K1431)/G1431&gt;0.03,"Review","OK"),"")</f>
        <v>OK</v>
      </c>
      <c r="M1431" s="19" t="n">
        <f aca="false">DATE(YEAR(B1431),MONTH(B1431),1)</f>
        <v>46204</v>
      </c>
    </row>
    <row r="1432" customFormat="false" ht="15" hidden="false" customHeight="false" outlineLevel="0" collapsed="false">
      <c r="A1432" s="17" t="s">
        <v>1957</v>
      </c>
      <c r="B1432" s="18" t="n">
        <v>46230</v>
      </c>
      <c r="C1432" s="17" t="s">
        <v>88</v>
      </c>
      <c r="D1432" s="17" t="s">
        <v>1955</v>
      </c>
      <c r="E1432" s="17" t="s">
        <v>1956</v>
      </c>
      <c r="F1432" s="17" t="s">
        <v>98</v>
      </c>
      <c r="G1432" s="15" t="n">
        <v>80.09</v>
      </c>
      <c r="H1432" s="17" t="s">
        <v>135</v>
      </c>
      <c r="I1432" s="12" t="n">
        <f aca="false">COUNTIFS('Supplier bills'!$E$2:$E$1921,A1432)</f>
        <v>0</v>
      </c>
      <c r="J1432" s="15" t="str">
        <f aca="false">IF(I1432=0,"",SUMIFS('Supplier bills'!$F$2:$F$1921,'Supplier bills'!$E$2:$E$1921,A1432))</f>
        <v/>
      </c>
      <c r="K1432" s="15" t="str">
        <f aca="false">IF(H1432="Invoiced",ROUND(J1432-G1432,2),"")</f>
        <v/>
      </c>
      <c r="L1432" s="17" t="str">
        <f aca="false">IF(H1432="Invoiced",IF(ABS(K1432)/G1432&gt;0.03,"Review","OK"),"")</f>
        <v/>
      </c>
      <c r="M1432" s="19" t="n">
        <f aca="false">DATE(YEAR(B1432),MONTH(B1432),1)</f>
        <v>46204</v>
      </c>
    </row>
    <row r="1433" customFormat="false" ht="15" hidden="false" customHeight="false" outlineLevel="0" collapsed="false">
      <c r="A1433" s="17" t="s">
        <v>1958</v>
      </c>
      <c r="B1433" s="18" t="n">
        <v>46230</v>
      </c>
      <c r="C1433" s="17" t="s">
        <v>82</v>
      </c>
      <c r="D1433" s="17" t="s">
        <v>1849</v>
      </c>
      <c r="E1433" s="17" t="s">
        <v>1850</v>
      </c>
      <c r="F1433" s="17" t="s">
        <v>98</v>
      </c>
      <c r="G1433" s="15" t="n">
        <v>296.47</v>
      </c>
      <c r="H1433" s="17" t="s">
        <v>86</v>
      </c>
      <c r="I1433" s="12" t="n">
        <f aca="false">COUNTIFS('Supplier bills'!$E$2:$E$1921,A1433)</f>
        <v>1</v>
      </c>
      <c r="J1433" s="15" t="n">
        <f aca="false">IF(I1433=0,"",SUMIFS('Supplier bills'!$F$2:$F$1921,'Supplier bills'!$E$2:$E$1921,A1433))</f>
        <v>298.51</v>
      </c>
      <c r="K1433" s="15" t="n">
        <f aca="false">IF(H1433="Invoiced",ROUND(J1433-G1433,2),"")</f>
        <v>2.04</v>
      </c>
      <c r="L1433" s="17" t="str">
        <f aca="false">IF(H1433="Invoiced",IF(ABS(K1433)/G1433&gt;0.03,"Review","OK"),"")</f>
        <v>OK</v>
      </c>
      <c r="M1433" s="19" t="n">
        <f aca="false">DATE(YEAR(B1433),MONTH(B1433),1)</f>
        <v>46204</v>
      </c>
    </row>
    <row r="1434" customFormat="false" ht="15" hidden="false" customHeight="false" outlineLevel="0" collapsed="false">
      <c r="A1434" s="17" t="s">
        <v>1959</v>
      </c>
      <c r="B1434" s="18" t="n">
        <v>46230</v>
      </c>
      <c r="C1434" s="17" t="s">
        <v>82</v>
      </c>
      <c r="D1434" s="17" t="s">
        <v>1859</v>
      </c>
      <c r="E1434" s="17" t="s">
        <v>1860</v>
      </c>
      <c r="F1434" s="17" t="s">
        <v>85</v>
      </c>
      <c r="G1434" s="15" t="n">
        <v>187.37</v>
      </c>
      <c r="H1434" s="17" t="s">
        <v>86</v>
      </c>
      <c r="I1434" s="12" t="n">
        <f aca="false">COUNTIFS('Supplier bills'!$E$2:$E$1921,A1434)</f>
        <v>1</v>
      </c>
      <c r="J1434" s="15" t="n">
        <f aca="false">IF(I1434=0,"",SUMIFS('Supplier bills'!$F$2:$F$1921,'Supplier bills'!$E$2:$E$1921,A1434))</f>
        <v>173.83</v>
      </c>
      <c r="K1434" s="15" t="n">
        <f aca="false">IF(H1434="Invoiced",ROUND(J1434-G1434,2),"")</f>
        <v>-13.54</v>
      </c>
      <c r="L1434" s="17" t="str">
        <f aca="false">IF(H1434="Invoiced",IF(ABS(K1434)/G1434&gt;0.03,"Review","OK"),"")</f>
        <v>Review</v>
      </c>
      <c r="M1434" s="19" t="n">
        <f aca="false">DATE(YEAR(B1434),MONTH(B1434),1)</f>
        <v>46204</v>
      </c>
    </row>
    <row r="1435" customFormat="false" ht="15" hidden="false" customHeight="false" outlineLevel="0" collapsed="false">
      <c r="A1435" s="17" t="s">
        <v>1960</v>
      </c>
      <c r="B1435" s="18" t="n">
        <v>46230</v>
      </c>
      <c r="C1435" s="17" t="s">
        <v>88</v>
      </c>
      <c r="D1435" s="17" t="s">
        <v>1849</v>
      </c>
      <c r="E1435" s="17" t="s">
        <v>1850</v>
      </c>
      <c r="F1435" s="17" t="s">
        <v>85</v>
      </c>
      <c r="G1435" s="15" t="n">
        <v>622.58</v>
      </c>
      <c r="H1435" s="17" t="s">
        <v>86</v>
      </c>
      <c r="I1435" s="12" t="n">
        <f aca="false">COUNTIFS('Supplier bills'!$E$2:$E$1921,A1435)</f>
        <v>1</v>
      </c>
      <c r="J1435" s="15" t="n">
        <f aca="false">IF(I1435=0,"",SUMIFS('Supplier bills'!$F$2:$F$1921,'Supplier bills'!$E$2:$E$1921,A1435))</f>
        <v>627.07</v>
      </c>
      <c r="K1435" s="15" t="n">
        <f aca="false">IF(H1435="Invoiced",ROUND(J1435-G1435,2),"")</f>
        <v>4.49</v>
      </c>
      <c r="L1435" s="17" t="str">
        <f aca="false">IF(H1435="Invoiced",IF(ABS(K1435)/G1435&gt;0.03,"Review","OK"),"")</f>
        <v>OK</v>
      </c>
      <c r="M1435" s="19" t="n">
        <f aca="false">DATE(YEAR(B1435),MONTH(B1435),1)</f>
        <v>46204</v>
      </c>
    </row>
    <row r="1436" customFormat="false" ht="15" hidden="false" customHeight="false" outlineLevel="0" collapsed="false">
      <c r="A1436" s="17" t="s">
        <v>1961</v>
      </c>
      <c r="B1436" s="18" t="n">
        <v>46230</v>
      </c>
      <c r="C1436" s="17" t="s">
        <v>82</v>
      </c>
      <c r="D1436" s="17" t="s">
        <v>1962</v>
      </c>
      <c r="E1436" s="17" t="s">
        <v>1963</v>
      </c>
      <c r="F1436" s="17" t="s">
        <v>98</v>
      </c>
      <c r="G1436" s="15" t="n">
        <v>86.97</v>
      </c>
      <c r="H1436" s="17" t="s">
        <v>86</v>
      </c>
      <c r="I1436" s="12" t="n">
        <f aca="false">COUNTIFS('Supplier bills'!$E$2:$E$1921,A1436)</f>
        <v>1</v>
      </c>
      <c r="J1436" s="15" t="n">
        <f aca="false">IF(I1436=0,"",SUMIFS('Supplier bills'!$F$2:$F$1921,'Supplier bills'!$E$2:$E$1921,A1436))</f>
        <v>87.4</v>
      </c>
      <c r="K1436" s="15" t="n">
        <f aca="false">IF(H1436="Invoiced",ROUND(J1436-G1436,2),"")</f>
        <v>0.43</v>
      </c>
      <c r="L1436" s="17" t="str">
        <f aca="false">IF(H1436="Invoiced",IF(ABS(K1436)/G1436&gt;0.03,"Review","OK"),"")</f>
        <v>OK</v>
      </c>
      <c r="M1436" s="19" t="n">
        <f aca="false">DATE(YEAR(B1436),MONTH(B1436),1)</f>
        <v>46204</v>
      </c>
    </row>
    <row r="1437" customFormat="false" ht="15" hidden="false" customHeight="false" outlineLevel="0" collapsed="false">
      <c r="A1437" s="17" t="s">
        <v>1964</v>
      </c>
      <c r="B1437" s="18" t="n">
        <v>46230</v>
      </c>
      <c r="C1437" s="17" t="s">
        <v>82</v>
      </c>
      <c r="D1437" s="17" t="s">
        <v>1965</v>
      </c>
      <c r="E1437" s="17" t="s">
        <v>1966</v>
      </c>
      <c r="F1437" s="17" t="s">
        <v>98</v>
      </c>
      <c r="G1437" s="15" t="n">
        <v>112.97</v>
      </c>
      <c r="H1437" s="17" t="s">
        <v>86</v>
      </c>
      <c r="I1437" s="12" t="n">
        <f aca="false">COUNTIFS('Supplier bills'!$E$2:$E$1921,A1437)</f>
        <v>1</v>
      </c>
      <c r="J1437" s="15" t="n">
        <f aca="false">IF(I1437=0,"",SUMIFS('Supplier bills'!$F$2:$F$1921,'Supplier bills'!$E$2:$E$1921,A1437))</f>
        <v>113.32</v>
      </c>
      <c r="K1437" s="15" t="n">
        <f aca="false">IF(H1437="Invoiced",ROUND(J1437-G1437,2),"")</f>
        <v>0.35</v>
      </c>
      <c r="L1437" s="17" t="str">
        <f aca="false">IF(H1437="Invoiced",IF(ABS(K1437)/G1437&gt;0.03,"Review","OK"),"")</f>
        <v>OK</v>
      </c>
      <c r="M1437" s="19" t="n">
        <f aca="false">DATE(YEAR(B1437),MONTH(B1437),1)</f>
        <v>46204</v>
      </c>
    </row>
    <row r="1438" customFormat="false" ht="15" hidden="false" customHeight="false" outlineLevel="0" collapsed="false">
      <c r="A1438" s="17" t="s">
        <v>1967</v>
      </c>
      <c r="B1438" s="18" t="n">
        <v>46230</v>
      </c>
      <c r="C1438" s="17" t="s">
        <v>101</v>
      </c>
      <c r="D1438" s="17" t="s">
        <v>1711</v>
      </c>
      <c r="E1438" s="17" t="s">
        <v>1712</v>
      </c>
      <c r="F1438" s="17" t="s">
        <v>98</v>
      </c>
      <c r="G1438" s="15" t="n">
        <v>83.19</v>
      </c>
      <c r="H1438" s="17" t="s">
        <v>86</v>
      </c>
      <c r="I1438" s="12" t="n">
        <f aca="false">COUNTIFS('Supplier bills'!$E$2:$E$1921,A1438)</f>
        <v>1</v>
      </c>
      <c r="J1438" s="15" t="n">
        <f aca="false">IF(I1438=0,"",SUMIFS('Supplier bills'!$F$2:$F$1921,'Supplier bills'!$E$2:$E$1921,A1438))</f>
        <v>83.02</v>
      </c>
      <c r="K1438" s="15" t="n">
        <f aca="false">IF(H1438="Invoiced",ROUND(J1438-G1438,2),"")</f>
        <v>-0.17</v>
      </c>
      <c r="L1438" s="17" t="str">
        <f aca="false">IF(H1438="Invoiced",IF(ABS(K1438)/G1438&gt;0.03,"Review","OK"),"")</f>
        <v>OK</v>
      </c>
      <c r="M1438" s="19" t="n">
        <f aca="false">DATE(YEAR(B1438),MONTH(B1438),1)</f>
        <v>46204</v>
      </c>
    </row>
    <row r="1439" customFormat="false" ht="15" hidden="false" customHeight="false" outlineLevel="0" collapsed="false">
      <c r="A1439" s="17" t="s">
        <v>1968</v>
      </c>
      <c r="B1439" s="18" t="n">
        <v>46230</v>
      </c>
      <c r="C1439" s="17" t="s">
        <v>82</v>
      </c>
      <c r="D1439" s="17" t="s">
        <v>1826</v>
      </c>
      <c r="E1439" s="17" t="s">
        <v>1827</v>
      </c>
      <c r="F1439" s="17" t="s">
        <v>98</v>
      </c>
      <c r="G1439" s="15" t="n">
        <v>246.72</v>
      </c>
      <c r="H1439" s="17" t="s">
        <v>86</v>
      </c>
      <c r="I1439" s="12" t="n">
        <f aca="false">COUNTIFS('Supplier bills'!$E$2:$E$1921,A1439)</f>
        <v>1</v>
      </c>
      <c r="J1439" s="15" t="n">
        <f aca="false">IF(I1439=0,"",SUMIFS('Supplier bills'!$F$2:$F$1921,'Supplier bills'!$E$2:$E$1921,A1439))</f>
        <v>247.42</v>
      </c>
      <c r="K1439" s="15" t="n">
        <f aca="false">IF(H1439="Invoiced",ROUND(J1439-G1439,2),"")</f>
        <v>0.7</v>
      </c>
      <c r="L1439" s="17" t="str">
        <f aca="false">IF(H1439="Invoiced",IF(ABS(K1439)/G1439&gt;0.03,"Review","OK"),"")</f>
        <v>OK</v>
      </c>
      <c r="M1439" s="19" t="n">
        <f aca="false">DATE(YEAR(B1439),MONTH(B1439),1)</f>
        <v>46204</v>
      </c>
    </row>
    <row r="1440" customFormat="false" ht="15" hidden="false" customHeight="false" outlineLevel="0" collapsed="false">
      <c r="A1440" s="17" t="s">
        <v>1969</v>
      </c>
      <c r="B1440" s="18" t="n">
        <v>46230</v>
      </c>
      <c r="C1440" s="17" t="s">
        <v>82</v>
      </c>
      <c r="D1440" s="17" t="s">
        <v>1809</v>
      </c>
      <c r="E1440" s="17" t="s">
        <v>1810</v>
      </c>
      <c r="F1440" s="17" t="s">
        <v>98</v>
      </c>
      <c r="G1440" s="15" t="n">
        <v>570.35</v>
      </c>
      <c r="H1440" s="17" t="s">
        <v>86</v>
      </c>
      <c r="I1440" s="12" t="n">
        <f aca="false">COUNTIFS('Supplier bills'!$E$2:$E$1921,A1440)</f>
        <v>1</v>
      </c>
      <c r="J1440" s="15" t="n">
        <f aca="false">IF(I1440=0,"",SUMIFS('Supplier bills'!$F$2:$F$1921,'Supplier bills'!$E$2:$E$1921,A1440))</f>
        <v>568.3</v>
      </c>
      <c r="K1440" s="15" t="n">
        <f aca="false">IF(H1440="Invoiced",ROUND(J1440-G1440,2),"")</f>
        <v>-2.05</v>
      </c>
      <c r="L1440" s="17" t="str">
        <f aca="false">IF(H1440="Invoiced",IF(ABS(K1440)/G1440&gt;0.03,"Review","OK"),"")</f>
        <v>OK</v>
      </c>
      <c r="M1440" s="19" t="n">
        <f aca="false">DATE(YEAR(B1440),MONTH(B1440),1)</f>
        <v>46204</v>
      </c>
    </row>
    <row r="1441" customFormat="false" ht="15" hidden="false" customHeight="false" outlineLevel="0" collapsed="false">
      <c r="A1441" s="17" t="s">
        <v>1970</v>
      </c>
      <c r="B1441" s="18" t="n">
        <v>46230</v>
      </c>
      <c r="C1441" s="17" t="s">
        <v>88</v>
      </c>
      <c r="D1441" s="17" t="s">
        <v>1826</v>
      </c>
      <c r="E1441" s="17" t="s">
        <v>1827</v>
      </c>
      <c r="F1441" s="17" t="s">
        <v>98</v>
      </c>
      <c r="G1441" s="15" t="n">
        <v>94.95</v>
      </c>
      <c r="H1441" s="17" t="s">
        <v>86</v>
      </c>
      <c r="I1441" s="12" t="n">
        <f aca="false">COUNTIFS('Supplier bills'!$E$2:$E$1921,A1441)</f>
        <v>1</v>
      </c>
      <c r="J1441" s="15" t="n">
        <f aca="false">IF(I1441=0,"",SUMIFS('Supplier bills'!$F$2:$F$1921,'Supplier bills'!$E$2:$E$1921,A1441))</f>
        <v>95.35</v>
      </c>
      <c r="K1441" s="15" t="n">
        <f aca="false">IF(H1441="Invoiced",ROUND(J1441-G1441,2),"")</f>
        <v>0.4</v>
      </c>
      <c r="L1441" s="17" t="str">
        <f aca="false">IF(H1441="Invoiced",IF(ABS(K1441)/G1441&gt;0.03,"Review","OK"),"")</f>
        <v>OK</v>
      </c>
      <c r="M1441" s="19" t="n">
        <f aca="false">DATE(YEAR(B1441),MONTH(B1441),1)</f>
        <v>46204</v>
      </c>
    </row>
    <row r="1442" customFormat="false" ht="15" hidden="false" customHeight="false" outlineLevel="0" collapsed="false">
      <c r="A1442" s="17" t="s">
        <v>1971</v>
      </c>
      <c r="B1442" s="18" t="n">
        <v>46230</v>
      </c>
      <c r="C1442" s="17" t="s">
        <v>101</v>
      </c>
      <c r="D1442" s="17" t="s">
        <v>1826</v>
      </c>
      <c r="E1442" s="17" t="s">
        <v>1827</v>
      </c>
      <c r="F1442" s="17" t="s">
        <v>85</v>
      </c>
      <c r="G1442" s="15" t="n">
        <v>158.93</v>
      </c>
      <c r="H1442" s="17" t="s">
        <v>86</v>
      </c>
      <c r="I1442" s="12" t="n">
        <f aca="false">COUNTIFS('Supplier bills'!$E$2:$E$1921,A1442)</f>
        <v>1</v>
      </c>
      <c r="J1442" s="15" t="n">
        <f aca="false">IF(I1442=0,"",SUMIFS('Supplier bills'!$F$2:$F$1921,'Supplier bills'!$E$2:$E$1921,A1442))</f>
        <v>159.94</v>
      </c>
      <c r="K1442" s="15" t="n">
        <f aca="false">IF(H1442="Invoiced",ROUND(J1442-G1442,2),"")</f>
        <v>1.01</v>
      </c>
      <c r="L1442" s="17" t="str">
        <f aca="false">IF(H1442="Invoiced",IF(ABS(K1442)/G1442&gt;0.03,"Review","OK"),"")</f>
        <v>OK</v>
      </c>
      <c r="M1442" s="19" t="n">
        <f aca="false">DATE(YEAR(B1442),MONTH(B1442),1)</f>
        <v>46204</v>
      </c>
    </row>
    <row r="1443" customFormat="false" ht="15" hidden="false" customHeight="false" outlineLevel="0" collapsed="false">
      <c r="A1443" s="17" t="s">
        <v>1972</v>
      </c>
      <c r="B1443" s="18" t="n">
        <v>46231</v>
      </c>
      <c r="C1443" s="17" t="s">
        <v>82</v>
      </c>
      <c r="D1443" s="17" t="s">
        <v>1793</v>
      </c>
      <c r="E1443" s="17" t="s">
        <v>1794</v>
      </c>
      <c r="F1443" s="17" t="s">
        <v>98</v>
      </c>
      <c r="G1443" s="15" t="n">
        <v>112.43</v>
      </c>
      <c r="H1443" s="17" t="s">
        <v>86</v>
      </c>
      <c r="I1443" s="12" t="n">
        <f aca="false">COUNTIFS('Supplier bills'!$E$2:$E$1921,A1443)</f>
        <v>1</v>
      </c>
      <c r="J1443" s="15" t="n">
        <f aca="false">IF(I1443=0,"",SUMIFS('Supplier bills'!$F$2:$F$1921,'Supplier bills'!$E$2:$E$1921,A1443))</f>
        <v>112.87</v>
      </c>
      <c r="K1443" s="15" t="n">
        <f aca="false">IF(H1443="Invoiced",ROUND(J1443-G1443,2),"")</f>
        <v>0.44</v>
      </c>
      <c r="L1443" s="17" t="str">
        <f aca="false">IF(H1443="Invoiced",IF(ABS(K1443)/G1443&gt;0.03,"Review","OK"),"")</f>
        <v>OK</v>
      </c>
      <c r="M1443" s="19" t="n">
        <f aca="false">DATE(YEAR(B1443),MONTH(B1443),1)</f>
        <v>46204</v>
      </c>
    </row>
    <row r="1444" customFormat="false" ht="15" hidden="false" customHeight="false" outlineLevel="0" collapsed="false">
      <c r="A1444" s="17" t="s">
        <v>1973</v>
      </c>
      <c r="B1444" s="18" t="n">
        <v>46231</v>
      </c>
      <c r="C1444" s="17" t="s">
        <v>88</v>
      </c>
      <c r="D1444" s="17" t="s">
        <v>1778</v>
      </c>
      <c r="E1444" s="17" t="s">
        <v>1779</v>
      </c>
      <c r="F1444" s="17" t="s">
        <v>98</v>
      </c>
      <c r="G1444" s="15" t="n">
        <v>331.22</v>
      </c>
      <c r="H1444" s="17" t="s">
        <v>86</v>
      </c>
      <c r="I1444" s="12" t="n">
        <f aca="false">COUNTIFS('Supplier bills'!$E$2:$E$1921,A1444)</f>
        <v>1</v>
      </c>
      <c r="J1444" s="15" t="n">
        <f aca="false">IF(I1444=0,"",SUMIFS('Supplier bills'!$F$2:$F$1921,'Supplier bills'!$E$2:$E$1921,A1444))</f>
        <v>330.05</v>
      </c>
      <c r="K1444" s="15" t="n">
        <f aca="false">IF(H1444="Invoiced",ROUND(J1444-G1444,2),"")</f>
        <v>-1.17</v>
      </c>
      <c r="L1444" s="17" t="str">
        <f aca="false">IF(H1444="Invoiced",IF(ABS(K1444)/G1444&gt;0.03,"Review","OK"),"")</f>
        <v>OK</v>
      </c>
      <c r="M1444" s="19" t="n">
        <f aca="false">DATE(YEAR(B1444),MONTH(B1444),1)</f>
        <v>46204</v>
      </c>
    </row>
    <row r="1445" customFormat="false" ht="15" hidden="false" customHeight="false" outlineLevel="0" collapsed="false">
      <c r="A1445" s="17" t="s">
        <v>1974</v>
      </c>
      <c r="B1445" s="18" t="n">
        <v>46231</v>
      </c>
      <c r="C1445" s="17" t="s">
        <v>101</v>
      </c>
      <c r="D1445" s="17" t="s">
        <v>1878</v>
      </c>
      <c r="E1445" s="17" t="s">
        <v>1879</v>
      </c>
      <c r="F1445" s="17" t="s">
        <v>98</v>
      </c>
      <c r="G1445" s="15" t="n">
        <v>274.81</v>
      </c>
      <c r="H1445" s="17" t="s">
        <v>86</v>
      </c>
      <c r="I1445" s="12" t="n">
        <f aca="false">COUNTIFS('Supplier bills'!$E$2:$E$1921,A1445)</f>
        <v>1</v>
      </c>
      <c r="J1445" s="15" t="n">
        <f aca="false">IF(I1445=0,"",SUMIFS('Supplier bills'!$F$2:$F$1921,'Supplier bills'!$E$2:$E$1921,A1445))</f>
        <v>276.89</v>
      </c>
      <c r="K1445" s="15" t="n">
        <f aca="false">IF(H1445="Invoiced",ROUND(J1445-G1445,2),"")</f>
        <v>2.08</v>
      </c>
      <c r="L1445" s="17" t="str">
        <f aca="false">IF(H1445="Invoiced",IF(ABS(K1445)/G1445&gt;0.03,"Review","OK"),"")</f>
        <v>OK</v>
      </c>
      <c r="M1445" s="19" t="n">
        <f aca="false">DATE(YEAR(B1445),MONTH(B1445),1)</f>
        <v>46204</v>
      </c>
    </row>
    <row r="1446" customFormat="false" ht="15" hidden="false" customHeight="false" outlineLevel="0" collapsed="false">
      <c r="A1446" s="17" t="s">
        <v>1975</v>
      </c>
      <c r="B1446" s="18" t="n">
        <v>46231</v>
      </c>
      <c r="C1446" s="17" t="s">
        <v>88</v>
      </c>
      <c r="D1446" s="17" t="s">
        <v>1942</v>
      </c>
      <c r="E1446" s="17" t="s">
        <v>1943</v>
      </c>
      <c r="F1446" s="17" t="s">
        <v>98</v>
      </c>
      <c r="G1446" s="15" t="n">
        <v>904.48</v>
      </c>
      <c r="H1446" s="17" t="s">
        <v>86</v>
      </c>
      <c r="I1446" s="12" t="n">
        <f aca="false">COUNTIFS('Supplier bills'!$E$2:$E$1921,A1446)</f>
        <v>2</v>
      </c>
      <c r="J1446" s="15" t="n">
        <f aca="false">IF(I1446=0,"",SUMIFS('Supplier bills'!$F$2:$F$1921,'Supplier bills'!$E$2:$E$1921,A1446))</f>
        <v>909.73</v>
      </c>
      <c r="K1446" s="15" t="n">
        <f aca="false">IF(H1446="Invoiced",ROUND(J1446-G1446,2),"")</f>
        <v>5.25</v>
      </c>
      <c r="L1446" s="17" t="str">
        <f aca="false">IF(H1446="Invoiced",IF(ABS(K1446)/G1446&gt;0.03,"Review","OK"),"")</f>
        <v>OK</v>
      </c>
      <c r="M1446" s="19" t="n">
        <f aca="false">DATE(YEAR(B1446),MONTH(B1446),1)</f>
        <v>46204</v>
      </c>
    </row>
    <row r="1447" customFormat="false" ht="15" hidden="false" customHeight="false" outlineLevel="0" collapsed="false">
      <c r="A1447" s="17" t="s">
        <v>1976</v>
      </c>
      <c r="B1447" s="18" t="n">
        <v>46231</v>
      </c>
      <c r="C1447" s="17" t="s">
        <v>88</v>
      </c>
      <c r="D1447" s="17" t="s">
        <v>1977</v>
      </c>
      <c r="E1447" s="17" t="s">
        <v>1978</v>
      </c>
      <c r="F1447" s="17" t="s">
        <v>85</v>
      </c>
      <c r="G1447" s="15" t="n">
        <v>118.53</v>
      </c>
      <c r="H1447" s="17" t="s">
        <v>135</v>
      </c>
      <c r="I1447" s="12" t="n">
        <f aca="false">COUNTIFS('Supplier bills'!$E$2:$E$1921,A1447)</f>
        <v>0</v>
      </c>
      <c r="J1447" s="15" t="str">
        <f aca="false">IF(I1447=0,"",SUMIFS('Supplier bills'!$F$2:$F$1921,'Supplier bills'!$E$2:$E$1921,A1447))</f>
        <v/>
      </c>
      <c r="K1447" s="15" t="str">
        <f aca="false">IF(H1447="Invoiced",ROUND(J1447-G1447,2),"")</f>
        <v/>
      </c>
      <c r="L1447" s="17" t="str">
        <f aca="false">IF(H1447="Invoiced",IF(ABS(K1447)/G1447&gt;0.03,"Review","OK"),"")</f>
        <v/>
      </c>
      <c r="M1447" s="19" t="n">
        <f aca="false">DATE(YEAR(B1447),MONTH(B1447),1)</f>
        <v>46204</v>
      </c>
    </row>
    <row r="1448" customFormat="false" ht="15" hidden="false" customHeight="false" outlineLevel="0" collapsed="false">
      <c r="A1448" s="17" t="s">
        <v>1979</v>
      </c>
      <c r="B1448" s="18" t="n">
        <v>46231</v>
      </c>
      <c r="C1448" s="17" t="s">
        <v>101</v>
      </c>
      <c r="D1448" s="17" t="s">
        <v>1800</v>
      </c>
      <c r="E1448" s="17" t="s">
        <v>1801</v>
      </c>
      <c r="F1448" s="17" t="s">
        <v>98</v>
      </c>
      <c r="G1448" s="15" t="n">
        <v>591.92</v>
      </c>
      <c r="H1448" s="17" t="s">
        <v>86</v>
      </c>
      <c r="I1448" s="12" t="n">
        <f aca="false">COUNTIFS('Supplier bills'!$E$2:$E$1921,A1448)</f>
        <v>1</v>
      </c>
      <c r="J1448" s="15" t="n">
        <f aca="false">IF(I1448=0,"",SUMIFS('Supplier bills'!$F$2:$F$1921,'Supplier bills'!$E$2:$E$1921,A1448))</f>
        <v>597.08</v>
      </c>
      <c r="K1448" s="15" t="n">
        <f aca="false">IF(H1448="Invoiced",ROUND(J1448-G1448,2),"")</f>
        <v>5.16</v>
      </c>
      <c r="L1448" s="17" t="str">
        <f aca="false">IF(H1448="Invoiced",IF(ABS(K1448)/G1448&gt;0.03,"Review","OK"),"")</f>
        <v>OK</v>
      </c>
      <c r="M1448" s="19" t="n">
        <f aca="false">DATE(YEAR(B1448),MONTH(B1448),1)</f>
        <v>46204</v>
      </c>
    </row>
    <row r="1449" customFormat="false" ht="15" hidden="false" customHeight="false" outlineLevel="0" collapsed="false">
      <c r="A1449" s="17" t="s">
        <v>1980</v>
      </c>
      <c r="B1449" s="18" t="n">
        <v>46231</v>
      </c>
      <c r="C1449" s="17" t="s">
        <v>82</v>
      </c>
      <c r="D1449" s="17" t="s">
        <v>1955</v>
      </c>
      <c r="E1449" s="17" t="s">
        <v>1956</v>
      </c>
      <c r="F1449" s="17" t="s">
        <v>98</v>
      </c>
      <c r="G1449" s="15" t="n">
        <v>1341.64</v>
      </c>
      <c r="H1449" s="17" t="s">
        <v>86</v>
      </c>
      <c r="I1449" s="12" t="n">
        <f aca="false">COUNTIFS('Supplier bills'!$E$2:$E$1921,A1449)</f>
        <v>1</v>
      </c>
      <c r="J1449" s="15" t="n">
        <f aca="false">IF(I1449=0,"",SUMIFS('Supplier bills'!$F$2:$F$1921,'Supplier bills'!$E$2:$E$1921,A1449))</f>
        <v>1348.83</v>
      </c>
      <c r="K1449" s="15" t="n">
        <f aca="false">IF(H1449="Invoiced",ROUND(J1449-G1449,2),"")</f>
        <v>7.19</v>
      </c>
      <c r="L1449" s="17" t="str">
        <f aca="false">IF(H1449="Invoiced",IF(ABS(K1449)/G1449&gt;0.03,"Review","OK"),"")</f>
        <v>OK</v>
      </c>
      <c r="M1449" s="19" t="n">
        <f aca="false">DATE(YEAR(B1449),MONTH(B1449),1)</f>
        <v>46204</v>
      </c>
    </row>
    <row r="1450" customFormat="false" ht="15" hidden="false" customHeight="false" outlineLevel="0" collapsed="false">
      <c r="A1450" s="17" t="s">
        <v>1981</v>
      </c>
      <c r="B1450" s="18" t="n">
        <v>46231</v>
      </c>
      <c r="C1450" s="17" t="s">
        <v>88</v>
      </c>
      <c r="D1450" s="17" t="s">
        <v>1691</v>
      </c>
      <c r="E1450" s="17" t="s">
        <v>1692</v>
      </c>
      <c r="F1450" s="17" t="s">
        <v>85</v>
      </c>
      <c r="G1450" s="15" t="n">
        <v>156.21</v>
      </c>
      <c r="H1450" s="17" t="s">
        <v>86</v>
      </c>
      <c r="I1450" s="12" t="n">
        <f aca="false">COUNTIFS('Supplier bills'!$E$2:$E$1921,A1450)</f>
        <v>1</v>
      </c>
      <c r="J1450" s="15" t="n">
        <f aca="false">IF(I1450=0,"",SUMIFS('Supplier bills'!$F$2:$F$1921,'Supplier bills'!$E$2:$E$1921,A1450))</f>
        <v>156.76</v>
      </c>
      <c r="K1450" s="15" t="n">
        <f aca="false">IF(H1450="Invoiced",ROUND(J1450-G1450,2),"")</f>
        <v>0.55</v>
      </c>
      <c r="L1450" s="17" t="str">
        <f aca="false">IF(H1450="Invoiced",IF(ABS(K1450)/G1450&gt;0.03,"Review","OK"),"")</f>
        <v>OK</v>
      </c>
      <c r="M1450" s="19" t="n">
        <f aca="false">DATE(YEAR(B1450),MONTH(B1450),1)</f>
        <v>46204</v>
      </c>
    </row>
    <row r="1451" customFormat="false" ht="15" hidden="false" customHeight="false" outlineLevel="0" collapsed="false">
      <c r="A1451" s="17" t="s">
        <v>1982</v>
      </c>
      <c r="B1451" s="18" t="n">
        <v>46231</v>
      </c>
      <c r="C1451" s="17" t="s">
        <v>88</v>
      </c>
      <c r="D1451" s="17" t="s">
        <v>1701</v>
      </c>
      <c r="E1451" s="17" t="s">
        <v>1702</v>
      </c>
      <c r="F1451" s="17" t="s">
        <v>98</v>
      </c>
      <c r="G1451" s="15" t="n">
        <v>324.02</v>
      </c>
      <c r="H1451" s="17" t="s">
        <v>86</v>
      </c>
      <c r="I1451" s="12" t="n">
        <f aca="false">COUNTIFS('Supplier bills'!$E$2:$E$1921,A1451)</f>
        <v>1</v>
      </c>
      <c r="J1451" s="15" t="n">
        <f aca="false">IF(I1451=0,"",SUMIFS('Supplier bills'!$F$2:$F$1921,'Supplier bills'!$E$2:$E$1921,A1451))</f>
        <v>322.39</v>
      </c>
      <c r="K1451" s="15" t="n">
        <f aca="false">IF(H1451="Invoiced",ROUND(J1451-G1451,2),"")</f>
        <v>-1.63</v>
      </c>
      <c r="L1451" s="17" t="str">
        <f aca="false">IF(H1451="Invoiced",IF(ABS(K1451)/G1451&gt;0.03,"Review","OK"),"")</f>
        <v>OK</v>
      </c>
      <c r="M1451" s="19" t="n">
        <f aca="false">DATE(YEAR(B1451),MONTH(B1451),1)</f>
        <v>46204</v>
      </c>
    </row>
    <row r="1452" customFormat="false" ht="15" hidden="false" customHeight="false" outlineLevel="0" collapsed="false">
      <c r="A1452" s="17" t="s">
        <v>1983</v>
      </c>
      <c r="B1452" s="18" t="n">
        <v>46231</v>
      </c>
      <c r="C1452" s="17" t="s">
        <v>82</v>
      </c>
      <c r="D1452" s="17" t="s">
        <v>1674</v>
      </c>
      <c r="E1452" s="17" t="s">
        <v>1675</v>
      </c>
      <c r="F1452" s="17" t="s">
        <v>98</v>
      </c>
      <c r="G1452" s="15" t="n">
        <v>150.1</v>
      </c>
      <c r="H1452" s="17" t="s">
        <v>86</v>
      </c>
      <c r="I1452" s="12" t="n">
        <f aca="false">COUNTIFS('Supplier bills'!$E$2:$E$1921,A1452)</f>
        <v>1</v>
      </c>
      <c r="J1452" s="15" t="n">
        <f aca="false">IF(I1452=0,"",SUMIFS('Supplier bills'!$F$2:$F$1921,'Supplier bills'!$E$2:$E$1921,A1452))</f>
        <v>157.59</v>
      </c>
      <c r="K1452" s="15" t="n">
        <f aca="false">IF(H1452="Invoiced",ROUND(J1452-G1452,2),"")</f>
        <v>7.49</v>
      </c>
      <c r="L1452" s="17" t="str">
        <f aca="false">IF(H1452="Invoiced",IF(ABS(K1452)/G1452&gt;0.03,"Review","OK"),"")</f>
        <v>Review</v>
      </c>
      <c r="M1452" s="19" t="n">
        <f aca="false">DATE(YEAR(B1452),MONTH(B1452),1)</f>
        <v>46204</v>
      </c>
    </row>
    <row r="1453" customFormat="false" ht="15" hidden="false" customHeight="false" outlineLevel="0" collapsed="false">
      <c r="A1453" s="17" t="s">
        <v>1984</v>
      </c>
      <c r="B1453" s="18" t="n">
        <v>46231</v>
      </c>
      <c r="C1453" s="17" t="s">
        <v>82</v>
      </c>
      <c r="D1453" s="17" t="s">
        <v>1750</v>
      </c>
      <c r="E1453" s="17" t="s">
        <v>1751</v>
      </c>
      <c r="F1453" s="17" t="s">
        <v>85</v>
      </c>
      <c r="G1453" s="15" t="n">
        <v>206.85</v>
      </c>
      <c r="H1453" s="17" t="s">
        <v>86</v>
      </c>
      <c r="I1453" s="12" t="n">
        <f aca="false">COUNTIFS('Supplier bills'!$E$2:$E$1921,A1453)</f>
        <v>1</v>
      </c>
      <c r="J1453" s="15" t="n">
        <f aca="false">IF(I1453=0,"",SUMIFS('Supplier bills'!$F$2:$F$1921,'Supplier bills'!$E$2:$E$1921,A1453))</f>
        <v>208.46</v>
      </c>
      <c r="K1453" s="15" t="n">
        <f aca="false">IF(H1453="Invoiced",ROUND(J1453-G1453,2),"")</f>
        <v>1.61</v>
      </c>
      <c r="L1453" s="17" t="str">
        <f aca="false">IF(H1453="Invoiced",IF(ABS(K1453)/G1453&gt;0.03,"Review","OK"),"")</f>
        <v>OK</v>
      </c>
      <c r="M1453" s="19" t="n">
        <f aca="false">DATE(YEAR(B1453),MONTH(B1453),1)</f>
        <v>46204</v>
      </c>
    </row>
    <row r="1454" customFormat="false" ht="15" hidden="false" customHeight="false" outlineLevel="0" collapsed="false">
      <c r="A1454" s="17" t="s">
        <v>1985</v>
      </c>
      <c r="B1454" s="18" t="n">
        <v>46231</v>
      </c>
      <c r="C1454" s="17" t="s">
        <v>101</v>
      </c>
      <c r="D1454" s="17" t="s">
        <v>1899</v>
      </c>
      <c r="E1454" s="17" t="s">
        <v>1900</v>
      </c>
      <c r="F1454" s="17" t="s">
        <v>98</v>
      </c>
      <c r="G1454" s="15" t="n">
        <v>139.07</v>
      </c>
      <c r="H1454" s="17" t="s">
        <v>86</v>
      </c>
      <c r="I1454" s="12" t="n">
        <f aca="false">COUNTIFS('Supplier bills'!$E$2:$E$1921,A1454)</f>
        <v>1</v>
      </c>
      <c r="J1454" s="15" t="n">
        <f aca="false">IF(I1454=0,"",SUMIFS('Supplier bills'!$F$2:$F$1921,'Supplier bills'!$E$2:$E$1921,A1454))</f>
        <v>140.06</v>
      </c>
      <c r="K1454" s="15" t="n">
        <f aca="false">IF(H1454="Invoiced",ROUND(J1454-G1454,2),"")</f>
        <v>0.99</v>
      </c>
      <c r="L1454" s="17" t="str">
        <f aca="false">IF(H1454="Invoiced",IF(ABS(K1454)/G1454&gt;0.03,"Review","OK"),"")</f>
        <v>OK</v>
      </c>
      <c r="M1454" s="19" t="n">
        <f aca="false">DATE(YEAR(B1454),MONTH(B1454),1)</f>
        <v>46204</v>
      </c>
    </row>
    <row r="1455" customFormat="false" ht="15" hidden="false" customHeight="false" outlineLevel="0" collapsed="false">
      <c r="A1455" s="17" t="s">
        <v>1986</v>
      </c>
      <c r="B1455" s="18" t="n">
        <v>46231</v>
      </c>
      <c r="C1455" s="17" t="s">
        <v>82</v>
      </c>
      <c r="D1455" s="17" t="s">
        <v>1773</v>
      </c>
      <c r="E1455" s="17" t="s">
        <v>1774</v>
      </c>
      <c r="F1455" s="17" t="s">
        <v>85</v>
      </c>
      <c r="G1455" s="15" t="n">
        <v>215.08</v>
      </c>
      <c r="H1455" s="17" t="s">
        <v>86</v>
      </c>
      <c r="I1455" s="12" t="n">
        <f aca="false">COUNTIFS('Supplier bills'!$E$2:$E$1921,A1455)</f>
        <v>1</v>
      </c>
      <c r="J1455" s="15" t="n">
        <f aca="false">IF(I1455=0,"",SUMIFS('Supplier bills'!$F$2:$F$1921,'Supplier bills'!$E$2:$E$1921,A1455))</f>
        <v>217.13</v>
      </c>
      <c r="K1455" s="15" t="n">
        <f aca="false">IF(H1455="Invoiced",ROUND(J1455-G1455,2),"")</f>
        <v>2.05</v>
      </c>
      <c r="L1455" s="17" t="str">
        <f aca="false">IF(H1455="Invoiced",IF(ABS(K1455)/G1455&gt;0.03,"Review","OK"),"")</f>
        <v>OK</v>
      </c>
      <c r="M1455" s="19" t="n">
        <f aca="false">DATE(YEAR(B1455),MONTH(B1455),1)</f>
        <v>46204</v>
      </c>
    </row>
    <row r="1456" customFormat="false" ht="15" hidden="false" customHeight="false" outlineLevel="0" collapsed="false">
      <c r="A1456" s="17" t="s">
        <v>1987</v>
      </c>
      <c r="B1456" s="18" t="n">
        <v>46231</v>
      </c>
      <c r="C1456" s="17" t="s">
        <v>101</v>
      </c>
      <c r="D1456" s="17" t="s">
        <v>1988</v>
      </c>
      <c r="E1456" s="17" t="s">
        <v>1989</v>
      </c>
      <c r="F1456" s="17" t="s">
        <v>98</v>
      </c>
      <c r="G1456" s="15" t="n">
        <v>450.97</v>
      </c>
      <c r="H1456" s="17" t="s">
        <v>86</v>
      </c>
      <c r="I1456" s="12" t="n">
        <f aca="false">COUNTIFS('Supplier bills'!$E$2:$E$1921,A1456)</f>
        <v>1</v>
      </c>
      <c r="J1456" s="15" t="n">
        <f aca="false">IF(I1456=0,"",SUMIFS('Supplier bills'!$F$2:$F$1921,'Supplier bills'!$E$2:$E$1921,A1456))</f>
        <v>448.14</v>
      </c>
      <c r="K1456" s="15" t="n">
        <f aca="false">IF(H1456="Invoiced",ROUND(J1456-G1456,2),"")</f>
        <v>-2.83</v>
      </c>
      <c r="L1456" s="17" t="str">
        <f aca="false">IF(H1456="Invoiced",IF(ABS(K1456)/G1456&gt;0.03,"Review","OK"),"")</f>
        <v>OK</v>
      </c>
      <c r="M1456" s="19" t="n">
        <f aca="false">DATE(YEAR(B1456),MONTH(B1456),1)</f>
        <v>46204</v>
      </c>
    </row>
    <row r="1457" customFormat="false" ht="15" hidden="false" customHeight="false" outlineLevel="0" collapsed="false">
      <c r="A1457" s="17" t="s">
        <v>1990</v>
      </c>
      <c r="B1457" s="18" t="n">
        <v>46231</v>
      </c>
      <c r="C1457" s="17" t="s">
        <v>82</v>
      </c>
      <c r="D1457" s="17" t="s">
        <v>1793</v>
      </c>
      <c r="E1457" s="17" t="s">
        <v>1794</v>
      </c>
      <c r="F1457" s="17" t="s">
        <v>85</v>
      </c>
      <c r="G1457" s="15" t="n">
        <v>367.3</v>
      </c>
      <c r="H1457" s="17" t="s">
        <v>86</v>
      </c>
      <c r="I1457" s="12" t="n">
        <f aca="false">COUNTIFS('Supplier bills'!$E$2:$E$1921,A1457)</f>
        <v>1</v>
      </c>
      <c r="J1457" s="15" t="n">
        <f aca="false">IF(I1457=0,"",SUMIFS('Supplier bills'!$F$2:$F$1921,'Supplier bills'!$E$2:$E$1921,A1457))</f>
        <v>370.2</v>
      </c>
      <c r="K1457" s="15" t="n">
        <f aca="false">IF(H1457="Invoiced",ROUND(J1457-G1457,2),"")</f>
        <v>2.9</v>
      </c>
      <c r="L1457" s="17" t="str">
        <f aca="false">IF(H1457="Invoiced",IF(ABS(K1457)/G1457&gt;0.03,"Review","OK"),"")</f>
        <v>OK</v>
      </c>
      <c r="M1457" s="19" t="n">
        <f aca="false">DATE(YEAR(B1457),MONTH(B1457),1)</f>
        <v>46204</v>
      </c>
    </row>
    <row r="1458" customFormat="false" ht="15" hidden="false" customHeight="false" outlineLevel="0" collapsed="false">
      <c r="A1458" s="17" t="s">
        <v>1991</v>
      </c>
      <c r="B1458" s="18" t="n">
        <v>46231</v>
      </c>
      <c r="C1458" s="17" t="s">
        <v>82</v>
      </c>
      <c r="D1458" s="17" t="s">
        <v>1778</v>
      </c>
      <c r="E1458" s="17" t="s">
        <v>1779</v>
      </c>
      <c r="F1458" s="17" t="s">
        <v>85</v>
      </c>
      <c r="G1458" s="15" t="n">
        <v>31.97</v>
      </c>
      <c r="H1458" s="17" t="s">
        <v>86</v>
      </c>
      <c r="I1458" s="12" t="n">
        <f aca="false">COUNTIFS('Supplier bills'!$E$2:$E$1921,A1458)</f>
        <v>1</v>
      </c>
      <c r="J1458" s="15" t="n">
        <f aca="false">IF(I1458=0,"",SUMIFS('Supplier bills'!$F$2:$F$1921,'Supplier bills'!$E$2:$E$1921,A1458))</f>
        <v>32.2</v>
      </c>
      <c r="K1458" s="15" t="n">
        <f aca="false">IF(H1458="Invoiced",ROUND(J1458-G1458,2),"")</f>
        <v>0.23</v>
      </c>
      <c r="L1458" s="17" t="str">
        <f aca="false">IF(H1458="Invoiced",IF(ABS(K1458)/G1458&gt;0.03,"Review","OK"),"")</f>
        <v>OK</v>
      </c>
      <c r="M1458" s="19" t="n">
        <f aca="false">DATE(YEAR(B1458),MONTH(B1458),1)</f>
        <v>46204</v>
      </c>
    </row>
    <row r="1459" customFormat="false" ht="15" hidden="false" customHeight="false" outlineLevel="0" collapsed="false">
      <c r="A1459" s="17" t="s">
        <v>1992</v>
      </c>
      <c r="B1459" s="18" t="n">
        <v>46231</v>
      </c>
      <c r="C1459" s="17" t="s">
        <v>82</v>
      </c>
      <c r="D1459" s="17" t="s">
        <v>1768</v>
      </c>
      <c r="E1459" s="17" t="s">
        <v>1769</v>
      </c>
      <c r="F1459" s="17" t="s">
        <v>98</v>
      </c>
      <c r="G1459" s="15" t="n">
        <v>179.69</v>
      </c>
      <c r="H1459" s="17" t="s">
        <v>86</v>
      </c>
      <c r="I1459" s="12" t="n">
        <f aca="false">COUNTIFS('Supplier bills'!$E$2:$E$1921,A1459)</f>
        <v>1</v>
      </c>
      <c r="J1459" s="15" t="n">
        <f aca="false">IF(I1459=0,"",SUMIFS('Supplier bills'!$F$2:$F$1921,'Supplier bills'!$E$2:$E$1921,A1459))</f>
        <v>180.63</v>
      </c>
      <c r="K1459" s="15" t="n">
        <f aca="false">IF(H1459="Invoiced",ROUND(J1459-G1459,2),"")</f>
        <v>0.94</v>
      </c>
      <c r="L1459" s="17" t="str">
        <f aca="false">IF(H1459="Invoiced",IF(ABS(K1459)/G1459&gt;0.03,"Review","OK"),"")</f>
        <v>OK</v>
      </c>
      <c r="M1459" s="19" t="n">
        <f aca="false">DATE(YEAR(B1459),MONTH(B1459),1)</f>
        <v>46204</v>
      </c>
    </row>
    <row r="1460" customFormat="false" ht="15" hidden="false" customHeight="false" outlineLevel="0" collapsed="false">
      <c r="A1460" s="17" t="s">
        <v>1993</v>
      </c>
      <c r="B1460" s="18" t="n">
        <v>46231</v>
      </c>
      <c r="C1460" s="17" t="s">
        <v>101</v>
      </c>
      <c r="D1460" s="17" t="s">
        <v>1826</v>
      </c>
      <c r="E1460" s="17" t="s">
        <v>1827</v>
      </c>
      <c r="F1460" s="17" t="s">
        <v>85</v>
      </c>
      <c r="G1460" s="15" t="n">
        <v>896.06</v>
      </c>
      <c r="H1460" s="17" t="s">
        <v>86</v>
      </c>
      <c r="I1460" s="12" t="n">
        <f aca="false">COUNTIFS('Supplier bills'!$E$2:$E$1921,A1460)</f>
        <v>1</v>
      </c>
      <c r="J1460" s="15" t="n">
        <f aca="false">IF(I1460=0,"",SUMIFS('Supplier bills'!$F$2:$F$1921,'Supplier bills'!$E$2:$E$1921,A1460))</f>
        <v>890.24</v>
      </c>
      <c r="K1460" s="15" t="n">
        <f aca="false">IF(H1460="Invoiced",ROUND(J1460-G1460,2),"")</f>
        <v>-5.82</v>
      </c>
      <c r="L1460" s="17" t="str">
        <f aca="false">IF(H1460="Invoiced",IF(ABS(K1460)/G1460&gt;0.03,"Review","OK"),"")</f>
        <v>OK</v>
      </c>
      <c r="M1460" s="19" t="n">
        <f aca="false">DATE(YEAR(B1460),MONTH(B1460),1)</f>
        <v>46204</v>
      </c>
    </row>
    <row r="1461" customFormat="false" ht="15" hidden="false" customHeight="false" outlineLevel="0" collapsed="false">
      <c r="A1461" s="17" t="s">
        <v>1994</v>
      </c>
      <c r="B1461" s="18" t="n">
        <v>46231</v>
      </c>
      <c r="C1461" s="17" t="s">
        <v>101</v>
      </c>
      <c r="D1461" s="17" t="s">
        <v>1701</v>
      </c>
      <c r="E1461" s="17" t="s">
        <v>1702</v>
      </c>
      <c r="F1461" s="17" t="s">
        <v>98</v>
      </c>
      <c r="G1461" s="15" t="n">
        <v>219.45</v>
      </c>
      <c r="H1461" s="17" t="s">
        <v>86</v>
      </c>
      <c r="I1461" s="12" t="n">
        <f aca="false">COUNTIFS('Supplier bills'!$E$2:$E$1921,A1461)</f>
        <v>1</v>
      </c>
      <c r="J1461" s="15" t="n">
        <f aca="false">IF(I1461=0,"",SUMIFS('Supplier bills'!$F$2:$F$1921,'Supplier bills'!$E$2:$E$1921,A1461))</f>
        <v>220.08</v>
      </c>
      <c r="K1461" s="15" t="n">
        <f aca="false">IF(H1461="Invoiced",ROUND(J1461-G1461,2),"")</f>
        <v>0.63</v>
      </c>
      <c r="L1461" s="17" t="str">
        <f aca="false">IF(H1461="Invoiced",IF(ABS(K1461)/G1461&gt;0.03,"Review","OK"),"")</f>
        <v>OK</v>
      </c>
      <c r="M1461" s="19" t="n">
        <f aca="false">DATE(YEAR(B1461),MONTH(B1461),1)</f>
        <v>46204</v>
      </c>
    </row>
    <row r="1462" customFormat="false" ht="15" hidden="false" customHeight="false" outlineLevel="0" collapsed="false">
      <c r="A1462" s="17" t="s">
        <v>1995</v>
      </c>
      <c r="B1462" s="18" t="n">
        <v>46232</v>
      </c>
      <c r="C1462" s="17" t="s">
        <v>82</v>
      </c>
      <c r="D1462" s="17" t="s">
        <v>1757</v>
      </c>
      <c r="E1462" s="17" t="s">
        <v>1758</v>
      </c>
      <c r="F1462" s="17" t="s">
        <v>98</v>
      </c>
      <c r="G1462" s="15" t="n">
        <v>116.08</v>
      </c>
      <c r="H1462" s="17" t="s">
        <v>86</v>
      </c>
      <c r="I1462" s="12" t="n">
        <f aca="false">COUNTIFS('Supplier bills'!$E$2:$E$1921,A1462)</f>
        <v>1</v>
      </c>
      <c r="J1462" s="15" t="n">
        <f aca="false">IF(I1462=0,"",SUMIFS('Supplier bills'!$F$2:$F$1921,'Supplier bills'!$E$2:$E$1921,A1462))</f>
        <v>116.98</v>
      </c>
      <c r="K1462" s="15" t="n">
        <f aca="false">IF(H1462="Invoiced",ROUND(J1462-G1462,2),"")</f>
        <v>0.9</v>
      </c>
      <c r="L1462" s="17" t="str">
        <f aca="false">IF(H1462="Invoiced",IF(ABS(K1462)/G1462&gt;0.03,"Review","OK"),"")</f>
        <v>OK</v>
      </c>
      <c r="M1462" s="19" t="n">
        <f aca="false">DATE(YEAR(B1462),MONTH(B1462),1)</f>
        <v>46204</v>
      </c>
    </row>
    <row r="1463" customFormat="false" ht="15" hidden="false" customHeight="false" outlineLevel="0" collapsed="false">
      <c r="A1463" s="17" t="s">
        <v>1996</v>
      </c>
      <c r="B1463" s="18" t="n">
        <v>46232</v>
      </c>
      <c r="C1463" s="17" t="s">
        <v>101</v>
      </c>
      <c r="D1463" s="17" t="s">
        <v>1917</v>
      </c>
      <c r="E1463" s="17" t="s">
        <v>1918</v>
      </c>
      <c r="F1463" s="17" t="s">
        <v>85</v>
      </c>
      <c r="G1463" s="15" t="n">
        <v>592.26</v>
      </c>
      <c r="H1463" s="17" t="s">
        <v>86</v>
      </c>
      <c r="I1463" s="12" t="n">
        <f aca="false">COUNTIFS('Supplier bills'!$E$2:$E$1921,A1463)</f>
        <v>1</v>
      </c>
      <c r="J1463" s="15" t="n">
        <f aca="false">IF(I1463=0,"",SUMIFS('Supplier bills'!$F$2:$F$1921,'Supplier bills'!$E$2:$E$1921,A1463))</f>
        <v>553.91</v>
      </c>
      <c r="K1463" s="15" t="n">
        <f aca="false">IF(H1463="Invoiced",ROUND(J1463-G1463,2),"")</f>
        <v>-38.35</v>
      </c>
      <c r="L1463" s="17" t="str">
        <f aca="false">IF(H1463="Invoiced",IF(ABS(K1463)/G1463&gt;0.03,"Review","OK"),"")</f>
        <v>Review</v>
      </c>
      <c r="M1463" s="19" t="n">
        <f aca="false">DATE(YEAR(B1463),MONTH(B1463),1)</f>
        <v>46204</v>
      </c>
    </row>
    <row r="1464" customFormat="false" ht="15" hidden="false" customHeight="false" outlineLevel="0" collapsed="false">
      <c r="A1464" s="17" t="s">
        <v>1997</v>
      </c>
      <c r="B1464" s="18" t="n">
        <v>46232</v>
      </c>
      <c r="C1464" s="17" t="s">
        <v>88</v>
      </c>
      <c r="D1464" s="17" t="s">
        <v>1768</v>
      </c>
      <c r="E1464" s="17" t="s">
        <v>1769</v>
      </c>
      <c r="F1464" s="17" t="s">
        <v>98</v>
      </c>
      <c r="G1464" s="15" t="n">
        <v>174.97</v>
      </c>
      <c r="H1464" s="17" t="s">
        <v>86</v>
      </c>
      <c r="I1464" s="12" t="n">
        <f aca="false">COUNTIFS('Supplier bills'!$E$2:$E$1921,A1464)</f>
        <v>1</v>
      </c>
      <c r="J1464" s="15" t="n">
        <f aca="false">IF(I1464=0,"",SUMIFS('Supplier bills'!$F$2:$F$1921,'Supplier bills'!$E$2:$E$1921,A1464))</f>
        <v>175.97</v>
      </c>
      <c r="K1464" s="15" t="n">
        <f aca="false">IF(H1464="Invoiced",ROUND(J1464-G1464,2),"")</f>
        <v>1</v>
      </c>
      <c r="L1464" s="17" t="str">
        <f aca="false">IF(H1464="Invoiced",IF(ABS(K1464)/G1464&gt;0.03,"Review","OK"),"")</f>
        <v>OK</v>
      </c>
      <c r="M1464" s="19" t="n">
        <f aca="false">DATE(YEAR(B1464),MONTH(B1464),1)</f>
        <v>46204</v>
      </c>
    </row>
    <row r="1465" customFormat="false" ht="15" hidden="false" customHeight="false" outlineLevel="0" collapsed="false">
      <c r="A1465" s="17" t="s">
        <v>1998</v>
      </c>
      <c r="B1465" s="18" t="n">
        <v>46232</v>
      </c>
      <c r="C1465" s="17" t="s">
        <v>88</v>
      </c>
      <c r="D1465" s="17" t="s">
        <v>1988</v>
      </c>
      <c r="E1465" s="17" t="s">
        <v>1989</v>
      </c>
      <c r="F1465" s="17" t="s">
        <v>85</v>
      </c>
      <c r="G1465" s="15" t="n">
        <v>79.24</v>
      </c>
      <c r="H1465" s="17" t="s">
        <v>86</v>
      </c>
      <c r="I1465" s="12" t="n">
        <f aca="false">COUNTIFS('Supplier bills'!$E$2:$E$1921,A1465)</f>
        <v>1</v>
      </c>
      <c r="J1465" s="15" t="n">
        <f aca="false">IF(I1465=0,"",SUMIFS('Supplier bills'!$F$2:$F$1921,'Supplier bills'!$E$2:$E$1921,A1465))</f>
        <v>79.94</v>
      </c>
      <c r="K1465" s="15" t="n">
        <f aca="false">IF(H1465="Invoiced",ROUND(J1465-G1465,2),"")</f>
        <v>0.7</v>
      </c>
      <c r="L1465" s="17" t="str">
        <f aca="false">IF(H1465="Invoiced",IF(ABS(K1465)/G1465&gt;0.03,"Review","OK"),"")</f>
        <v>OK</v>
      </c>
      <c r="M1465" s="19" t="n">
        <f aca="false">DATE(YEAR(B1465),MONTH(B1465),1)</f>
        <v>46204</v>
      </c>
    </row>
    <row r="1466" customFormat="false" ht="15" hidden="false" customHeight="false" outlineLevel="0" collapsed="false">
      <c r="A1466" s="17" t="s">
        <v>1999</v>
      </c>
      <c r="B1466" s="18" t="n">
        <v>46232</v>
      </c>
      <c r="C1466" s="17" t="s">
        <v>101</v>
      </c>
      <c r="D1466" s="17" t="s">
        <v>1800</v>
      </c>
      <c r="E1466" s="17" t="s">
        <v>1801</v>
      </c>
      <c r="F1466" s="17" t="s">
        <v>98</v>
      </c>
      <c r="G1466" s="15" t="n">
        <v>140.18</v>
      </c>
      <c r="H1466" s="17" t="s">
        <v>86</v>
      </c>
      <c r="I1466" s="12" t="n">
        <f aca="false">COUNTIFS('Supplier bills'!$E$2:$E$1921,A1466)</f>
        <v>1</v>
      </c>
      <c r="J1466" s="15" t="n">
        <f aca="false">IF(I1466=0,"",SUMIFS('Supplier bills'!$F$2:$F$1921,'Supplier bills'!$E$2:$E$1921,A1466))</f>
        <v>140.49</v>
      </c>
      <c r="K1466" s="15" t="n">
        <f aca="false">IF(H1466="Invoiced",ROUND(J1466-G1466,2),"")</f>
        <v>0.31</v>
      </c>
      <c r="L1466" s="17" t="str">
        <f aca="false">IF(H1466="Invoiced",IF(ABS(K1466)/G1466&gt;0.03,"Review","OK"),"")</f>
        <v>OK</v>
      </c>
      <c r="M1466" s="19" t="n">
        <f aca="false">DATE(YEAR(B1466),MONTH(B1466),1)</f>
        <v>46204</v>
      </c>
    </row>
    <row r="1467" customFormat="false" ht="15" hidden="false" customHeight="false" outlineLevel="0" collapsed="false">
      <c r="A1467" s="17" t="s">
        <v>2000</v>
      </c>
      <c r="B1467" s="18" t="n">
        <v>46232</v>
      </c>
      <c r="C1467" s="17" t="s">
        <v>101</v>
      </c>
      <c r="D1467" s="17" t="s">
        <v>1834</v>
      </c>
      <c r="E1467" s="17" t="s">
        <v>1835</v>
      </c>
      <c r="F1467" s="17" t="s">
        <v>85</v>
      </c>
      <c r="G1467" s="15" t="n">
        <v>1604.15</v>
      </c>
      <c r="H1467" s="17" t="s">
        <v>86</v>
      </c>
      <c r="I1467" s="12" t="n">
        <f aca="false">COUNTIFS('Supplier bills'!$E$2:$E$1921,A1467)</f>
        <v>1</v>
      </c>
      <c r="J1467" s="15" t="n">
        <f aca="false">IF(I1467=0,"",SUMIFS('Supplier bills'!$F$2:$F$1921,'Supplier bills'!$E$2:$E$1921,A1467))</f>
        <v>1599.32</v>
      </c>
      <c r="K1467" s="15" t="n">
        <f aca="false">IF(H1467="Invoiced",ROUND(J1467-G1467,2),"")</f>
        <v>-4.83</v>
      </c>
      <c r="L1467" s="17" t="str">
        <f aca="false">IF(H1467="Invoiced",IF(ABS(K1467)/G1467&gt;0.03,"Review","OK"),"")</f>
        <v>OK</v>
      </c>
      <c r="M1467" s="19" t="n">
        <f aca="false">DATE(YEAR(B1467),MONTH(B1467),1)</f>
        <v>46204</v>
      </c>
    </row>
    <row r="1468" customFormat="false" ht="15" hidden="false" customHeight="false" outlineLevel="0" collapsed="false">
      <c r="A1468" s="17" t="s">
        <v>2001</v>
      </c>
      <c r="B1468" s="18" t="n">
        <v>46232</v>
      </c>
      <c r="C1468" s="17" t="s">
        <v>101</v>
      </c>
      <c r="D1468" s="17" t="s">
        <v>1787</v>
      </c>
      <c r="E1468" s="17" t="s">
        <v>1788</v>
      </c>
      <c r="F1468" s="17" t="s">
        <v>98</v>
      </c>
      <c r="G1468" s="15" t="n">
        <v>730.97</v>
      </c>
      <c r="H1468" s="17" t="s">
        <v>86</v>
      </c>
      <c r="I1468" s="12" t="n">
        <f aca="false">COUNTIFS('Supplier bills'!$E$2:$E$1921,A1468)</f>
        <v>1</v>
      </c>
      <c r="J1468" s="15" t="n">
        <f aca="false">IF(I1468=0,"",SUMIFS('Supplier bills'!$F$2:$F$1921,'Supplier bills'!$E$2:$E$1921,A1468))</f>
        <v>725.74</v>
      </c>
      <c r="K1468" s="15" t="n">
        <f aca="false">IF(H1468="Invoiced",ROUND(J1468-G1468,2),"")</f>
        <v>-5.23</v>
      </c>
      <c r="L1468" s="17" t="str">
        <f aca="false">IF(H1468="Invoiced",IF(ABS(K1468)/G1468&gt;0.03,"Review","OK"),"")</f>
        <v>OK</v>
      </c>
      <c r="M1468" s="19" t="n">
        <f aca="false">DATE(YEAR(B1468),MONTH(B1468),1)</f>
        <v>46204</v>
      </c>
    </row>
    <row r="1469" customFormat="false" ht="15" hidden="false" customHeight="false" outlineLevel="0" collapsed="false">
      <c r="A1469" s="17" t="s">
        <v>2002</v>
      </c>
      <c r="B1469" s="18" t="n">
        <v>46232</v>
      </c>
      <c r="C1469" s="17" t="s">
        <v>82</v>
      </c>
      <c r="D1469" s="17" t="s">
        <v>1988</v>
      </c>
      <c r="E1469" s="17" t="s">
        <v>1989</v>
      </c>
      <c r="F1469" s="17" t="s">
        <v>85</v>
      </c>
      <c r="G1469" s="15" t="n">
        <v>122.71</v>
      </c>
      <c r="H1469" s="17" t="s">
        <v>86</v>
      </c>
      <c r="I1469" s="12" t="n">
        <f aca="false">COUNTIFS('Supplier bills'!$E$2:$E$1921,A1469)</f>
        <v>1</v>
      </c>
      <c r="J1469" s="15" t="n">
        <f aca="false">IF(I1469=0,"",SUMIFS('Supplier bills'!$F$2:$F$1921,'Supplier bills'!$E$2:$E$1921,A1469))</f>
        <v>121.63</v>
      </c>
      <c r="K1469" s="15" t="n">
        <f aca="false">IF(H1469="Invoiced",ROUND(J1469-G1469,2),"")</f>
        <v>-1.08</v>
      </c>
      <c r="L1469" s="17" t="str">
        <f aca="false">IF(H1469="Invoiced",IF(ABS(K1469)/G1469&gt;0.03,"Review","OK"),"")</f>
        <v>OK</v>
      </c>
      <c r="M1469" s="19" t="n">
        <f aca="false">DATE(YEAR(B1469),MONTH(B1469),1)</f>
        <v>46204</v>
      </c>
    </row>
    <row r="1470" customFormat="false" ht="15" hidden="false" customHeight="false" outlineLevel="0" collapsed="false">
      <c r="A1470" s="17" t="s">
        <v>2003</v>
      </c>
      <c r="B1470" s="18" t="n">
        <v>46232</v>
      </c>
      <c r="C1470" s="17" t="s">
        <v>88</v>
      </c>
      <c r="D1470" s="17" t="s">
        <v>2004</v>
      </c>
      <c r="E1470" s="17" t="s">
        <v>2005</v>
      </c>
      <c r="F1470" s="17" t="s">
        <v>92</v>
      </c>
      <c r="G1470" s="15" t="n">
        <v>414.66</v>
      </c>
      <c r="H1470" s="17" t="s">
        <v>93</v>
      </c>
      <c r="I1470" s="12" t="n">
        <f aca="false">COUNTIFS('Supplier bills'!$E$2:$E$1921,A1470)</f>
        <v>0</v>
      </c>
      <c r="J1470" s="15" t="str">
        <f aca="false">IF(I1470=0,"",SUMIFS('Supplier bills'!$F$2:$F$1921,'Supplier bills'!$E$2:$E$1921,A1470))</f>
        <v/>
      </c>
      <c r="K1470" s="15" t="str">
        <f aca="false">IF(H1470="Invoiced",ROUND(J1470-G1470,2),"")</f>
        <v/>
      </c>
      <c r="L1470" s="17" t="str">
        <f aca="false">IF(H1470="Invoiced",IF(ABS(K1470)/G1470&gt;0.03,"Review","OK"),"")</f>
        <v/>
      </c>
      <c r="M1470" s="19" t="n">
        <f aca="false">DATE(YEAR(B1470),MONTH(B1470),1)</f>
        <v>46204</v>
      </c>
    </row>
    <row r="1471" customFormat="false" ht="15" hidden="false" customHeight="false" outlineLevel="0" collapsed="false">
      <c r="A1471" s="17" t="s">
        <v>2006</v>
      </c>
      <c r="B1471" s="18" t="n">
        <v>46232</v>
      </c>
      <c r="C1471" s="17" t="s">
        <v>101</v>
      </c>
      <c r="D1471" s="17" t="s">
        <v>1744</v>
      </c>
      <c r="E1471" s="17" t="s">
        <v>1745</v>
      </c>
      <c r="F1471" s="17" t="s">
        <v>98</v>
      </c>
      <c r="G1471" s="15" t="n">
        <v>1434.45</v>
      </c>
      <c r="H1471" s="17" t="s">
        <v>86</v>
      </c>
      <c r="I1471" s="12" t="n">
        <f aca="false">COUNTIFS('Supplier bills'!$E$2:$E$1921,A1471)</f>
        <v>1</v>
      </c>
      <c r="J1471" s="15" t="n">
        <f aca="false">IF(I1471=0,"",SUMIFS('Supplier bills'!$F$2:$F$1921,'Supplier bills'!$E$2:$E$1921,A1471))</f>
        <v>1440.35</v>
      </c>
      <c r="K1471" s="15" t="n">
        <f aca="false">IF(H1471="Invoiced",ROUND(J1471-G1471,2),"")</f>
        <v>5.9</v>
      </c>
      <c r="L1471" s="17" t="str">
        <f aca="false">IF(H1471="Invoiced",IF(ABS(K1471)/G1471&gt;0.03,"Review","OK"),"")</f>
        <v>OK</v>
      </c>
      <c r="M1471" s="19" t="n">
        <f aca="false">DATE(YEAR(B1471),MONTH(B1471),1)</f>
        <v>46204</v>
      </c>
    </row>
    <row r="1472" customFormat="false" ht="15" hidden="false" customHeight="false" outlineLevel="0" collapsed="false">
      <c r="A1472" s="17" t="s">
        <v>2007</v>
      </c>
      <c r="B1472" s="18" t="n">
        <v>46232</v>
      </c>
      <c r="C1472" s="17" t="s">
        <v>101</v>
      </c>
      <c r="D1472" s="17" t="s">
        <v>2008</v>
      </c>
      <c r="E1472" s="17" t="s">
        <v>2009</v>
      </c>
      <c r="F1472" s="17" t="s">
        <v>85</v>
      </c>
      <c r="G1472" s="15" t="n">
        <v>314.82</v>
      </c>
      <c r="H1472" s="17" t="s">
        <v>86</v>
      </c>
      <c r="I1472" s="12" t="n">
        <f aca="false">COUNTIFS('Supplier bills'!$E$2:$E$1921,A1472)</f>
        <v>1</v>
      </c>
      <c r="J1472" s="15" t="n">
        <f aca="false">IF(I1472=0,"",SUMIFS('Supplier bills'!$F$2:$F$1921,'Supplier bills'!$E$2:$E$1921,A1472))</f>
        <v>337.16</v>
      </c>
      <c r="K1472" s="15" t="n">
        <f aca="false">IF(H1472="Invoiced",ROUND(J1472-G1472,2),"")</f>
        <v>22.34</v>
      </c>
      <c r="L1472" s="17" t="str">
        <f aca="false">IF(H1472="Invoiced",IF(ABS(K1472)/G1472&gt;0.03,"Review","OK"),"")</f>
        <v>Review</v>
      </c>
      <c r="M1472" s="19" t="n">
        <f aca="false">DATE(YEAR(B1472),MONTH(B1472),1)</f>
        <v>46204</v>
      </c>
    </row>
    <row r="1473" customFormat="false" ht="15" hidden="false" customHeight="false" outlineLevel="0" collapsed="false">
      <c r="A1473" s="17" t="s">
        <v>2010</v>
      </c>
      <c r="B1473" s="18" t="n">
        <v>46232</v>
      </c>
      <c r="C1473" s="17" t="s">
        <v>101</v>
      </c>
      <c r="D1473" s="17" t="s">
        <v>1942</v>
      </c>
      <c r="E1473" s="17" t="s">
        <v>1943</v>
      </c>
      <c r="F1473" s="17" t="s">
        <v>98</v>
      </c>
      <c r="G1473" s="15" t="n">
        <v>416.81</v>
      </c>
      <c r="H1473" s="17" t="s">
        <v>86</v>
      </c>
      <c r="I1473" s="12" t="n">
        <f aca="false">COUNTIFS('Supplier bills'!$E$2:$E$1921,A1473)</f>
        <v>1</v>
      </c>
      <c r="J1473" s="15" t="n">
        <f aca="false">IF(I1473=0,"",SUMIFS('Supplier bills'!$F$2:$F$1921,'Supplier bills'!$E$2:$E$1921,A1473))</f>
        <v>415.14</v>
      </c>
      <c r="K1473" s="15" t="n">
        <f aca="false">IF(H1473="Invoiced",ROUND(J1473-G1473,2),"")</f>
        <v>-1.67</v>
      </c>
      <c r="L1473" s="17" t="str">
        <f aca="false">IF(H1473="Invoiced",IF(ABS(K1473)/G1473&gt;0.03,"Review","OK"),"")</f>
        <v>OK</v>
      </c>
      <c r="M1473" s="19" t="n">
        <f aca="false">DATE(YEAR(B1473),MONTH(B1473),1)</f>
        <v>46204</v>
      </c>
    </row>
    <row r="1474" customFormat="false" ht="15" hidden="false" customHeight="false" outlineLevel="0" collapsed="false">
      <c r="A1474" s="17" t="s">
        <v>2011</v>
      </c>
      <c r="B1474" s="18" t="n">
        <v>46232</v>
      </c>
      <c r="C1474" s="17" t="s">
        <v>82</v>
      </c>
      <c r="D1474" s="17" t="s">
        <v>1800</v>
      </c>
      <c r="E1474" s="17" t="s">
        <v>1801</v>
      </c>
      <c r="F1474" s="17" t="s">
        <v>98</v>
      </c>
      <c r="G1474" s="15" t="n">
        <v>136.07</v>
      </c>
      <c r="H1474" s="17" t="s">
        <v>86</v>
      </c>
      <c r="I1474" s="12" t="n">
        <f aca="false">COUNTIFS('Supplier bills'!$E$2:$E$1921,A1474)</f>
        <v>1</v>
      </c>
      <c r="J1474" s="15" t="n">
        <f aca="false">IF(I1474=0,"",SUMIFS('Supplier bills'!$F$2:$F$1921,'Supplier bills'!$E$2:$E$1921,A1474))</f>
        <v>136.11</v>
      </c>
      <c r="K1474" s="15" t="n">
        <f aca="false">IF(H1474="Invoiced",ROUND(J1474-G1474,2),"")</f>
        <v>0.04</v>
      </c>
      <c r="L1474" s="17" t="str">
        <f aca="false">IF(H1474="Invoiced",IF(ABS(K1474)/G1474&gt;0.03,"Review","OK"),"")</f>
        <v>OK</v>
      </c>
      <c r="M1474" s="19" t="n">
        <f aca="false">DATE(YEAR(B1474),MONTH(B1474),1)</f>
        <v>46204</v>
      </c>
    </row>
    <row r="1475" customFormat="false" ht="15" hidden="false" customHeight="false" outlineLevel="0" collapsed="false">
      <c r="A1475" s="17" t="s">
        <v>2012</v>
      </c>
      <c r="B1475" s="18" t="n">
        <v>46232</v>
      </c>
      <c r="C1475" s="17" t="s">
        <v>82</v>
      </c>
      <c r="D1475" s="17" t="s">
        <v>1773</v>
      </c>
      <c r="E1475" s="17" t="s">
        <v>1774</v>
      </c>
      <c r="F1475" s="17" t="s">
        <v>85</v>
      </c>
      <c r="G1475" s="15" t="n">
        <v>735.99</v>
      </c>
      <c r="H1475" s="17" t="s">
        <v>86</v>
      </c>
      <c r="I1475" s="12" t="n">
        <f aca="false">COUNTIFS('Supplier bills'!$E$2:$E$1921,A1475)</f>
        <v>1</v>
      </c>
      <c r="J1475" s="15" t="n">
        <f aca="false">IF(I1475=0,"",SUMIFS('Supplier bills'!$F$2:$F$1921,'Supplier bills'!$E$2:$E$1921,A1475))</f>
        <v>741.44</v>
      </c>
      <c r="K1475" s="15" t="n">
        <f aca="false">IF(H1475="Invoiced",ROUND(J1475-G1475,2),"")</f>
        <v>5.45</v>
      </c>
      <c r="L1475" s="17" t="str">
        <f aca="false">IF(H1475="Invoiced",IF(ABS(K1475)/G1475&gt;0.03,"Review","OK"),"")</f>
        <v>OK</v>
      </c>
      <c r="M1475" s="19" t="n">
        <f aca="false">DATE(YEAR(B1475),MONTH(B1475),1)</f>
        <v>46204</v>
      </c>
    </row>
    <row r="1476" customFormat="false" ht="15" hidden="false" customHeight="false" outlineLevel="0" collapsed="false">
      <c r="A1476" s="17" t="s">
        <v>2013</v>
      </c>
      <c r="B1476" s="18" t="n">
        <v>46233</v>
      </c>
      <c r="C1476" s="17" t="s">
        <v>82</v>
      </c>
      <c r="D1476" s="17" t="s">
        <v>2008</v>
      </c>
      <c r="E1476" s="17" t="s">
        <v>2009</v>
      </c>
      <c r="F1476" s="17" t="s">
        <v>98</v>
      </c>
      <c r="G1476" s="15" t="n">
        <v>327.14</v>
      </c>
      <c r="H1476" s="17" t="s">
        <v>86</v>
      </c>
      <c r="I1476" s="12" t="n">
        <f aca="false">COUNTIFS('Supplier bills'!$E$2:$E$1921,A1476)</f>
        <v>2</v>
      </c>
      <c r="J1476" s="15" t="n">
        <f aca="false">IF(I1476=0,"",SUMIFS('Supplier bills'!$F$2:$F$1921,'Supplier bills'!$E$2:$E$1921,A1476))</f>
        <v>326.37</v>
      </c>
      <c r="K1476" s="15" t="n">
        <f aca="false">IF(H1476="Invoiced",ROUND(J1476-G1476,2),"")</f>
        <v>-0.77</v>
      </c>
      <c r="L1476" s="17" t="str">
        <f aca="false">IF(H1476="Invoiced",IF(ABS(K1476)/G1476&gt;0.03,"Review","OK"),"")</f>
        <v>OK</v>
      </c>
      <c r="M1476" s="19" t="n">
        <f aca="false">DATE(YEAR(B1476),MONTH(B1476),1)</f>
        <v>46204</v>
      </c>
    </row>
    <row r="1477" customFormat="false" ht="15" hidden="false" customHeight="false" outlineLevel="0" collapsed="false">
      <c r="A1477" s="17" t="s">
        <v>2014</v>
      </c>
      <c r="B1477" s="18" t="n">
        <v>46233</v>
      </c>
      <c r="C1477" s="17" t="s">
        <v>101</v>
      </c>
      <c r="D1477" s="17" t="s">
        <v>1800</v>
      </c>
      <c r="E1477" s="17" t="s">
        <v>1801</v>
      </c>
      <c r="F1477" s="17" t="s">
        <v>98</v>
      </c>
      <c r="G1477" s="15" t="n">
        <v>79.83</v>
      </c>
      <c r="H1477" s="17" t="s">
        <v>86</v>
      </c>
      <c r="I1477" s="12" t="n">
        <f aca="false">COUNTIFS('Supplier bills'!$E$2:$E$1921,A1477)</f>
        <v>1</v>
      </c>
      <c r="J1477" s="15" t="n">
        <f aca="false">IF(I1477=0,"",SUMIFS('Supplier bills'!$F$2:$F$1921,'Supplier bills'!$E$2:$E$1921,A1477))</f>
        <v>79.31</v>
      </c>
      <c r="K1477" s="15" t="n">
        <f aca="false">IF(H1477="Invoiced",ROUND(J1477-G1477,2),"")</f>
        <v>-0.52</v>
      </c>
      <c r="L1477" s="17" t="str">
        <f aca="false">IF(H1477="Invoiced",IF(ABS(K1477)/G1477&gt;0.03,"Review","OK"),"")</f>
        <v>OK</v>
      </c>
      <c r="M1477" s="19" t="n">
        <f aca="false">DATE(YEAR(B1477),MONTH(B1477),1)</f>
        <v>46204</v>
      </c>
    </row>
    <row r="1478" customFormat="false" ht="15" hidden="false" customHeight="false" outlineLevel="0" collapsed="false">
      <c r="A1478" s="17" t="s">
        <v>2015</v>
      </c>
      <c r="B1478" s="18" t="n">
        <v>46233</v>
      </c>
      <c r="C1478" s="17" t="s">
        <v>101</v>
      </c>
      <c r="D1478" s="17" t="s">
        <v>1809</v>
      </c>
      <c r="E1478" s="17" t="s">
        <v>1810</v>
      </c>
      <c r="F1478" s="17" t="s">
        <v>98</v>
      </c>
      <c r="G1478" s="15" t="n">
        <v>262.45</v>
      </c>
      <c r="H1478" s="17" t="s">
        <v>86</v>
      </c>
      <c r="I1478" s="12" t="n">
        <f aca="false">COUNTIFS('Supplier bills'!$E$2:$E$1921,A1478)</f>
        <v>1</v>
      </c>
      <c r="J1478" s="15" t="n">
        <f aca="false">IF(I1478=0,"",SUMIFS('Supplier bills'!$F$2:$F$1921,'Supplier bills'!$E$2:$E$1921,A1478))</f>
        <v>263.95</v>
      </c>
      <c r="K1478" s="15" t="n">
        <f aca="false">IF(H1478="Invoiced",ROUND(J1478-G1478,2),"")</f>
        <v>1.5</v>
      </c>
      <c r="L1478" s="17" t="str">
        <f aca="false">IF(H1478="Invoiced",IF(ABS(K1478)/G1478&gt;0.03,"Review","OK"),"")</f>
        <v>OK</v>
      </c>
      <c r="M1478" s="19" t="n">
        <f aca="false">DATE(YEAR(B1478),MONTH(B1478),1)</f>
        <v>46204</v>
      </c>
    </row>
    <row r="1479" customFormat="false" ht="15" hidden="false" customHeight="false" outlineLevel="0" collapsed="false">
      <c r="A1479" s="17" t="s">
        <v>2016</v>
      </c>
      <c r="B1479" s="18" t="n">
        <v>46233</v>
      </c>
      <c r="C1479" s="17" t="s">
        <v>88</v>
      </c>
      <c r="D1479" s="17" t="s">
        <v>1773</v>
      </c>
      <c r="E1479" s="17" t="s">
        <v>1774</v>
      </c>
      <c r="F1479" s="17" t="s">
        <v>85</v>
      </c>
      <c r="G1479" s="15" t="n">
        <v>172.29</v>
      </c>
      <c r="H1479" s="17" t="s">
        <v>86</v>
      </c>
      <c r="I1479" s="12" t="n">
        <f aca="false">COUNTIFS('Supplier bills'!$E$2:$E$1921,A1479)</f>
        <v>1</v>
      </c>
      <c r="J1479" s="15" t="n">
        <f aca="false">IF(I1479=0,"",SUMIFS('Supplier bills'!$F$2:$F$1921,'Supplier bills'!$E$2:$E$1921,A1479))</f>
        <v>171.99</v>
      </c>
      <c r="K1479" s="15" t="n">
        <f aca="false">IF(H1479="Invoiced",ROUND(J1479-G1479,2),"")</f>
        <v>-0.3</v>
      </c>
      <c r="L1479" s="17" t="str">
        <f aca="false">IF(H1479="Invoiced",IF(ABS(K1479)/G1479&gt;0.03,"Review","OK"),"")</f>
        <v>OK</v>
      </c>
      <c r="M1479" s="19" t="n">
        <f aca="false">DATE(YEAR(B1479),MONTH(B1479),1)</f>
        <v>46204</v>
      </c>
    </row>
    <row r="1480" customFormat="false" ht="15" hidden="false" customHeight="false" outlineLevel="0" collapsed="false">
      <c r="A1480" s="17" t="s">
        <v>2017</v>
      </c>
      <c r="B1480" s="18" t="n">
        <v>46233</v>
      </c>
      <c r="C1480" s="17" t="s">
        <v>82</v>
      </c>
      <c r="D1480" s="17" t="s">
        <v>1834</v>
      </c>
      <c r="E1480" s="17" t="s">
        <v>1835</v>
      </c>
      <c r="F1480" s="17" t="s">
        <v>98</v>
      </c>
      <c r="G1480" s="15" t="n">
        <v>346.5</v>
      </c>
      <c r="H1480" s="17" t="s">
        <v>86</v>
      </c>
      <c r="I1480" s="12" t="n">
        <f aca="false">COUNTIFS('Supplier bills'!$E$2:$E$1921,A1480)</f>
        <v>1</v>
      </c>
      <c r="J1480" s="15" t="n">
        <f aca="false">IF(I1480=0,"",SUMIFS('Supplier bills'!$F$2:$F$1921,'Supplier bills'!$E$2:$E$1921,A1480))</f>
        <v>349.62</v>
      </c>
      <c r="K1480" s="15" t="n">
        <f aca="false">IF(H1480="Invoiced",ROUND(J1480-G1480,2),"")</f>
        <v>3.12</v>
      </c>
      <c r="L1480" s="17" t="str">
        <f aca="false">IF(H1480="Invoiced",IF(ABS(K1480)/G1480&gt;0.03,"Review","OK"),"")</f>
        <v>OK</v>
      </c>
      <c r="M1480" s="19" t="n">
        <f aca="false">DATE(YEAR(B1480),MONTH(B1480),1)</f>
        <v>46204</v>
      </c>
    </row>
    <row r="1481" customFormat="false" ht="15" hidden="false" customHeight="false" outlineLevel="0" collapsed="false">
      <c r="A1481" s="17" t="s">
        <v>2018</v>
      </c>
      <c r="B1481" s="18" t="n">
        <v>46233</v>
      </c>
      <c r="C1481" s="17" t="s">
        <v>88</v>
      </c>
      <c r="D1481" s="17" t="s">
        <v>1773</v>
      </c>
      <c r="E1481" s="17" t="s">
        <v>1774</v>
      </c>
      <c r="F1481" s="17" t="s">
        <v>98</v>
      </c>
      <c r="G1481" s="15" t="n">
        <v>219.84</v>
      </c>
      <c r="H1481" s="17" t="s">
        <v>86</v>
      </c>
      <c r="I1481" s="12" t="n">
        <f aca="false">COUNTIFS('Supplier bills'!$E$2:$E$1921,A1481)</f>
        <v>1</v>
      </c>
      <c r="J1481" s="15" t="n">
        <f aca="false">IF(I1481=0,"",SUMIFS('Supplier bills'!$F$2:$F$1921,'Supplier bills'!$E$2:$E$1921,A1481))</f>
        <v>219.05</v>
      </c>
      <c r="K1481" s="15" t="n">
        <f aca="false">IF(H1481="Invoiced",ROUND(J1481-G1481,2),"")</f>
        <v>-0.79</v>
      </c>
      <c r="L1481" s="17" t="str">
        <f aca="false">IF(H1481="Invoiced",IF(ABS(K1481)/G1481&gt;0.03,"Review","OK"),"")</f>
        <v>OK</v>
      </c>
      <c r="M1481" s="19" t="n">
        <f aca="false">DATE(YEAR(B1481),MONTH(B1481),1)</f>
        <v>46204</v>
      </c>
    </row>
    <row r="1482" customFormat="false" ht="15" hidden="false" customHeight="false" outlineLevel="0" collapsed="false">
      <c r="A1482" s="17" t="s">
        <v>2019</v>
      </c>
      <c r="B1482" s="18" t="n">
        <v>46233</v>
      </c>
      <c r="C1482" s="17" t="s">
        <v>88</v>
      </c>
      <c r="D1482" s="17" t="s">
        <v>1988</v>
      </c>
      <c r="E1482" s="17" t="s">
        <v>1989</v>
      </c>
      <c r="F1482" s="17" t="s">
        <v>98</v>
      </c>
      <c r="G1482" s="15" t="n">
        <v>343.6</v>
      </c>
      <c r="H1482" s="17" t="s">
        <v>86</v>
      </c>
      <c r="I1482" s="12" t="n">
        <f aca="false">COUNTIFS('Supplier bills'!$E$2:$E$1921,A1482)</f>
        <v>1</v>
      </c>
      <c r="J1482" s="15" t="n">
        <f aca="false">IF(I1482=0,"",SUMIFS('Supplier bills'!$F$2:$F$1921,'Supplier bills'!$E$2:$E$1921,A1482))</f>
        <v>341.93</v>
      </c>
      <c r="K1482" s="15" t="n">
        <f aca="false">IF(H1482="Invoiced",ROUND(J1482-G1482,2),"")</f>
        <v>-1.67</v>
      </c>
      <c r="L1482" s="17" t="str">
        <f aca="false">IF(H1482="Invoiced",IF(ABS(K1482)/G1482&gt;0.03,"Review","OK"),"")</f>
        <v>OK</v>
      </c>
      <c r="M1482" s="19" t="n">
        <f aca="false">DATE(YEAR(B1482),MONTH(B1482),1)</f>
        <v>46204</v>
      </c>
    </row>
    <row r="1483" customFormat="false" ht="15" hidden="false" customHeight="false" outlineLevel="0" collapsed="false">
      <c r="A1483" s="17" t="s">
        <v>2020</v>
      </c>
      <c r="B1483" s="18" t="n">
        <v>46233</v>
      </c>
      <c r="C1483" s="17" t="s">
        <v>82</v>
      </c>
      <c r="D1483" s="17" t="s">
        <v>2021</v>
      </c>
      <c r="E1483" s="17" t="s">
        <v>2022</v>
      </c>
      <c r="F1483" s="17" t="s">
        <v>98</v>
      </c>
      <c r="G1483" s="15" t="n">
        <v>252.03</v>
      </c>
      <c r="H1483" s="17" t="s">
        <v>86</v>
      </c>
      <c r="I1483" s="12" t="n">
        <f aca="false">COUNTIFS('Supplier bills'!$E$2:$E$1921,A1483)</f>
        <v>1</v>
      </c>
      <c r="J1483" s="15" t="n">
        <f aca="false">IF(I1483=0,"",SUMIFS('Supplier bills'!$F$2:$F$1921,'Supplier bills'!$E$2:$E$1921,A1483))</f>
        <v>252.73</v>
      </c>
      <c r="K1483" s="15" t="n">
        <f aca="false">IF(H1483="Invoiced",ROUND(J1483-G1483,2),"")</f>
        <v>0.7</v>
      </c>
      <c r="L1483" s="17" t="str">
        <f aca="false">IF(H1483="Invoiced",IF(ABS(K1483)/G1483&gt;0.03,"Review","OK"),"")</f>
        <v>OK</v>
      </c>
      <c r="M1483" s="19" t="n">
        <f aca="false">DATE(YEAR(B1483),MONTH(B1483),1)</f>
        <v>46204</v>
      </c>
    </row>
    <row r="1484" customFormat="false" ht="15" hidden="false" customHeight="false" outlineLevel="0" collapsed="false">
      <c r="A1484" s="17" t="s">
        <v>2023</v>
      </c>
      <c r="B1484" s="18" t="n">
        <v>46233</v>
      </c>
      <c r="C1484" s="17" t="s">
        <v>82</v>
      </c>
      <c r="D1484" s="17" t="s">
        <v>1800</v>
      </c>
      <c r="E1484" s="17" t="s">
        <v>1801</v>
      </c>
      <c r="F1484" s="17" t="s">
        <v>98</v>
      </c>
      <c r="G1484" s="15" t="n">
        <v>357.09</v>
      </c>
      <c r="H1484" s="17" t="s">
        <v>86</v>
      </c>
      <c r="I1484" s="12" t="n">
        <f aca="false">COUNTIFS('Supplier bills'!$E$2:$E$1921,A1484)</f>
        <v>1</v>
      </c>
      <c r="J1484" s="15" t="n">
        <f aca="false">IF(I1484=0,"",SUMIFS('Supplier bills'!$F$2:$F$1921,'Supplier bills'!$E$2:$E$1921,A1484))</f>
        <v>353.98</v>
      </c>
      <c r="K1484" s="15" t="n">
        <f aca="false">IF(H1484="Invoiced",ROUND(J1484-G1484,2),"")</f>
        <v>-3.11</v>
      </c>
      <c r="L1484" s="17" t="str">
        <f aca="false">IF(H1484="Invoiced",IF(ABS(K1484)/G1484&gt;0.03,"Review","OK"),"")</f>
        <v>OK</v>
      </c>
      <c r="M1484" s="19" t="n">
        <f aca="false">DATE(YEAR(B1484),MONTH(B1484),1)</f>
        <v>46204</v>
      </c>
    </row>
    <row r="1485" customFormat="false" ht="15" hidden="false" customHeight="false" outlineLevel="0" collapsed="false">
      <c r="A1485" s="17" t="s">
        <v>2024</v>
      </c>
      <c r="B1485" s="18" t="n">
        <v>46233</v>
      </c>
      <c r="C1485" s="17" t="s">
        <v>82</v>
      </c>
      <c r="D1485" s="17" t="s">
        <v>1778</v>
      </c>
      <c r="E1485" s="17" t="s">
        <v>1779</v>
      </c>
      <c r="F1485" s="17" t="s">
        <v>98</v>
      </c>
      <c r="G1485" s="15" t="n">
        <v>360.43</v>
      </c>
      <c r="H1485" s="17" t="s">
        <v>86</v>
      </c>
      <c r="I1485" s="12" t="n">
        <f aca="false">COUNTIFS('Supplier bills'!$E$2:$E$1921,A1485)</f>
        <v>1</v>
      </c>
      <c r="J1485" s="15" t="n">
        <f aca="false">IF(I1485=0,"",SUMIFS('Supplier bills'!$F$2:$F$1921,'Supplier bills'!$E$2:$E$1921,A1485))</f>
        <v>361.8</v>
      </c>
      <c r="K1485" s="15" t="n">
        <f aca="false">IF(H1485="Invoiced",ROUND(J1485-G1485,2),"")</f>
        <v>1.37</v>
      </c>
      <c r="L1485" s="17" t="str">
        <f aca="false">IF(H1485="Invoiced",IF(ABS(K1485)/G1485&gt;0.03,"Review","OK"),"")</f>
        <v>OK</v>
      </c>
      <c r="M1485" s="19" t="n">
        <f aca="false">DATE(YEAR(B1485),MONTH(B1485),1)</f>
        <v>46204</v>
      </c>
    </row>
    <row r="1486" customFormat="false" ht="15" hidden="false" customHeight="false" outlineLevel="0" collapsed="false">
      <c r="A1486" s="17" t="s">
        <v>2025</v>
      </c>
      <c r="B1486" s="18" t="n">
        <v>46233</v>
      </c>
      <c r="C1486" s="17" t="s">
        <v>101</v>
      </c>
      <c r="D1486" s="17" t="s">
        <v>1917</v>
      </c>
      <c r="E1486" s="17" t="s">
        <v>1918</v>
      </c>
      <c r="F1486" s="17" t="s">
        <v>85</v>
      </c>
      <c r="G1486" s="15" t="n">
        <v>345.62</v>
      </c>
      <c r="H1486" s="17" t="s">
        <v>86</v>
      </c>
      <c r="I1486" s="12" t="n">
        <f aca="false">COUNTIFS('Supplier bills'!$E$2:$E$1921,A1486)</f>
        <v>1</v>
      </c>
      <c r="J1486" s="15" t="n">
        <f aca="false">IF(I1486=0,"",SUMIFS('Supplier bills'!$F$2:$F$1921,'Supplier bills'!$E$2:$E$1921,A1486))</f>
        <v>374.89</v>
      </c>
      <c r="K1486" s="15" t="n">
        <f aca="false">IF(H1486="Invoiced",ROUND(J1486-G1486,2),"")</f>
        <v>29.27</v>
      </c>
      <c r="L1486" s="17" t="str">
        <f aca="false">IF(H1486="Invoiced",IF(ABS(K1486)/G1486&gt;0.03,"Review","OK"),"")</f>
        <v>Review</v>
      </c>
      <c r="M1486" s="19" t="n">
        <f aca="false">DATE(YEAR(B1486),MONTH(B1486),1)</f>
        <v>46204</v>
      </c>
    </row>
    <row r="1487" customFormat="false" ht="15" hidden="false" customHeight="false" outlineLevel="0" collapsed="false">
      <c r="A1487" s="17" t="s">
        <v>2026</v>
      </c>
      <c r="B1487" s="18" t="n">
        <v>46233</v>
      </c>
      <c r="C1487" s="17" t="s">
        <v>101</v>
      </c>
      <c r="D1487" s="17" t="s">
        <v>1868</v>
      </c>
      <c r="E1487" s="17" t="s">
        <v>1869</v>
      </c>
      <c r="F1487" s="17" t="s">
        <v>85</v>
      </c>
      <c r="G1487" s="15" t="n">
        <v>212.86</v>
      </c>
      <c r="H1487" s="17" t="s">
        <v>86</v>
      </c>
      <c r="I1487" s="12" t="n">
        <f aca="false">COUNTIFS('Supplier bills'!$E$2:$E$1921,A1487)</f>
        <v>2</v>
      </c>
      <c r="J1487" s="15" t="n">
        <f aca="false">IF(I1487=0,"",SUMIFS('Supplier bills'!$F$2:$F$1921,'Supplier bills'!$E$2:$E$1921,A1487))</f>
        <v>211.39</v>
      </c>
      <c r="K1487" s="15" t="n">
        <f aca="false">IF(H1487="Invoiced",ROUND(J1487-G1487,2),"")</f>
        <v>-1.47</v>
      </c>
      <c r="L1487" s="17" t="str">
        <f aca="false">IF(H1487="Invoiced",IF(ABS(K1487)/G1487&gt;0.03,"Review","OK"),"")</f>
        <v>OK</v>
      </c>
      <c r="M1487" s="19" t="n">
        <f aca="false">DATE(YEAR(B1487),MONTH(B1487),1)</f>
        <v>46204</v>
      </c>
    </row>
    <row r="1488" customFormat="false" ht="15" hidden="false" customHeight="false" outlineLevel="0" collapsed="false">
      <c r="A1488" s="17" t="s">
        <v>2027</v>
      </c>
      <c r="B1488" s="18" t="n">
        <v>46233</v>
      </c>
      <c r="C1488" s="17" t="s">
        <v>82</v>
      </c>
      <c r="D1488" s="17" t="s">
        <v>1809</v>
      </c>
      <c r="E1488" s="17" t="s">
        <v>1810</v>
      </c>
      <c r="F1488" s="17" t="s">
        <v>98</v>
      </c>
      <c r="G1488" s="15" t="n">
        <v>328.33</v>
      </c>
      <c r="H1488" s="17" t="s">
        <v>86</v>
      </c>
      <c r="I1488" s="12" t="n">
        <f aca="false">COUNTIFS('Supplier bills'!$E$2:$E$1921,A1488)</f>
        <v>1</v>
      </c>
      <c r="J1488" s="15" t="n">
        <f aca="false">IF(I1488=0,"",SUMIFS('Supplier bills'!$F$2:$F$1921,'Supplier bills'!$E$2:$E$1921,A1488))</f>
        <v>326.02</v>
      </c>
      <c r="K1488" s="15" t="n">
        <f aca="false">IF(H1488="Invoiced",ROUND(J1488-G1488,2),"")</f>
        <v>-2.31</v>
      </c>
      <c r="L1488" s="17" t="str">
        <f aca="false">IF(H1488="Invoiced",IF(ABS(K1488)/G1488&gt;0.03,"Review","OK"),"")</f>
        <v>OK</v>
      </c>
      <c r="M1488" s="19" t="n">
        <f aca="false">DATE(YEAR(B1488),MONTH(B1488),1)</f>
        <v>46204</v>
      </c>
    </row>
    <row r="1489" customFormat="false" ht="15" hidden="false" customHeight="false" outlineLevel="0" collapsed="false">
      <c r="A1489" s="17" t="s">
        <v>2028</v>
      </c>
      <c r="B1489" s="18" t="n">
        <v>46233</v>
      </c>
      <c r="C1489" s="17" t="s">
        <v>82</v>
      </c>
      <c r="D1489" s="17" t="s">
        <v>1800</v>
      </c>
      <c r="E1489" s="17" t="s">
        <v>1801</v>
      </c>
      <c r="F1489" s="17" t="s">
        <v>98</v>
      </c>
      <c r="G1489" s="15" t="n">
        <v>148.05</v>
      </c>
      <c r="H1489" s="17" t="s">
        <v>86</v>
      </c>
      <c r="I1489" s="12" t="n">
        <f aca="false">COUNTIFS('Supplier bills'!$E$2:$E$1921,A1489)</f>
        <v>1</v>
      </c>
      <c r="J1489" s="15" t="n">
        <f aca="false">IF(I1489=0,"",SUMIFS('Supplier bills'!$F$2:$F$1921,'Supplier bills'!$E$2:$E$1921,A1489))</f>
        <v>149.34</v>
      </c>
      <c r="K1489" s="15" t="n">
        <f aca="false">IF(H1489="Invoiced",ROUND(J1489-G1489,2),"")</f>
        <v>1.29</v>
      </c>
      <c r="L1489" s="17" t="str">
        <f aca="false">IF(H1489="Invoiced",IF(ABS(K1489)/G1489&gt;0.03,"Review","OK"),"")</f>
        <v>OK</v>
      </c>
      <c r="M1489" s="19" t="n">
        <f aca="false">DATE(YEAR(B1489),MONTH(B1489),1)</f>
        <v>46204</v>
      </c>
    </row>
    <row r="1490" customFormat="false" ht="15" hidden="false" customHeight="false" outlineLevel="0" collapsed="false">
      <c r="A1490" s="17" t="s">
        <v>2029</v>
      </c>
      <c r="B1490" s="18" t="n">
        <v>46233</v>
      </c>
      <c r="C1490" s="17" t="s">
        <v>82</v>
      </c>
      <c r="D1490" s="17" t="s">
        <v>2004</v>
      </c>
      <c r="E1490" s="17" t="s">
        <v>2005</v>
      </c>
      <c r="F1490" s="17" t="s">
        <v>85</v>
      </c>
      <c r="G1490" s="15" t="n">
        <v>719.02</v>
      </c>
      <c r="H1490" s="17" t="s">
        <v>86</v>
      </c>
      <c r="I1490" s="12" t="n">
        <f aca="false">COUNTIFS('Supplier bills'!$E$2:$E$1921,A1490)</f>
        <v>1</v>
      </c>
      <c r="J1490" s="15" t="n">
        <f aca="false">IF(I1490=0,"",SUMIFS('Supplier bills'!$F$2:$F$1921,'Supplier bills'!$E$2:$E$1921,A1490))</f>
        <v>715.04</v>
      </c>
      <c r="K1490" s="15" t="n">
        <f aca="false">IF(H1490="Invoiced",ROUND(J1490-G1490,2),"")</f>
        <v>-3.98</v>
      </c>
      <c r="L1490" s="17" t="str">
        <f aca="false">IF(H1490="Invoiced",IF(ABS(K1490)/G1490&gt;0.03,"Review","OK"),"")</f>
        <v>OK</v>
      </c>
      <c r="M1490" s="19" t="n">
        <f aca="false">DATE(YEAR(B1490),MONTH(B1490),1)</f>
        <v>46204</v>
      </c>
    </row>
    <row r="1491" customFormat="false" ht="15" hidden="false" customHeight="false" outlineLevel="0" collapsed="false">
      <c r="A1491" s="17" t="s">
        <v>2030</v>
      </c>
      <c r="B1491" s="18" t="n">
        <v>46233</v>
      </c>
      <c r="C1491" s="17" t="s">
        <v>82</v>
      </c>
      <c r="D1491" s="17" t="s">
        <v>1852</v>
      </c>
      <c r="E1491" s="17" t="s">
        <v>1853</v>
      </c>
      <c r="F1491" s="17" t="s">
        <v>85</v>
      </c>
      <c r="G1491" s="15" t="n">
        <v>952</v>
      </c>
      <c r="H1491" s="17" t="s">
        <v>86</v>
      </c>
      <c r="I1491" s="12" t="n">
        <f aca="false">COUNTIFS('Supplier bills'!$E$2:$E$1921,A1491)</f>
        <v>1</v>
      </c>
      <c r="J1491" s="15" t="n">
        <f aca="false">IF(I1491=0,"",SUMIFS('Supplier bills'!$F$2:$F$1921,'Supplier bills'!$E$2:$E$1921,A1491))</f>
        <v>954.17</v>
      </c>
      <c r="K1491" s="15" t="n">
        <f aca="false">IF(H1491="Invoiced",ROUND(J1491-G1491,2),"")</f>
        <v>2.17</v>
      </c>
      <c r="L1491" s="17" t="str">
        <f aca="false">IF(H1491="Invoiced",IF(ABS(K1491)/G1491&gt;0.03,"Review","OK"),"")</f>
        <v>OK</v>
      </c>
      <c r="M1491" s="19" t="n">
        <f aca="false">DATE(YEAR(B1491),MONTH(B1491),1)</f>
        <v>46204</v>
      </c>
    </row>
    <row r="1492" customFormat="false" ht="15" hidden="false" customHeight="false" outlineLevel="0" collapsed="false">
      <c r="A1492" s="17" t="s">
        <v>2031</v>
      </c>
      <c r="B1492" s="18" t="n">
        <v>46234</v>
      </c>
      <c r="C1492" s="17" t="s">
        <v>101</v>
      </c>
      <c r="D1492" s="17" t="s">
        <v>2004</v>
      </c>
      <c r="E1492" s="17" t="s">
        <v>2005</v>
      </c>
      <c r="F1492" s="17" t="s">
        <v>85</v>
      </c>
      <c r="G1492" s="15" t="n">
        <v>311.68</v>
      </c>
      <c r="H1492" s="17" t="s">
        <v>86</v>
      </c>
      <c r="I1492" s="12" t="n">
        <f aca="false">COUNTIFS('Supplier bills'!$E$2:$E$1921,A1492)</f>
        <v>1</v>
      </c>
      <c r="J1492" s="15" t="n">
        <f aca="false">IF(I1492=0,"",SUMIFS('Supplier bills'!$F$2:$F$1921,'Supplier bills'!$E$2:$E$1921,A1492))</f>
        <v>314.74</v>
      </c>
      <c r="K1492" s="15" t="n">
        <f aca="false">IF(H1492="Invoiced",ROUND(J1492-G1492,2),"")</f>
        <v>3.06</v>
      </c>
      <c r="L1492" s="17" t="str">
        <f aca="false">IF(H1492="Invoiced",IF(ABS(K1492)/G1492&gt;0.03,"Review","OK"),"")</f>
        <v>OK</v>
      </c>
      <c r="M1492" s="19" t="n">
        <f aca="false">DATE(YEAR(B1492),MONTH(B1492),1)</f>
        <v>46204</v>
      </c>
    </row>
    <row r="1493" customFormat="false" ht="15" hidden="false" customHeight="false" outlineLevel="0" collapsed="false">
      <c r="A1493" s="17" t="s">
        <v>2032</v>
      </c>
      <c r="B1493" s="18" t="n">
        <v>46234</v>
      </c>
      <c r="C1493" s="17" t="s">
        <v>88</v>
      </c>
      <c r="D1493" s="17" t="s">
        <v>1800</v>
      </c>
      <c r="E1493" s="17" t="s">
        <v>1801</v>
      </c>
      <c r="F1493" s="17" t="s">
        <v>85</v>
      </c>
      <c r="G1493" s="15" t="n">
        <v>365.49</v>
      </c>
      <c r="H1493" s="17" t="s">
        <v>86</v>
      </c>
      <c r="I1493" s="12" t="n">
        <f aca="false">COUNTIFS('Supplier bills'!$E$2:$E$1921,A1493)</f>
        <v>1</v>
      </c>
      <c r="J1493" s="15" t="n">
        <f aca="false">IF(I1493=0,"",SUMIFS('Supplier bills'!$F$2:$F$1921,'Supplier bills'!$E$2:$E$1921,A1493))</f>
        <v>367.1</v>
      </c>
      <c r="K1493" s="15" t="n">
        <f aca="false">IF(H1493="Invoiced",ROUND(J1493-G1493,2),"")</f>
        <v>1.61</v>
      </c>
      <c r="L1493" s="17" t="str">
        <f aca="false">IF(H1493="Invoiced",IF(ABS(K1493)/G1493&gt;0.03,"Review","OK"),"")</f>
        <v>OK</v>
      </c>
      <c r="M1493" s="19" t="n">
        <f aca="false">DATE(YEAR(B1493),MONTH(B1493),1)</f>
        <v>46204</v>
      </c>
    </row>
    <row r="1494" customFormat="false" ht="15" hidden="false" customHeight="false" outlineLevel="0" collapsed="false">
      <c r="A1494" s="17" t="s">
        <v>2033</v>
      </c>
      <c r="B1494" s="18" t="n">
        <v>46234</v>
      </c>
      <c r="C1494" s="17" t="s">
        <v>88</v>
      </c>
      <c r="D1494" s="17" t="s">
        <v>1988</v>
      </c>
      <c r="E1494" s="17" t="s">
        <v>1989</v>
      </c>
      <c r="F1494" s="17" t="s">
        <v>98</v>
      </c>
      <c r="G1494" s="15" t="n">
        <v>139.87</v>
      </c>
      <c r="H1494" s="17" t="s">
        <v>86</v>
      </c>
      <c r="I1494" s="12" t="n">
        <f aca="false">COUNTIFS('Supplier bills'!$E$2:$E$1921,A1494)</f>
        <v>1</v>
      </c>
      <c r="J1494" s="15" t="n">
        <f aca="false">IF(I1494=0,"",SUMIFS('Supplier bills'!$F$2:$F$1921,'Supplier bills'!$E$2:$E$1921,A1494))</f>
        <v>138.61</v>
      </c>
      <c r="K1494" s="15" t="n">
        <f aca="false">IF(H1494="Invoiced",ROUND(J1494-G1494,2),"")</f>
        <v>-1.26</v>
      </c>
      <c r="L1494" s="17" t="str">
        <f aca="false">IF(H1494="Invoiced",IF(ABS(K1494)/G1494&gt;0.03,"Review","OK"),"")</f>
        <v>OK</v>
      </c>
      <c r="M1494" s="19" t="n">
        <f aca="false">DATE(YEAR(B1494),MONTH(B1494),1)</f>
        <v>46204</v>
      </c>
    </row>
    <row r="1495" customFormat="false" ht="15" hidden="false" customHeight="false" outlineLevel="0" collapsed="false">
      <c r="A1495" s="17" t="s">
        <v>2034</v>
      </c>
      <c r="B1495" s="18" t="n">
        <v>46234</v>
      </c>
      <c r="C1495" s="17" t="s">
        <v>82</v>
      </c>
      <c r="D1495" s="17" t="s">
        <v>1768</v>
      </c>
      <c r="E1495" s="17" t="s">
        <v>1769</v>
      </c>
      <c r="F1495" s="17" t="s">
        <v>85</v>
      </c>
      <c r="G1495" s="15" t="n">
        <v>511.69</v>
      </c>
      <c r="H1495" s="17" t="s">
        <v>86</v>
      </c>
      <c r="I1495" s="12" t="n">
        <f aca="false">COUNTIFS('Supplier bills'!$E$2:$E$1921,A1495)</f>
        <v>1</v>
      </c>
      <c r="J1495" s="15" t="n">
        <f aca="false">IF(I1495=0,"",SUMIFS('Supplier bills'!$F$2:$F$1921,'Supplier bills'!$E$2:$E$1921,A1495))</f>
        <v>508.77</v>
      </c>
      <c r="K1495" s="15" t="n">
        <f aca="false">IF(H1495="Invoiced",ROUND(J1495-G1495,2),"")</f>
        <v>-2.92</v>
      </c>
      <c r="L1495" s="17" t="str">
        <f aca="false">IF(H1495="Invoiced",IF(ABS(K1495)/G1495&gt;0.03,"Review","OK"),"")</f>
        <v>OK</v>
      </c>
      <c r="M1495" s="19" t="n">
        <f aca="false">DATE(YEAR(B1495),MONTH(B1495),1)</f>
        <v>46204</v>
      </c>
    </row>
    <row r="1496" customFormat="false" ht="15" hidden="false" customHeight="false" outlineLevel="0" collapsed="false">
      <c r="A1496" s="17" t="s">
        <v>2035</v>
      </c>
      <c r="B1496" s="18" t="n">
        <v>46234</v>
      </c>
      <c r="C1496" s="17" t="s">
        <v>82</v>
      </c>
      <c r="D1496" s="17" t="s">
        <v>1936</v>
      </c>
      <c r="E1496" s="17" t="s">
        <v>1937</v>
      </c>
      <c r="F1496" s="17" t="s">
        <v>98</v>
      </c>
      <c r="G1496" s="15" t="n">
        <v>227.42</v>
      </c>
      <c r="H1496" s="17" t="s">
        <v>86</v>
      </c>
      <c r="I1496" s="12" t="n">
        <f aca="false">COUNTIFS('Supplier bills'!$E$2:$E$1921,A1496)</f>
        <v>1</v>
      </c>
      <c r="J1496" s="15" t="n">
        <f aca="false">IF(I1496=0,"",SUMIFS('Supplier bills'!$F$2:$F$1921,'Supplier bills'!$E$2:$E$1921,A1496))</f>
        <v>225.7</v>
      </c>
      <c r="K1496" s="15" t="n">
        <f aca="false">IF(H1496="Invoiced",ROUND(J1496-G1496,2),"")</f>
        <v>-1.72</v>
      </c>
      <c r="L1496" s="17" t="str">
        <f aca="false">IF(H1496="Invoiced",IF(ABS(K1496)/G1496&gt;0.03,"Review","OK"),"")</f>
        <v>OK</v>
      </c>
      <c r="M1496" s="19" t="n">
        <f aca="false">DATE(YEAR(B1496),MONTH(B1496),1)</f>
        <v>46204</v>
      </c>
    </row>
    <row r="1497" customFormat="false" ht="15" hidden="false" customHeight="false" outlineLevel="0" collapsed="false">
      <c r="A1497" s="17" t="s">
        <v>2036</v>
      </c>
      <c r="B1497" s="18" t="n">
        <v>46234</v>
      </c>
      <c r="C1497" s="17" t="s">
        <v>82</v>
      </c>
      <c r="D1497" s="17" t="s">
        <v>1952</v>
      </c>
      <c r="E1497" s="17" t="s">
        <v>1953</v>
      </c>
      <c r="F1497" s="17" t="s">
        <v>85</v>
      </c>
      <c r="G1497" s="15" t="n">
        <v>160.94</v>
      </c>
      <c r="H1497" s="17" t="s">
        <v>86</v>
      </c>
      <c r="I1497" s="12" t="n">
        <f aca="false">COUNTIFS('Supplier bills'!$E$2:$E$1921,A1497)</f>
        <v>1</v>
      </c>
      <c r="J1497" s="15" t="n">
        <f aca="false">IF(I1497=0,"",SUMIFS('Supplier bills'!$F$2:$F$1921,'Supplier bills'!$E$2:$E$1921,A1497))</f>
        <v>160.98</v>
      </c>
      <c r="K1497" s="15" t="n">
        <f aca="false">IF(H1497="Invoiced",ROUND(J1497-G1497,2),"")</f>
        <v>0.04</v>
      </c>
      <c r="L1497" s="17" t="str">
        <f aca="false">IF(H1497="Invoiced",IF(ABS(K1497)/G1497&gt;0.03,"Review","OK"),"")</f>
        <v>OK</v>
      </c>
      <c r="M1497" s="19" t="n">
        <f aca="false">DATE(YEAR(B1497),MONTH(B1497),1)</f>
        <v>46204</v>
      </c>
    </row>
    <row r="1498" customFormat="false" ht="15" hidden="false" customHeight="false" outlineLevel="0" collapsed="false">
      <c r="A1498" s="17" t="s">
        <v>2037</v>
      </c>
      <c r="B1498" s="18" t="n">
        <v>46234</v>
      </c>
      <c r="C1498" s="17" t="s">
        <v>82</v>
      </c>
      <c r="D1498" s="17" t="s">
        <v>1757</v>
      </c>
      <c r="E1498" s="17" t="s">
        <v>1758</v>
      </c>
      <c r="F1498" s="17" t="s">
        <v>98</v>
      </c>
      <c r="G1498" s="15" t="n">
        <v>28</v>
      </c>
      <c r="H1498" s="17" t="s">
        <v>86</v>
      </c>
      <c r="I1498" s="12" t="n">
        <f aca="false">COUNTIFS('Supplier bills'!$E$2:$E$1921,A1498)</f>
        <v>1</v>
      </c>
      <c r="J1498" s="15" t="n">
        <f aca="false">IF(I1498=0,"",SUMIFS('Supplier bills'!$F$2:$F$1921,'Supplier bills'!$E$2:$E$1921,A1498))</f>
        <v>28</v>
      </c>
      <c r="K1498" s="15" t="n">
        <f aca="false">IF(H1498="Invoiced",ROUND(J1498-G1498,2),"")</f>
        <v>0</v>
      </c>
      <c r="L1498" s="17" t="str">
        <f aca="false">IF(H1498="Invoiced",IF(ABS(K1498)/G1498&gt;0.03,"Review","OK"),"")</f>
        <v>OK</v>
      </c>
      <c r="M1498" s="19" t="n">
        <f aca="false">DATE(YEAR(B1498),MONTH(B1498),1)</f>
        <v>46204</v>
      </c>
    </row>
    <row r="1499" customFormat="false" ht="15" hidden="false" customHeight="false" outlineLevel="0" collapsed="false">
      <c r="A1499" s="17" t="s">
        <v>2038</v>
      </c>
      <c r="B1499" s="18" t="n">
        <v>46234</v>
      </c>
      <c r="C1499" s="17" t="s">
        <v>82</v>
      </c>
      <c r="D1499" s="17" t="s">
        <v>1793</v>
      </c>
      <c r="E1499" s="17" t="s">
        <v>1794</v>
      </c>
      <c r="F1499" s="17" t="s">
        <v>92</v>
      </c>
      <c r="G1499" s="15" t="n">
        <v>953.7</v>
      </c>
      <c r="H1499" s="17" t="s">
        <v>93</v>
      </c>
      <c r="I1499" s="12" t="n">
        <f aca="false">COUNTIFS('Supplier bills'!$E$2:$E$1921,A1499)</f>
        <v>0</v>
      </c>
      <c r="J1499" s="15" t="str">
        <f aca="false">IF(I1499=0,"",SUMIFS('Supplier bills'!$F$2:$F$1921,'Supplier bills'!$E$2:$E$1921,A1499))</f>
        <v/>
      </c>
      <c r="K1499" s="15" t="str">
        <f aca="false">IF(H1499="Invoiced",ROUND(J1499-G1499,2),"")</f>
        <v/>
      </c>
      <c r="L1499" s="17" t="str">
        <f aca="false">IF(H1499="Invoiced",IF(ABS(K1499)/G1499&gt;0.03,"Review","OK"),"")</f>
        <v/>
      </c>
      <c r="M1499" s="19" t="n">
        <f aca="false">DATE(YEAR(B1499),MONTH(B1499),1)</f>
        <v>46204</v>
      </c>
    </row>
    <row r="1500" customFormat="false" ht="15" hidden="false" customHeight="false" outlineLevel="0" collapsed="false">
      <c r="A1500" s="17" t="s">
        <v>2039</v>
      </c>
      <c r="B1500" s="18" t="n">
        <v>46234</v>
      </c>
      <c r="C1500" s="17" t="s">
        <v>82</v>
      </c>
      <c r="D1500" s="17" t="s">
        <v>2040</v>
      </c>
      <c r="E1500" s="17" t="s">
        <v>2041</v>
      </c>
      <c r="F1500" s="17" t="s">
        <v>98</v>
      </c>
      <c r="G1500" s="15" t="n">
        <v>573.57</v>
      </c>
      <c r="H1500" s="17" t="s">
        <v>86</v>
      </c>
      <c r="I1500" s="12" t="n">
        <f aca="false">COUNTIFS('Supplier bills'!$E$2:$E$1921,A1500)</f>
        <v>1</v>
      </c>
      <c r="J1500" s="15" t="n">
        <f aca="false">IF(I1500=0,"",SUMIFS('Supplier bills'!$F$2:$F$1921,'Supplier bills'!$E$2:$E$1921,A1500))</f>
        <v>573.49</v>
      </c>
      <c r="K1500" s="15" t="n">
        <f aca="false">IF(H1500="Invoiced",ROUND(J1500-G1500,2),"")</f>
        <v>-0.08</v>
      </c>
      <c r="L1500" s="17" t="str">
        <f aca="false">IF(H1500="Invoiced",IF(ABS(K1500)/G1500&gt;0.03,"Review","OK"),"")</f>
        <v>OK</v>
      </c>
      <c r="M1500" s="19" t="n">
        <f aca="false">DATE(YEAR(B1500),MONTH(B1500),1)</f>
        <v>46204</v>
      </c>
    </row>
    <row r="1501" customFormat="false" ht="15" hidden="false" customHeight="false" outlineLevel="0" collapsed="false">
      <c r="A1501" s="17" t="s">
        <v>2042</v>
      </c>
      <c r="B1501" s="18" t="n">
        <v>46234</v>
      </c>
      <c r="C1501" s="17" t="s">
        <v>82</v>
      </c>
      <c r="D1501" s="17" t="s">
        <v>1917</v>
      </c>
      <c r="E1501" s="17" t="s">
        <v>1918</v>
      </c>
      <c r="F1501" s="17" t="s">
        <v>98</v>
      </c>
      <c r="G1501" s="15" t="n">
        <v>650.83</v>
      </c>
      <c r="H1501" s="17" t="s">
        <v>86</v>
      </c>
      <c r="I1501" s="12" t="n">
        <f aca="false">COUNTIFS('Supplier bills'!$E$2:$E$1921,A1501)</f>
        <v>1</v>
      </c>
      <c r="J1501" s="15" t="n">
        <f aca="false">IF(I1501=0,"",SUMIFS('Supplier bills'!$F$2:$F$1921,'Supplier bills'!$E$2:$E$1921,A1501))</f>
        <v>652.78</v>
      </c>
      <c r="K1501" s="15" t="n">
        <f aca="false">IF(H1501="Invoiced",ROUND(J1501-G1501,2),"")</f>
        <v>1.95</v>
      </c>
      <c r="L1501" s="17" t="str">
        <f aca="false">IF(H1501="Invoiced",IF(ABS(K1501)/G1501&gt;0.03,"Review","OK"),"")</f>
        <v>OK</v>
      </c>
      <c r="M1501" s="19" t="n">
        <f aca="false">DATE(YEAR(B1501),MONTH(B1501),1)</f>
        <v>46204</v>
      </c>
    </row>
    <row r="1502" customFormat="false" ht="15" hidden="false" customHeight="false" outlineLevel="0" collapsed="false">
      <c r="A1502" s="17" t="s">
        <v>2043</v>
      </c>
      <c r="B1502" s="18" t="n">
        <v>46234</v>
      </c>
      <c r="C1502" s="17" t="s">
        <v>88</v>
      </c>
      <c r="D1502" s="17" t="s">
        <v>2040</v>
      </c>
      <c r="E1502" s="17" t="s">
        <v>2041</v>
      </c>
      <c r="F1502" s="17" t="s">
        <v>85</v>
      </c>
      <c r="G1502" s="15" t="n">
        <v>714.77</v>
      </c>
      <c r="H1502" s="17" t="s">
        <v>86</v>
      </c>
      <c r="I1502" s="12" t="n">
        <f aca="false">COUNTIFS('Supplier bills'!$E$2:$E$1921,A1502)</f>
        <v>1</v>
      </c>
      <c r="J1502" s="15" t="n">
        <f aca="false">IF(I1502=0,"",SUMIFS('Supplier bills'!$F$2:$F$1921,'Supplier bills'!$E$2:$E$1921,A1502))</f>
        <v>714.46</v>
      </c>
      <c r="K1502" s="15" t="n">
        <f aca="false">IF(H1502="Invoiced",ROUND(J1502-G1502,2),"")</f>
        <v>-0.31</v>
      </c>
      <c r="L1502" s="17" t="str">
        <f aca="false">IF(H1502="Invoiced",IF(ABS(K1502)/G1502&gt;0.03,"Review","OK"),"")</f>
        <v>OK</v>
      </c>
      <c r="M1502" s="19" t="n">
        <f aca="false">DATE(YEAR(B1502),MONTH(B1502),1)</f>
        <v>46204</v>
      </c>
    </row>
    <row r="1503" customFormat="false" ht="15" hidden="false" customHeight="false" outlineLevel="0" collapsed="false">
      <c r="A1503" s="17" t="s">
        <v>2044</v>
      </c>
      <c r="B1503" s="18" t="n">
        <v>46234</v>
      </c>
      <c r="C1503" s="17" t="s">
        <v>82</v>
      </c>
      <c r="D1503" s="17" t="s">
        <v>1859</v>
      </c>
      <c r="E1503" s="17" t="s">
        <v>1860</v>
      </c>
      <c r="F1503" s="17" t="s">
        <v>98</v>
      </c>
      <c r="G1503" s="15" t="n">
        <v>225.5</v>
      </c>
      <c r="H1503" s="17" t="s">
        <v>86</v>
      </c>
      <c r="I1503" s="12" t="n">
        <f aca="false">COUNTIFS('Supplier bills'!$E$2:$E$1921,A1503)</f>
        <v>2</v>
      </c>
      <c r="J1503" s="15" t="n">
        <f aca="false">IF(I1503=0,"",SUMIFS('Supplier bills'!$F$2:$F$1921,'Supplier bills'!$E$2:$E$1921,A1503))</f>
        <v>226.58</v>
      </c>
      <c r="K1503" s="15" t="n">
        <f aca="false">IF(H1503="Invoiced",ROUND(J1503-G1503,2),"")</f>
        <v>1.08</v>
      </c>
      <c r="L1503" s="17" t="str">
        <f aca="false">IF(H1503="Invoiced",IF(ABS(K1503)/G1503&gt;0.03,"Review","OK"),"")</f>
        <v>OK</v>
      </c>
      <c r="M1503" s="19" t="n">
        <f aca="false">DATE(YEAR(B1503),MONTH(B1503),1)</f>
        <v>46204</v>
      </c>
    </row>
    <row r="1504" customFormat="false" ht="15" hidden="false" customHeight="false" outlineLevel="0" collapsed="false">
      <c r="A1504" s="17" t="s">
        <v>2045</v>
      </c>
      <c r="B1504" s="18" t="n">
        <v>46234</v>
      </c>
      <c r="C1504" s="17" t="s">
        <v>82</v>
      </c>
      <c r="D1504" s="17" t="s">
        <v>1852</v>
      </c>
      <c r="E1504" s="17" t="s">
        <v>1853</v>
      </c>
      <c r="F1504" s="17" t="s">
        <v>98</v>
      </c>
      <c r="G1504" s="15" t="n">
        <v>193.95</v>
      </c>
      <c r="H1504" s="17" t="s">
        <v>86</v>
      </c>
      <c r="I1504" s="12" t="n">
        <f aca="false">COUNTIFS('Supplier bills'!$E$2:$E$1921,A1504)</f>
        <v>1</v>
      </c>
      <c r="J1504" s="15" t="n">
        <f aca="false">IF(I1504=0,"",SUMIFS('Supplier bills'!$F$2:$F$1921,'Supplier bills'!$E$2:$E$1921,A1504))</f>
        <v>192.12</v>
      </c>
      <c r="K1504" s="15" t="n">
        <f aca="false">IF(H1504="Invoiced",ROUND(J1504-G1504,2),"")</f>
        <v>-1.83</v>
      </c>
      <c r="L1504" s="17" t="str">
        <f aca="false">IF(H1504="Invoiced",IF(ABS(K1504)/G1504&gt;0.03,"Review","OK"),"")</f>
        <v>OK</v>
      </c>
      <c r="M1504" s="19" t="n">
        <f aca="false">DATE(YEAR(B1504),MONTH(B1504),1)</f>
        <v>46204</v>
      </c>
    </row>
    <row r="1505" customFormat="false" ht="15" hidden="false" customHeight="false" outlineLevel="0" collapsed="false">
      <c r="A1505" s="17" t="s">
        <v>2046</v>
      </c>
      <c r="B1505" s="18" t="n">
        <v>46234</v>
      </c>
      <c r="C1505" s="17" t="s">
        <v>88</v>
      </c>
      <c r="D1505" s="17" t="s">
        <v>2047</v>
      </c>
      <c r="E1505" s="17" t="s">
        <v>2048</v>
      </c>
      <c r="F1505" s="17" t="s">
        <v>98</v>
      </c>
      <c r="G1505" s="15" t="n">
        <v>62.25</v>
      </c>
      <c r="H1505" s="17" t="s">
        <v>86</v>
      </c>
      <c r="I1505" s="12" t="n">
        <f aca="false">COUNTIFS('Supplier bills'!$E$2:$E$1921,A1505)</f>
        <v>1</v>
      </c>
      <c r="J1505" s="15" t="n">
        <f aca="false">IF(I1505=0,"",SUMIFS('Supplier bills'!$F$2:$F$1921,'Supplier bills'!$E$2:$E$1921,A1505))</f>
        <v>62.16</v>
      </c>
      <c r="K1505" s="15" t="n">
        <f aca="false">IF(H1505="Invoiced",ROUND(J1505-G1505,2),"")</f>
        <v>-0.09</v>
      </c>
      <c r="L1505" s="17" t="str">
        <f aca="false">IF(H1505="Invoiced",IF(ABS(K1505)/G1505&gt;0.03,"Review","OK"),"")</f>
        <v>OK</v>
      </c>
      <c r="M1505" s="19" t="n">
        <f aca="false">DATE(YEAR(B1505),MONTH(B1505),1)</f>
        <v>46204</v>
      </c>
    </row>
    <row r="1506" customFormat="false" ht="15" hidden="false" customHeight="false" outlineLevel="0" collapsed="false">
      <c r="A1506" s="17" t="s">
        <v>2049</v>
      </c>
      <c r="B1506" s="18" t="n">
        <v>46234</v>
      </c>
      <c r="C1506" s="17" t="s">
        <v>88</v>
      </c>
      <c r="D1506" s="17" t="s">
        <v>2008</v>
      </c>
      <c r="E1506" s="17" t="s">
        <v>2009</v>
      </c>
      <c r="F1506" s="17" t="s">
        <v>85</v>
      </c>
      <c r="G1506" s="15" t="n">
        <v>112.99</v>
      </c>
      <c r="H1506" s="17" t="s">
        <v>86</v>
      </c>
      <c r="I1506" s="12" t="n">
        <f aca="false">COUNTIFS('Supplier bills'!$E$2:$E$1921,A1506)</f>
        <v>1</v>
      </c>
      <c r="J1506" s="15" t="n">
        <f aca="false">IF(I1506=0,"",SUMIFS('Supplier bills'!$F$2:$F$1921,'Supplier bills'!$E$2:$E$1921,A1506))</f>
        <v>113.39</v>
      </c>
      <c r="K1506" s="15" t="n">
        <f aca="false">IF(H1506="Invoiced",ROUND(J1506-G1506,2),"")</f>
        <v>0.4</v>
      </c>
      <c r="L1506" s="17" t="str">
        <f aca="false">IF(H1506="Invoiced",IF(ABS(K1506)/G1506&gt;0.03,"Review","OK"),"")</f>
        <v>OK</v>
      </c>
      <c r="M1506" s="19" t="n">
        <f aca="false">DATE(YEAR(B1506),MONTH(B1506),1)</f>
        <v>46204</v>
      </c>
    </row>
    <row r="1507" customFormat="false" ht="15" hidden="false" customHeight="false" outlineLevel="0" collapsed="false">
      <c r="A1507" s="17" t="s">
        <v>2050</v>
      </c>
      <c r="B1507" s="18" t="n">
        <v>46234</v>
      </c>
      <c r="C1507" s="17" t="s">
        <v>82</v>
      </c>
      <c r="D1507" s="17" t="s">
        <v>1778</v>
      </c>
      <c r="E1507" s="17" t="s">
        <v>1779</v>
      </c>
      <c r="F1507" s="17" t="s">
        <v>98</v>
      </c>
      <c r="G1507" s="15" t="n">
        <v>178.89</v>
      </c>
      <c r="H1507" s="17" t="s">
        <v>86</v>
      </c>
      <c r="I1507" s="12" t="n">
        <f aca="false">COUNTIFS('Supplier bills'!$E$2:$E$1921,A1507)</f>
        <v>1</v>
      </c>
      <c r="J1507" s="15" t="n">
        <f aca="false">IF(I1507=0,"",SUMIFS('Supplier bills'!$F$2:$F$1921,'Supplier bills'!$E$2:$E$1921,A1507))</f>
        <v>179.43</v>
      </c>
      <c r="K1507" s="15" t="n">
        <f aca="false">IF(H1507="Invoiced",ROUND(J1507-G1507,2),"")</f>
        <v>0.54</v>
      </c>
      <c r="L1507" s="17" t="str">
        <f aca="false">IF(H1507="Invoiced",IF(ABS(K1507)/G1507&gt;0.03,"Review","OK"),"")</f>
        <v>OK</v>
      </c>
      <c r="M1507" s="19" t="n">
        <f aca="false">DATE(YEAR(B1507),MONTH(B1507),1)</f>
        <v>46204</v>
      </c>
    </row>
    <row r="1508" customFormat="false" ht="15" hidden="false" customHeight="false" outlineLevel="0" collapsed="false">
      <c r="A1508" s="17" t="s">
        <v>2051</v>
      </c>
      <c r="B1508" s="18" t="n">
        <v>46234</v>
      </c>
      <c r="C1508" s="17" t="s">
        <v>88</v>
      </c>
      <c r="D1508" s="17" t="s">
        <v>1826</v>
      </c>
      <c r="E1508" s="17" t="s">
        <v>1827</v>
      </c>
      <c r="F1508" s="17" t="s">
        <v>92</v>
      </c>
      <c r="G1508" s="15" t="n">
        <v>187.98</v>
      </c>
      <c r="H1508" s="17" t="s">
        <v>93</v>
      </c>
      <c r="I1508" s="12" t="n">
        <f aca="false">COUNTIFS('Supplier bills'!$E$2:$E$1921,A1508)</f>
        <v>0</v>
      </c>
      <c r="J1508" s="15" t="str">
        <f aca="false">IF(I1508=0,"",SUMIFS('Supplier bills'!$F$2:$F$1921,'Supplier bills'!$E$2:$E$1921,A1508))</f>
        <v/>
      </c>
      <c r="K1508" s="15" t="str">
        <f aca="false">IF(H1508="Invoiced",ROUND(J1508-G1508,2),"")</f>
        <v/>
      </c>
      <c r="L1508" s="17" t="str">
        <f aca="false">IF(H1508="Invoiced",IF(ABS(K1508)/G1508&gt;0.03,"Review","OK"),"")</f>
        <v/>
      </c>
      <c r="M1508" s="19" t="n">
        <f aca="false">DATE(YEAR(B1508),MONTH(B1508),1)</f>
        <v>46204</v>
      </c>
    </row>
    <row r="1509" customFormat="false" ht="15" hidden="false" customHeight="false" outlineLevel="0" collapsed="false">
      <c r="A1509" s="17" t="s">
        <v>2052</v>
      </c>
      <c r="B1509" s="18" t="n">
        <v>46235</v>
      </c>
      <c r="C1509" s="17" t="s">
        <v>88</v>
      </c>
      <c r="D1509" s="17" t="s">
        <v>1852</v>
      </c>
      <c r="E1509" s="17" t="s">
        <v>1853</v>
      </c>
      <c r="F1509" s="17" t="s">
        <v>98</v>
      </c>
      <c r="G1509" s="15" t="n">
        <v>153.54</v>
      </c>
      <c r="H1509" s="17" t="s">
        <v>86</v>
      </c>
      <c r="I1509" s="12" t="n">
        <f aca="false">COUNTIFS('Supplier bills'!$E$2:$E$1921,A1509)</f>
        <v>1</v>
      </c>
      <c r="J1509" s="15" t="n">
        <f aca="false">IF(I1509=0,"",SUMIFS('Supplier bills'!$F$2:$F$1921,'Supplier bills'!$E$2:$E$1921,A1509))</f>
        <v>154.75</v>
      </c>
      <c r="K1509" s="15" t="n">
        <f aca="false">IF(H1509="Invoiced",ROUND(J1509-G1509,2),"")</f>
        <v>1.21</v>
      </c>
      <c r="L1509" s="17" t="str">
        <f aca="false">IF(H1509="Invoiced",IF(ABS(K1509)/G1509&gt;0.03,"Review","OK"),"")</f>
        <v>OK</v>
      </c>
      <c r="M1509" s="19" t="n">
        <f aca="false">DATE(YEAR(B1509),MONTH(B1509),1)</f>
        <v>46235</v>
      </c>
    </row>
    <row r="1510" customFormat="false" ht="15" hidden="false" customHeight="false" outlineLevel="0" collapsed="false">
      <c r="A1510" s="17" t="s">
        <v>2053</v>
      </c>
      <c r="B1510" s="18" t="n">
        <v>46235</v>
      </c>
      <c r="C1510" s="17" t="s">
        <v>88</v>
      </c>
      <c r="D1510" s="17" t="s">
        <v>1878</v>
      </c>
      <c r="E1510" s="17" t="s">
        <v>1879</v>
      </c>
      <c r="F1510" s="17" t="s">
        <v>98</v>
      </c>
      <c r="G1510" s="15" t="n">
        <v>28.05</v>
      </c>
      <c r="H1510" s="17" t="s">
        <v>86</v>
      </c>
      <c r="I1510" s="12" t="n">
        <f aca="false">COUNTIFS('Supplier bills'!$E$2:$E$1921,A1510)</f>
        <v>1</v>
      </c>
      <c r="J1510" s="15" t="n">
        <f aca="false">IF(I1510=0,"",SUMIFS('Supplier bills'!$F$2:$F$1921,'Supplier bills'!$E$2:$E$1921,A1510))</f>
        <v>28</v>
      </c>
      <c r="K1510" s="15" t="n">
        <f aca="false">IF(H1510="Invoiced",ROUND(J1510-G1510,2),"")</f>
        <v>-0.05</v>
      </c>
      <c r="L1510" s="17" t="str">
        <f aca="false">IF(H1510="Invoiced",IF(ABS(K1510)/G1510&gt;0.03,"Review","OK"),"")</f>
        <v>OK</v>
      </c>
      <c r="M1510" s="19" t="n">
        <f aca="false">DATE(YEAR(B1510),MONTH(B1510),1)</f>
        <v>46235</v>
      </c>
    </row>
    <row r="1511" customFormat="false" ht="15" hidden="false" customHeight="false" outlineLevel="0" collapsed="false">
      <c r="A1511" s="17" t="s">
        <v>2054</v>
      </c>
      <c r="B1511" s="18" t="n">
        <v>46235</v>
      </c>
      <c r="C1511" s="17" t="s">
        <v>88</v>
      </c>
      <c r="D1511" s="17" t="s">
        <v>1768</v>
      </c>
      <c r="E1511" s="17" t="s">
        <v>1769</v>
      </c>
      <c r="F1511" s="17" t="s">
        <v>98</v>
      </c>
      <c r="G1511" s="15" t="n">
        <v>659.23</v>
      </c>
      <c r="H1511" s="17" t="s">
        <v>86</v>
      </c>
      <c r="I1511" s="12" t="n">
        <f aca="false">COUNTIFS('Supplier bills'!$E$2:$E$1921,A1511)</f>
        <v>1</v>
      </c>
      <c r="J1511" s="15" t="n">
        <f aca="false">IF(I1511=0,"",SUMIFS('Supplier bills'!$F$2:$F$1921,'Supplier bills'!$E$2:$E$1921,A1511))</f>
        <v>653.11</v>
      </c>
      <c r="K1511" s="15" t="n">
        <f aca="false">IF(H1511="Invoiced",ROUND(J1511-G1511,2),"")</f>
        <v>-6.12</v>
      </c>
      <c r="L1511" s="17" t="str">
        <f aca="false">IF(H1511="Invoiced",IF(ABS(K1511)/G1511&gt;0.03,"Review","OK"),"")</f>
        <v>OK</v>
      </c>
      <c r="M1511" s="19" t="n">
        <f aca="false">DATE(YEAR(B1511),MONTH(B1511),1)</f>
        <v>46235</v>
      </c>
    </row>
    <row r="1512" customFormat="false" ht="15" hidden="false" customHeight="false" outlineLevel="0" collapsed="false">
      <c r="A1512" s="17" t="s">
        <v>2055</v>
      </c>
      <c r="B1512" s="18" t="n">
        <v>46235</v>
      </c>
      <c r="C1512" s="17" t="s">
        <v>82</v>
      </c>
      <c r="D1512" s="17" t="s">
        <v>1800</v>
      </c>
      <c r="E1512" s="17" t="s">
        <v>1801</v>
      </c>
      <c r="F1512" s="17" t="s">
        <v>85</v>
      </c>
      <c r="G1512" s="15" t="n">
        <v>93.65</v>
      </c>
      <c r="H1512" s="17" t="s">
        <v>86</v>
      </c>
      <c r="I1512" s="12" t="n">
        <f aca="false">COUNTIFS('Supplier bills'!$E$2:$E$1921,A1512)</f>
        <v>1</v>
      </c>
      <c r="J1512" s="15" t="n">
        <f aca="false">IF(I1512=0,"",SUMIFS('Supplier bills'!$F$2:$F$1921,'Supplier bills'!$E$2:$E$1921,A1512))</f>
        <v>94.29</v>
      </c>
      <c r="K1512" s="15" t="n">
        <f aca="false">IF(H1512="Invoiced",ROUND(J1512-G1512,2),"")</f>
        <v>0.64</v>
      </c>
      <c r="L1512" s="17" t="str">
        <f aca="false">IF(H1512="Invoiced",IF(ABS(K1512)/G1512&gt;0.03,"Review","OK"),"")</f>
        <v>OK</v>
      </c>
      <c r="M1512" s="19" t="n">
        <f aca="false">DATE(YEAR(B1512),MONTH(B1512),1)</f>
        <v>46235</v>
      </c>
    </row>
    <row r="1513" customFormat="false" ht="15" hidden="false" customHeight="false" outlineLevel="0" collapsed="false">
      <c r="A1513" s="17" t="s">
        <v>2056</v>
      </c>
      <c r="B1513" s="18" t="n">
        <v>46235</v>
      </c>
      <c r="C1513" s="17" t="s">
        <v>82</v>
      </c>
      <c r="D1513" s="17" t="s">
        <v>1800</v>
      </c>
      <c r="E1513" s="17" t="s">
        <v>1801</v>
      </c>
      <c r="F1513" s="17" t="s">
        <v>85</v>
      </c>
      <c r="G1513" s="15" t="n">
        <v>694.17</v>
      </c>
      <c r="H1513" s="17" t="s">
        <v>86</v>
      </c>
      <c r="I1513" s="12" t="n">
        <f aca="false">COUNTIFS('Supplier bills'!$E$2:$E$1921,A1513)</f>
        <v>1</v>
      </c>
      <c r="J1513" s="15" t="n">
        <f aca="false">IF(I1513=0,"",SUMIFS('Supplier bills'!$F$2:$F$1921,'Supplier bills'!$E$2:$E$1921,A1513))</f>
        <v>692.37</v>
      </c>
      <c r="K1513" s="15" t="n">
        <f aca="false">IF(H1513="Invoiced",ROUND(J1513-G1513,2),"")</f>
        <v>-1.8</v>
      </c>
      <c r="L1513" s="17" t="str">
        <f aca="false">IF(H1513="Invoiced",IF(ABS(K1513)/G1513&gt;0.03,"Review","OK"),"")</f>
        <v>OK</v>
      </c>
      <c r="M1513" s="19" t="n">
        <f aca="false">DATE(YEAR(B1513),MONTH(B1513),1)</f>
        <v>46235</v>
      </c>
    </row>
    <row r="1514" customFormat="false" ht="15" hidden="false" customHeight="false" outlineLevel="0" collapsed="false">
      <c r="A1514" s="17" t="s">
        <v>2057</v>
      </c>
      <c r="B1514" s="18" t="n">
        <v>46235</v>
      </c>
      <c r="C1514" s="17" t="s">
        <v>82</v>
      </c>
      <c r="D1514" s="17" t="s">
        <v>1800</v>
      </c>
      <c r="E1514" s="17" t="s">
        <v>1801</v>
      </c>
      <c r="F1514" s="17" t="s">
        <v>98</v>
      </c>
      <c r="G1514" s="15" t="n">
        <v>65.12</v>
      </c>
      <c r="H1514" s="17" t="s">
        <v>86</v>
      </c>
      <c r="I1514" s="12" t="n">
        <f aca="false">COUNTIFS('Supplier bills'!$E$2:$E$1921,A1514)</f>
        <v>1</v>
      </c>
      <c r="J1514" s="15" t="n">
        <f aca="false">IF(I1514=0,"",SUMIFS('Supplier bills'!$F$2:$F$1921,'Supplier bills'!$E$2:$E$1921,A1514))</f>
        <v>65.11</v>
      </c>
      <c r="K1514" s="15" t="n">
        <f aca="false">IF(H1514="Invoiced",ROUND(J1514-G1514,2),"")</f>
        <v>-0.01</v>
      </c>
      <c r="L1514" s="17" t="str">
        <f aca="false">IF(H1514="Invoiced",IF(ABS(K1514)/G1514&gt;0.03,"Review","OK"),"")</f>
        <v>OK</v>
      </c>
      <c r="M1514" s="19" t="n">
        <f aca="false">DATE(YEAR(B1514),MONTH(B1514),1)</f>
        <v>46235</v>
      </c>
    </row>
    <row r="1515" customFormat="false" ht="15" hidden="false" customHeight="false" outlineLevel="0" collapsed="false">
      <c r="A1515" s="17" t="s">
        <v>2058</v>
      </c>
      <c r="B1515" s="18" t="n">
        <v>46235</v>
      </c>
      <c r="C1515" s="17" t="s">
        <v>88</v>
      </c>
      <c r="D1515" s="17" t="s">
        <v>1962</v>
      </c>
      <c r="E1515" s="17" t="s">
        <v>1963</v>
      </c>
      <c r="F1515" s="17" t="s">
        <v>85</v>
      </c>
      <c r="G1515" s="15" t="n">
        <v>339.04</v>
      </c>
      <c r="H1515" s="17" t="s">
        <v>86</v>
      </c>
      <c r="I1515" s="12" t="n">
        <f aca="false">COUNTIFS('Supplier bills'!$E$2:$E$1921,A1515)</f>
        <v>1</v>
      </c>
      <c r="J1515" s="15" t="n">
        <f aca="false">IF(I1515=0,"",SUMIFS('Supplier bills'!$F$2:$F$1921,'Supplier bills'!$E$2:$E$1921,A1515))</f>
        <v>339.58</v>
      </c>
      <c r="K1515" s="15" t="n">
        <f aca="false">IF(H1515="Invoiced",ROUND(J1515-G1515,2),"")</f>
        <v>0.54</v>
      </c>
      <c r="L1515" s="17" t="str">
        <f aca="false">IF(H1515="Invoiced",IF(ABS(K1515)/G1515&gt;0.03,"Review","OK"),"")</f>
        <v>OK</v>
      </c>
      <c r="M1515" s="19" t="n">
        <f aca="false">DATE(YEAR(B1515),MONTH(B1515),1)</f>
        <v>46235</v>
      </c>
    </row>
    <row r="1516" customFormat="false" ht="15" hidden="false" customHeight="false" outlineLevel="0" collapsed="false">
      <c r="A1516" s="17" t="s">
        <v>2059</v>
      </c>
      <c r="B1516" s="18" t="n">
        <v>46235</v>
      </c>
      <c r="C1516" s="17" t="s">
        <v>88</v>
      </c>
      <c r="D1516" s="17" t="s">
        <v>2060</v>
      </c>
      <c r="E1516" s="17" t="s">
        <v>2061</v>
      </c>
      <c r="F1516" s="17" t="s">
        <v>98</v>
      </c>
      <c r="G1516" s="15" t="n">
        <v>778.29</v>
      </c>
      <c r="H1516" s="17" t="s">
        <v>86</v>
      </c>
      <c r="I1516" s="12" t="n">
        <f aca="false">COUNTIFS('Supplier bills'!$E$2:$E$1921,A1516)</f>
        <v>1</v>
      </c>
      <c r="J1516" s="15" t="n">
        <f aca="false">IF(I1516=0,"",SUMIFS('Supplier bills'!$F$2:$F$1921,'Supplier bills'!$E$2:$E$1921,A1516))</f>
        <v>781.7</v>
      </c>
      <c r="K1516" s="15" t="n">
        <f aca="false">IF(H1516="Invoiced",ROUND(J1516-G1516,2),"")</f>
        <v>3.41</v>
      </c>
      <c r="L1516" s="17" t="str">
        <f aca="false">IF(H1516="Invoiced",IF(ABS(K1516)/G1516&gt;0.03,"Review","OK"),"")</f>
        <v>OK</v>
      </c>
      <c r="M1516" s="19" t="n">
        <f aca="false">DATE(YEAR(B1516),MONTH(B1516),1)</f>
        <v>46235</v>
      </c>
    </row>
    <row r="1517" customFormat="false" ht="15" hidden="false" customHeight="false" outlineLevel="0" collapsed="false">
      <c r="A1517" s="17" t="s">
        <v>2062</v>
      </c>
      <c r="B1517" s="18" t="n">
        <v>46235</v>
      </c>
      <c r="C1517" s="17" t="s">
        <v>82</v>
      </c>
      <c r="D1517" s="17" t="s">
        <v>2008</v>
      </c>
      <c r="E1517" s="17" t="s">
        <v>2009</v>
      </c>
      <c r="F1517" s="17" t="s">
        <v>85</v>
      </c>
      <c r="G1517" s="15" t="n">
        <v>451.98</v>
      </c>
      <c r="H1517" s="17" t="s">
        <v>86</v>
      </c>
      <c r="I1517" s="12" t="n">
        <f aca="false">COUNTIFS('Supplier bills'!$E$2:$E$1921,A1517)</f>
        <v>1</v>
      </c>
      <c r="J1517" s="15" t="n">
        <f aca="false">IF(I1517=0,"",SUMIFS('Supplier bills'!$F$2:$F$1921,'Supplier bills'!$E$2:$E$1921,A1517))</f>
        <v>453.88</v>
      </c>
      <c r="K1517" s="15" t="n">
        <f aca="false">IF(H1517="Invoiced",ROUND(J1517-G1517,2),"")</f>
        <v>1.9</v>
      </c>
      <c r="L1517" s="17" t="str">
        <f aca="false">IF(H1517="Invoiced",IF(ABS(K1517)/G1517&gt;0.03,"Review","OK"),"")</f>
        <v>OK</v>
      </c>
      <c r="M1517" s="19" t="n">
        <f aca="false">DATE(YEAR(B1517),MONTH(B1517),1)</f>
        <v>46235</v>
      </c>
    </row>
    <row r="1518" customFormat="false" ht="15" hidden="false" customHeight="false" outlineLevel="0" collapsed="false">
      <c r="A1518" s="17" t="s">
        <v>2063</v>
      </c>
      <c r="B1518" s="18" t="n">
        <v>46235</v>
      </c>
      <c r="C1518" s="17" t="s">
        <v>82</v>
      </c>
      <c r="D1518" s="17" t="s">
        <v>2021</v>
      </c>
      <c r="E1518" s="17" t="s">
        <v>2022</v>
      </c>
      <c r="F1518" s="17" t="s">
        <v>98</v>
      </c>
      <c r="G1518" s="15" t="n">
        <v>78.37</v>
      </c>
      <c r="H1518" s="17" t="s">
        <v>86</v>
      </c>
      <c r="I1518" s="12" t="n">
        <f aca="false">COUNTIFS('Supplier bills'!$E$2:$E$1921,A1518)</f>
        <v>1</v>
      </c>
      <c r="J1518" s="15" t="n">
        <f aca="false">IF(I1518=0,"",SUMIFS('Supplier bills'!$F$2:$F$1921,'Supplier bills'!$E$2:$E$1921,A1518))</f>
        <v>78.85</v>
      </c>
      <c r="K1518" s="15" t="n">
        <f aca="false">IF(H1518="Invoiced",ROUND(J1518-G1518,2),"")</f>
        <v>0.48</v>
      </c>
      <c r="L1518" s="17" t="str">
        <f aca="false">IF(H1518="Invoiced",IF(ABS(K1518)/G1518&gt;0.03,"Review","OK"),"")</f>
        <v>OK</v>
      </c>
      <c r="M1518" s="19" t="n">
        <f aca="false">DATE(YEAR(B1518),MONTH(B1518),1)</f>
        <v>46235</v>
      </c>
    </row>
    <row r="1519" customFormat="false" ht="15" hidden="false" customHeight="false" outlineLevel="0" collapsed="false">
      <c r="A1519" s="17" t="s">
        <v>2064</v>
      </c>
      <c r="B1519" s="18" t="n">
        <v>46235</v>
      </c>
      <c r="C1519" s="17" t="s">
        <v>82</v>
      </c>
      <c r="D1519" s="17" t="s">
        <v>1942</v>
      </c>
      <c r="E1519" s="17" t="s">
        <v>1943</v>
      </c>
      <c r="F1519" s="17" t="s">
        <v>98</v>
      </c>
      <c r="G1519" s="15" t="n">
        <v>353.8</v>
      </c>
      <c r="H1519" s="17" t="s">
        <v>86</v>
      </c>
      <c r="I1519" s="12" t="n">
        <f aca="false">COUNTIFS('Supplier bills'!$E$2:$E$1921,A1519)</f>
        <v>1</v>
      </c>
      <c r="J1519" s="15" t="n">
        <f aca="false">IF(I1519=0,"",SUMIFS('Supplier bills'!$F$2:$F$1921,'Supplier bills'!$E$2:$E$1921,A1519))</f>
        <v>357.31</v>
      </c>
      <c r="K1519" s="15" t="n">
        <f aca="false">IF(H1519="Invoiced",ROUND(J1519-G1519,2),"")</f>
        <v>3.51</v>
      </c>
      <c r="L1519" s="17" t="str">
        <f aca="false">IF(H1519="Invoiced",IF(ABS(K1519)/G1519&gt;0.03,"Review","OK"),"")</f>
        <v>OK</v>
      </c>
      <c r="M1519" s="19" t="n">
        <f aca="false">DATE(YEAR(B1519),MONTH(B1519),1)</f>
        <v>46235</v>
      </c>
    </row>
    <row r="1520" customFormat="false" ht="15" hidden="false" customHeight="false" outlineLevel="0" collapsed="false">
      <c r="A1520" s="17" t="s">
        <v>2065</v>
      </c>
      <c r="B1520" s="18" t="n">
        <v>46236</v>
      </c>
      <c r="C1520" s="17" t="s">
        <v>88</v>
      </c>
      <c r="D1520" s="17" t="s">
        <v>1768</v>
      </c>
      <c r="E1520" s="17" t="s">
        <v>1769</v>
      </c>
      <c r="F1520" s="17" t="s">
        <v>98</v>
      </c>
      <c r="G1520" s="15" t="n">
        <v>55.96</v>
      </c>
      <c r="H1520" s="17" t="s">
        <v>86</v>
      </c>
      <c r="I1520" s="12" t="n">
        <f aca="false">COUNTIFS('Supplier bills'!$E$2:$E$1921,A1520)</f>
        <v>1</v>
      </c>
      <c r="J1520" s="15" t="n">
        <f aca="false">IF(I1520=0,"",SUMIFS('Supplier bills'!$F$2:$F$1921,'Supplier bills'!$E$2:$E$1921,A1520))</f>
        <v>55.7</v>
      </c>
      <c r="K1520" s="15" t="n">
        <f aca="false">IF(H1520="Invoiced",ROUND(J1520-G1520,2),"")</f>
        <v>-0.26</v>
      </c>
      <c r="L1520" s="17" t="str">
        <f aca="false">IF(H1520="Invoiced",IF(ABS(K1520)/G1520&gt;0.03,"Review","OK"),"")</f>
        <v>OK</v>
      </c>
      <c r="M1520" s="19" t="n">
        <f aca="false">DATE(YEAR(B1520),MONTH(B1520),1)</f>
        <v>46235</v>
      </c>
    </row>
    <row r="1521" customFormat="false" ht="15" hidden="false" customHeight="false" outlineLevel="0" collapsed="false">
      <c r="A1521" s="17" t="s">
        <v>2066</v>
      </c>
      <c r="B1521" s="18" t="n">
        <v>46236</v>
      </c>
      <c r="C1521" s="17" t="s">
        <v>88</v>
      </c>
      <c r="D1521" s="17" t="s">
        <v>1965</v>
      </c>
      <c r="E1521" s="17" t="s">
        <v>1966</v>
      </c>
      <c r="F1521" s="17" t="s">
        <v>98</v>
      </c>
      <c r="G1521" s="15" t="n">
        <v>404.16</v>
      </c>
      <c r="H1521" s="17" t="s">
        <v>86</v>
      </c>
      <c r="I1521" s="12" t="n">
        <f aca="false">COUNTIFS('Supplier bills'!$E$2:$E$1921,A1521)</f>
        <v>1</v>
      </c>
      <c r="J1521" s="15" t="n">
        <f aca="false">IF(I1521=0,"",SUMIFS('Supplier bills'!$F$2:$F$1921,'Supplier bills'!$E$2:$E$1921,A1521))</f>
        <v>404.83</v>
      </c>
      <c r="K1521" s="15" t="n">
        <f aca="false">IF(H1521="Invoiced",ROUND(J1521-G1521,2),"")</f>
        <v>0.67</v>
      </c>
      <c r="L1521" s="17" t="str">
        <f aca="false">IF(H1521="Invoiced",IF(ABS(K1521)/G1521&gt;0.03,"Review","OK"),"")</f>
        <v>OK</v>
      </c>
      <c r="M1521" s="19" t="n">
        <f aca="false">DATE(YEAR(B1521),MONTH(B1521),1)</f>
        <v>46235</v>
      </c>
    </row>
    <row r="1522" customFormat="false" ht="15" hidden="false" customHeight="false" outlineLevel="0" collapsed="false">
      <c r="A1522" s="17" t="s">
        <v>2067</v>
      </c>
      <c r="B1522" s="18" t="n">
        <v>46236</v>
      </c>
      <c r="C1522" s="17" t="s">
        <v>82</v>
      </c>
      <c r="D1522" s="17" t="s">
        <v>1849</v>
      </c>
      <c r="E1522" s="17" t="s">
        <v>1850</v>
      </c>
      <c r="F1522" s="17" t="s">
        <v>98</v>
      </c>
      <c r="G1522" s="15" t="n">
        <v>611.16</v>
      </c>
      <c r="H1522" s="17" t="s">
        <v>86</v>
      </c>
      <c r="I1522" s="12" t="n">
        <f aca="false">COUNTIFS('Supplier bills'!$E$2:$E$1921,A1522)</f>
        <v>1</v>
      </c>
      <c r="J1522" s="15" t="n">
        <f aca="false">IF(I1522=0,"",SUMIFS('Supplier bills'!$F$2:$F$1921,'Supplier bills'!$E$2:$E$1921,A1522))</f>
        <v>606.6</v>
      </c>
      <c r="K1522" s="15" t="n">
        <f aca="false">IF(H1522="Invoiced",ROUND(J1522-G1522,2),"")</f>
        <v>-4.56</v>
      </c>
      <c r="L1522" s="17" t="str">
        <f aca="false">IF(H1522="Invoiced",IF(ABS(K1522)/G1522&gt;0.03,"Review","OK"),"")</f>
        <v>OK</v>
      </c>
      <c r="M1522" s="19" t="n">
        <f aca="false">DATE(YEAR(B1522),MONTH(B1522),1)</f>
        <v>46235</v>
      </c>
    </row>
    <row r="1523" customFormat="false" ht="15" hidden="false" customHeight="false" outlineLevel="0" collapsed="false">
      <c r="A1523" s="17" t="s">
        <v>2068</v>
      </c>
      <c r="B1523" s="18" t="n">
        <v>46236</v>
      </c>
      <c r="C1523" s="17" t="s">
        <v>88</v>
      </c>
      <c r="D1523" s="17" t="s">
        <v>2047</v>
      </c>
      <c r="E1523" s="17" t="s">
        <v>2048</v>
      </c>
      <c r="F1523" s="17" t="s">
        <v>98</v>
      </c>
      <c r="G1523" s="15" t="n">
        <v>251.02</v>
      </c>
      <c r="H1523" s="17" t="s">
        <v>86</v>
      </c>
      <c r="I1523" s="12" t="n">
        <f aca="false">COUNTIFS('Supplier bills'!$E$2:$E$1921,A1523)</f>
        <v>1</v>
      </c>
      <c r="J1523" s="15" t="n">
        <f aca="false">IF(I1523=0,"",SUMIFS('Supplier bills'!$F$2:$F$1921,'Supplier bills'!$E$2:$E$1921,A1523))</f>
        <v>248.68</v>
      </c>
      <c r="K1523" s="15" t="n">
        <f aca="false">IF(H1523="Invoiced",ROUND(J1523-G1523,2),"")</f>
        <v>-2.34</v>
      </c>
      <c r="L1523" s="17" t="str">
        <f aca="false">IF(H1523="Invoiced",IF(ABS(K1523)/G1523&gt;0.03,"Review","OK"),"")</f>
        <v>OK</v>
      </c>
      <c r="M1523" s="19" t="n">
        <f aca="false">DATE(YEAR(B1523),MONTH(B1523),1)</f>
        <v>46235</v>
      </c>
    </row>
    <row r="1524" customFormat="false" ht="15" hidden="false" customHeight="false" outlineLevel="0" collapsed="false">
      <c r="A1524" s="17" t="s">
        <v>2069</v>
      </c>
      <c r="B1524" s="18" t="n">
        <v>46236</v>
      </c>
      <c r="C1524" s="17" t="s">
        <v>101</v>
      </c>
      <c r="D1524" s="17" t="s">
        <v>1917</v>
      </c>
      <c r="E1524" s="17" t="s">
        <v>1918</v>
      </c>
      <c r="F1524" s="17" t="s">
        <v>85</v>
      </c>
      <c r="G1524" s="15" t="n">
        <v>64.7</v>
      </c>
      <c r="H1524" s="17" t="s">
        <v>86</v>
      </c>
      <c r="I1524" s="12" t="n">
        <f aca="false">COUNTIFS('Supplier bills'!$E$2:$E$1921,A1524)</f>
        <v>1</v>
      </c>
      <c r="J1524" s="15" t="n">
        <f aca="false">IF(I1524=0,"",SUMIFS('Supplier bills'!$F$2:$F$1921,'Supplier bills'!$E$2:$E$1921,A1524))</f>
        <v>64.1</v>
      </c>
      <c r="K1524" s="15" t="n">
        <f aca="false">IF(H1524="Invoiced",ROUND(J1524-G1524,2),"")</f>
        <v>-0.6</v>
      </c>
      <c r="L1524" s="17" t="str">
        <f aca="false">IF(H1524="Invoiced",IF(ABS(K1524)/G1524&gt;0.03,"Review","OK"),"")</f>
        <v>OK</v>
      </c>
      <c r="M1524" s="19" t="n">
        <f aca="false">DATE(YEAR(B1524),MONTH(B1524),1)</f>
        <v>46235</v>
      </c>
    </row>
    <row r="1525" customFormat="false" ht="15" hidden="false" customHeight="false" outlineLevel="0" collapsed="false">
      <c r="A1525" s="17" t="s">
        <v>2070</v>
      </c>
      <c r="B1525" s="18" t="n">
        <v>46236</v>
      </c>
      <c r="C1525" s="17" t="s">
        <v>88</v>
      </c>
      <c r="D1525" s="17" t="s">
        <v>2071</v>
      </c>
      <c r="E1525" s="17" t="s">
        <v>2072</v>
      </c>
      <c r="F1525" s="17" t="s">
        <v>85</v>
      </c>
      <c r="G1525" s="15" t="n">
        <v>193.8</v>
      </c>
      <c r="H1525" s="17" t="s">
        <v>86</v>
      </c>
      <c r="I1525" s="12" t="n">
        <f aca="false">COUNTIFS('Supplier bills'!$E$2:$E$1921,A1525)</f>
        <v>1</v>
      </c>
      <c r="J1525" s="15" t="n">
        <f aca="false">IF(I1525=0,"",SUMIFS('Supplier bills'!$F$2:$F$1921,'Supplier bills'!$E$2:$E$1921,A1525))</f>
        <v>194.87</v>
      </c>
      <c r="K1525" s="15" t="n">
        <f aca="false">IF(H1525="Invoiced",ROUND(J1525-G1525,2),"")</f>
        <v>1.07</v>
      </c>
      <c r="L1525" s="17" t="str">
        <f aca="false">IF(H1525="Invoiced",IF(ABS(K1525)/G1525&gt;0.03,"Review","OK"),"")</f>
        <v>OK</v>
      </c>
      <c r="M1525" s="19" t="n">
        <f aca="false">DATE(YEAR(B1525),MONTH(B1525),1)</f>
        <v>46235</v>
      </c>
    </row>
    <row r="1526" customFormat="false" ht="15" hidden="false" customHeight="false" outlineLevel="0" collapsed="false">
      <c r="A1526" s="17" t="s">
        <v>2073</v>
      </c>
      <c r="B1526" s="18" t="n">
        <v>46236</v>
      </c>
      <c r="C1526" s="17" t="s">
        <v>88</v>
      </c>
      <c r="D1526" s="17" t="s">
        <v>2074</v>
      </c>
      <c r="E1526" s="17" t="s">
        <v>2075</v>
      </c>
      <c r="F1526" s="17" t="s">
        <v>85</v>
      </c>
      <c r="G1526" s="15" t="n">
        <v>870.87</v>
      </c>
      <c r="H1526" s="17" t="s">
        <v>86</v>
      </c>
      <c r="I1526" s="12" t="n">
        <f aca="false">COUNTIFS('Supplier bills'!$E$2:$E$1921,A1526)</f>
        <v>1</v>
      </c>
      <c r="J1526" s="15" t="n">
        <f aca="false">IF(I1526=0,"",SUMIFS('Supplier bills'!$F$2:$F$1921,'Supplier bills'!$E$2:$E$1921,A1526))</f>
        <v>872.79</v>
      </c>
      <c r="K1526" s="15" t="n">
        <f aca="false">IF(H1526="Invoiced",ROUND(J1526-G1526,2),"")</f>
        <v>1.92</v>
      </c>
      <c r="L1526" s="17" t="str">
        <f aca="false">IF(H1526="Invoiced",IF(ABS(K1526)/G1526&gt;0.03,"Review","OK"),"")</f>
        <v>OK</v>
      </c>
      <c r="M1526" s="19" t="n">
        <f aca="false">DATE(YEAR(B1526),MONTH(B1526),1)</f>
        <v>46235</v>
      </c>
    </row>
    <row r="1527" customFormat="false" ht="15" hidden="false" customHeight="false" outlineLevel="0" collapsed="false">
      <c r="A1527" s="17" t="s">
        <v>2076</v>
      </c>
      <c r="B1527" s="18" t="n">
        <v>46236</v>
      </c>
      <c r="C1527" s="17" t="s">
        <v>82</v>
      </c>
      <c r="D1527" s="17" t="s">
        <v>2077</v>
      </c>
      <c r="E1527" s="17" t="s">
        <v>2078</v>
      </c>
      <c r="F1527" s="17" t="s">
        <v>98</v>
      </c>
      <c r="G1527" s="15" t="n">
        <v>199.71</v>
      </c>
      <c r="H1527" s="17" t="s">
        <v>86</v>
      </c>
      <c r="I1527" s="12" t="n">
        <f aca="false">COUNTIFS('Supplier bills'!$E$2:$E$1921,A1527)</f>
        <v>1</v>
      </c>
      <c r="J1527" s="15" t="n">
        <f aca="false">IF(I1527=0,"",SUMIFS('Supplier bills'!$F$2:$F$1921,'Supplier bills'!$E$2:$E$1921,A1527))</f>
        <v>201.55</v>
      </c>
      <c r="K1527" s="15" t="n">
        <f aca="false">IF(H1527="Invoiced",ROUND(J1527-G1527,2),"")</f>
        <v>1.84</v>
      </c>
      <c r="L1527" s="17" t="str">
        <f aca="false">IF(H1527="Invoiced",IF(ABS(K1527)/G1527&gt;0.03,"Review","OK"),"")</f>
        <v>OK</v>
      </c>
      <c r="M1527" s="19" t="n">
        <f aca="false">DATE(YEAR(B1527),MONTH(B1527),1)</f>
        <v>46235</v>
      </c>
    </row>
    <row r="1528" customFormat="false" ht="15" hidden="false" customHeight="false" outlineLevel="0" collapsed="false">
      <c r="A1528" s="17" t="s">
        <v>2079</v>
      </c>
      <c r="B1528" s="18" t="n">
        <v>46236</v>
      </c>
      <c r="C1528" s="17" t="s">
        <v>101</v>
      </c>
      <c r="D1528" s="17" t="s">
        <v>1849</v>
      </c>
      <c r="E1528" s="17" t="s">
        <v>1850</v>
      </c>
      <c r="F1528" s="17" t="s">
        <v>98</v>
      </c>
      <c r="G1528" s="15" t="n">
        <v>172.88</v>
      </c>
      <c r="H1528" s="17" t="s">
        <v>86</v>
      </c>
      <c r="I1528" s="12" t="n">
        <f aca="false">COUNTIFS('Supplier bills'!$E$2:$E$1921,A1528)</f>
        <v>1</v>
      </c>
      <c r="J1528" s="15" t="n">
        <f aca="false">IF(I1528=0,"",SUMIFS('Supplier bills'!$F$2:$F$1921,'Supplier bills'!$E$2:$E$1921,A1528))</f>
        <v>172.47</v>
      </c>
      <c r="K1528" s="15" t="n">
        <f aca="false">IF(H1528="Invoiced",ROUND(J1528-G1528,2),"")</f>
        <v>-0.41</v>
      </c>
      <c r="L1528" s="17" t="str">
        <f aca="false">IF(H1528="Invoiced",IF(ABS(K1528)/G1528&gt;0.03,"Review","OK"),"")</f>
        <v>OK</v>
      </c>
      <c r="M1528" s="19" t="n">
        <f aca="false">DATE(YEAR(B1528),MONTH(B1528),1)</f>
        <v>46235</v>
      </c>
    </row>
    <row r="1529" customFormat="false" ht="15" hidden="false" customHeight="false" outlineLevel="0" collapsed="false">
      <c r="A1529" s="17" t="s">
        <v>2080</v>
      </c>
      <c r="B1529" s="18" t="n">
        <v>46236</v>
      </c>
      <c r="C1529" s="17" t="s">
        <v>82</v>
      </c>
      <c r="D1529" s="17" t="s">
        <v>2047</v>
      </c>
      <c r="E1529" s="17" t="s">
        <v>2048</v>
      </c>
      <c r="F1529" s="17" t="s">
        <v>85</v>
      </c>
      <c r="G1529" s="15" t="n">
        <v>227.13</v>
      </c>
      <c r="H1529" s="17" t="s">
        <v>86</v>
      </c>
      <c r="I1529" s="12" t="n">
        <f aca="false">COUNTIFS('Supplier bills'!$E$2:$E$1921,A1529)</f>
        <v>1</v>
      </c>
      <c r="J1529" s="15" t="n">
        <f aca="false">IF(I1529=0,"",SUMIFS('Supplier bills'!$F$2:$F$1921,'Supplier bills'!$E$2:$E$1921,A1529))</f>
        <v>226.3</v>
      </c>
      <c r="K1529" s="15" t="n">
        <f aca="false">IF(H1529="Invoiced",ROUND(J1529-G1529,2),"")</f>
        <v>-0.83</v>
      </c>
      <c r="L1529" s="17" t="str">
        <f aca="false">IF(H1529="Invoiced",IF(ABS(K1529)/G1529&gt;0.03,"Review","OK"),"")</f>
        <v>OK</v>
      </c>
      <c r="M1529" s="19" t="n">
        <f aca="false">DATE(YEAR(B1529),MONTH(B1529),1)</f>
        <v>46235</v>
      </c>
    </row>
    <row r="1530" customFormat="false" ht="15" hidden="false" customHeight="false" outlineLevel="0" collapsed="false">
      <c r="A1530" s="17" t="s">
        <v>2081</v>
      </c>
      <c r="B1530" s="18" t="n">
        <v>46236</v>
      </c>
      <c r="C1530" s="17" t="s">
        <v>82</v>
      </c>
      <c r="D1530" s="17" t="s">
        <v>2082</v>
      </c>
      <c r="E1530" s="17" t="s">
        <v>2083</v>
      </c>
      <c r="F1530" s="17" t="s">
        <v>98</v>
      </c>
      <c r="G1530" s="15" t="n">
        <v>64.04</v>
      </c>
      <c r="H1530" s="17" t="s">
        <v>86</v>
      </c>
      <c r="I1530" s="12" t="n">
        <f aca="false">COUNTIFS('Supplier bills'!$E$2:$E$1921,A1530)</f>
        <v>1</v>
      </c>
      <c r="J1530" s="15" t="n">
        <f aca="false">IF(I1530=0,"",SUMIFS('Supplier bills'!$F$2:$F$1921,'Supplier bills'!$E$2:$E$1921,A1530))</f>
        <v>63.41</v>
      </c>
      <c r="K1530" s="15" t="n">
        <f aca="false">IF(H1530="Invoiced",ROUND(J1530-G1530,2),"")</f>
        <v>-0.63</v>
      </c>
      <c r="L1530" s="17" t="str">
        <f aca="false">IF(H1530="Invoiced",IF(ABS(K1530)/G1530&gt;0.03,"Review","OK"),"")</f>
        <v>OK</v>
      </c>
      <c r="M1530" s="19" t="n">
        <f aca="false">DATE(YEAR(B1530),MONTH(B1530),1)</f>
        <v>46235</v>
      </c>
    </row>
    <row r="1531" customFormat="false" ht="15" hidden="false" customHeight="false" outlineLevel="0" collapsed="false">
      <c r="A1531" s="17" t="s">
        <v>2084</v>
      </c>
      <c r="B1531" s="18" t="n">
        <v>46236</v>
      </c>
      <c r="C1531" s="17" t="s">
        <v>101</v>
      </c>
      <c r="D1531" s="17" t="s">
        <v>1859</v>
      </c>
      <c r="E1531" s="17" t="s">
        <v>1860</v>
      </c>
      <c r="F1531" s="17" t="s">
        <v>85</v>
      </c>
      <c r="G1531" s="15" t="n">
        <v>121.4</v>
      </c>
      <c r="H1531" s="17" t="s">
        <v>86</v>
      </c>
      <c r="I1531" s="12" t="n">
        <f aca="false">COUNTIFS('Supplier bills'!$E$2:$E$1921,A1531)</f>
        <v>1</v>
      </c>
      <c r="J1531" s="15" t="n">
        <f aca="false">IF(I1531=0,"",SUMIFS('Supplier bills'!$F$2:$F$1921,'Supplier bills'!$E$2:$E$1921,A1531))</f>
        <v>121.56</v>
      </c>
      <c r="K1531" s="15" t="n">
        <f aca="false">IF(H1531="Invoiced",ROUND(J1531-G1531,2),"")</f>
        <v>0.16</v>
      </c>
      <c r="L1531" s="17" t="str">
        <f aca="false">IF(H1531="Invoiced",IF(ABS(K1531)/G1531&gt;0.03,"Review","OK"),"")</f>
        <v>OK</v>
      </c>
      <c r="M1531" s="19" t="n">
        <f aca="false">DATE(YEAR(B1531),MONTH(B1531),1)</f>
        <v>46235</v>
      </c>
    </row>
    <row r="1532" customFormat="false" ht="15" hidden="false" customHeight="false" outlineLevel="0" collapsed="false">
      <c r="A1532" s="17" t="s">
        <v>2085</v>
      </c>
      <c r="B1532" s="18" t="n">
        <v>46236</v>
      </c>
      <c r="C1532" s="17" t="s">
        <v>88</v>
      </c>
      <c r="D1532" s="17" t="s">
        <v>2074</v>
      </c>
      <c r="E1532" s="17" t="s">
        <v>2075</v>
      </c>
      <c r="F1532" s="17" t="s">
        <v>85</v>
      </c>
      <c r="G1532" s="15" t="n">
        <v>54.22</v>
      </c>
      <c r="H1532" s="17" t="s">
        <v>86</v>
      </c>
      <c r="I1532" s="12" t="n">
        <f aca="false">COUNTIFS('Supplier bills'!$E$2:$E$1921,A1532)</f>
        <v>1</v>
      </c>
      <c r="J1532" s="15" t="n">
        <f aca="false">IF(I1532=0,"",SUMIFS('Supplier bills'!$F$2:$F$1921,'Supplier bills'!$E$2:$E$1921,A1532))</f>
        <v>54.75</v>
      </c>
      <c r="K1532" s="15" t="n">
        <f aca="false">IF(H1532="Invoiced",ROUND(J1532-G1532,2),"")</f>
        <v>0.53</v>
      </c>
      <c r="L1532" s="17" t="str">
        <f aca="false">IF(H1532="Invoiced",IF(ABS(K1532)/G1532&gt;0.03,"Review","OK"),"")</f>
        <v>OK</v>
      </c>
      <c r="M1532" s="19" t="n">
        <f aca="false">DATE(YEAR(B1532),MONTH(B1532),1)</f>
        <v>46235</v>
      </c>
    </row>
    <row r="1533" customFormat="false" ht="15" hidden="false" customHeight="false" outlineLevel="0" collapsed="false">
      <c r="A1533" s="17" t="s">
        <v>2086</v>
      </c>
      <c r="B1533" s="18" t="n">
        <v>46236</v>
      </c>
      <c r="C1533" s="17" t="s">
        <v>82</v>
      </c>
      <c r="D1533" s="17" t="s">
        <v>1988</v>
      </c>
      <c r="E1533" s="17" t="s">
        <v>1989</v>
      </c>
      <c r="F1533" s="17" t="s">
        <v>98</v>
      </c>
      <c r="G1533" s="15" t="n">
        <v>1318.3</v>
      </c>
      <c r="H1533" s="17" t="s">
        <v>86</v>
      </c>
      <c r="I1533" s="12" t="n">
        <f aca="false">COUNTIFS('Supplier bills'!$E$2:$E$1921,A1533)</f>
        <v>1</v>
      </c>
      <c r="J1533" s="15" t="n">
        <f aca="false">IF(I1533=0,"",SUMIFS('Supplier bills'!$F$2:$F$1921,'Supplier bills'!$E$2:$E$1921,A1533))</f>
        <v>1331.21</v>
      </c>
      <c r="K1533" s="15" t="n">
        <f aca="false">IF(H1533="Invoiced",ROUND(J1533-G1533,2),"")</f>
        <v>12.91</v>
      </c>
      <c r="L1533" s="17" t="str">
        <f aca="false">IF(H1533="Invoiced",IF(ABS(K1533)/G1533&gt;0.03,"Review","OK"),"")</f>
        <v>OK</v>
      </c>
      <c r="M1533" s="19" t="n">
        <f aca="false">DATE(YEAR(B1533),MONTH(B1533),1)</f>
        <v>46235</v>
      </c>
    </row>
    <row r="1534" customFormat="false" ht="15" hidden="false" customHeight="false" outlineLevel="0" collapsed="false">
      <c r="A1534" s="17" t="s">
        <v>2087</v>
      </c>
      <c r="B1534" s="18" t="n">
        <v>46236</v>
      </c>
      <c r="C1534" s="17" t="s">
        <v>82</v>
      </c>
      <c r="D1534" s="17" t="s">
        <v>1778</v>
      </c>
      <c r="E1534" s="17" t="s">
        <v>1779</v>
      </c>
      <c r="F1534" s="17" t="s">
        <v>98</v>
      </c>
      <c r="G1534" s="15" t="n">
        <v>479.95</v>
      </c>
      <c r="H1534" s="17" t="s">
        <v>86</v>
      </c>
      <c r="I1534" s="12" t="n">
        <f aca="false">COUNTIFS('Supplier bills'!$E$2:$E$1921,A1534)</f>
        <v>1</v>
      </c>
      <c r="J1534" s="15" t="n">
        <f aca="false">IF(I1534=0,"",SUMIFS('Supplier bills'!$F$2:$F$1921,'Supplier bills'!$E$2:$E$1921,A1534))</f>
        <v>482.97</v>
      </c>
      <c r="K1534" s="15" t="n">
        <f aca="false">IF(H1534="Invoiced",ROUND(J1534-G1534,2),"")</f>
        <v>3.02</v>
      </c>
      <c r="L1534" s="17" t="str">
        <f aca="false">IF(H1534="Invoiced",IF(ABS(K1534)/G1534&gt;0.03,"Review","OK"),"")</f>
        <v>OK</v>
      </c>
      <c r="M1534" s="19" t="n">
        <f aca="false">DATE(YEAR(B1534),MONTH(B1534),1)</f>
        <v>46235</v>
      </c>
    </row>
    <row r="1535" customFormat="false" ht="15" hidden="false" customHeight="false" outlineLevel="0" collapsed="false">
      <c r="A1535" s="17" t="s">
        <v>2088</v>
      </c>
      <c r="B1535" s="18" t="n">
        <v>46236</v>
      </c>
      <c r="C1535" s="17" t="s">
        <v>101</v>
      </c>
      <c r="D1535" s="17" t="s">
        <v>1962</v>
      </c>
      <c r="E1535" s="17" t="s">
        <v>1963</v>
      </c>
      <c r="F1535" s="17" t="s">
        <v>85</v>
      </c>
      <c r="G1535" s="15" t="n">
        <v>227.72</v>
      </c>
      <c r="H1535" s="17" t="s">
        <v>86</v>
      </c>
      <c r="I1535" s="12" t="n">
        <f aca="false">COUNTIFS('Supplier bills'!$E$2:$E$1921,A1535)</f>
        <v>1</v>
      </c>
      <c r="J1535" s="15" t="n">
        <f aca="false">IF(I1535=0,"",SUMIFS('Supplier bills'!$F$2:$F$1921,'Supplier bills'!$E$2:$E$1921,A1535))</f>
        <v>229.22</v>
      </c>
      <c r="K1535" s="15" t="n">
        <f aca="false">IF(H1535="Invoiced",ROUND(J1535-G1535,2),"")</f>
        <v>1.5</v>
      </c>
      <c r="L1535" s="17" t="str">
        <f aca="false">IF(H1535="Invoiced",IF(ABS(K1535)/G1535&gt;0.03,"Review","OK"),"")</f>
        <v>OK</v>
      </c>
      <c r="M1535" s="19" t="n">
        <f aca="false">DATE(YEAR(B1535),MONTH(B1535),1)</f>
        <v>46235</v>
      </c>
    </row>
    <row r="1536" customFormat="false" ht="15" hidden="false" customHeight="false" outlineLevel="0" collapsed="false">
      <c r="A1536" s="17" t="s">
        <v>2089</v>
      </c>
      <c r="B1536" s="18" t="n">
        <v>46237</v>
      </c>
      <c r="C1536" s="17" t="s">
        <v>101</v>
      </c>
      <c r="D1536" s="17" t="s">
        <v>2047</v>
      </c>
      <c r="E1536" s="17" t="s">
        <v>2048</v>
      </c>
      <c r="F1536" s="17" t="s">
        <v>92</v>
      </c>
      <c r="G1536" s="15" t="n">
        <v>872.41</v>
      </c>
      <c r="H1536" s="17" t="s">
        <v>93</v>
      </c>
      <c r="I1536" s="12" t="n">
        <f aca="false">COUNTIFS('Supplier bills'!$E$2:$E$1921,A1536)</f>
        <v>0</v>
      </c>
      <c r="J1536" s="15" t="str">
        <f aca="false">IF(I1536=0,"",SUMIFS('Supplier bills'!$F$2:$F$1921,'Supplier bills'!$E$2:$E$1921,A1536))</f>
        <v/>
      </c>
      <c r="K1536" s="15" t="str">
        <f aca="false">IF(H1536="Invoiced",ROUND(J1536-G1536,2),"")</f>
        <v/>
      </c>
      <c r="L1536" s="17" t="str">
        <f aca="false">IF(H1536="Invoiced",IF(ABS(K1536)/G1536&gt;0.03,"Review","OK"),"")</f>
        <v/>
      </c>
      <c r="M1536" s="19" t="n">
        <f aca="false">DATE(YEAR(B1536),MONTH(B1536),1)</f>
        <v>46235</v>
      </c>
    </row>
    <row r="1537" customFormat="false" ht="15" hidden="false" customHeight="false" outlineLevel="0" collapsed="false">
      <c r="A1537" s="17" t="s">
        <v>2090</v>
      </c>
      <c r="B1537" s="18" t="n">
        <v>46237</v>
      </c>
      <c r="C1537" s="17" t="s">
        <v>88</v>
      </c>
      <c r="D1537" s="17" t="s">
        <v>1852</v>
      </c>
      <c r="E1537" s="17" t="s">
        <v>1853</v>
      </c>
      <c r="F1537" s="17" t="s">
        <v>98</v>
      </c>
      <c r="G1537" s="15" t="n">
        <v>134.36</v>
      </c>
      <c r="H1537" s="17" t="s">
        <v>86</v>
      </c>
      <c r="I1537" s="12" t="n">
        <f aca="false">COUNTIFS('Supplier bills'!$E$2:$E$1921,A1537)</f>
        <v>1</v>
      </c>
      <c r="J1537" s="15" t="n">
        <f aca="false">IF(I1537=0,"",SUMIFS('Supplier bills'!$F$2:$F$1921,'Supplier bills'!$E$2:$E$1921,A1537))</f>
        <v>133.82</v>
      </c>
      <c r="K1537" s="15" t="n">
        <f aca="false">IF(H1537="Invoiced",ROUND(J1537-G1537,2),"")</f>
        <v>-0.54</v>
      </c>
      <c r="L1537" s="17" t="str">
        <f aca="false">IF(H1537="Invoiced",IF(ABS(K1537)/G1537&gt;0.03,"Review","OK"),"")</f>
        <v>OK</v>
      </c>
      <c r="M1537" s="19" t="n">
        <f aca="false">DATE(YEAR(B1537),MONTH(B1537),1)</f>
        <v>46235</v>
      </c>
    </row>
    <row r="1538" customFormat="false" ht="15" hidden="false" customHeight="false" outlineLevel="0" collapsed="false">
      <c r="A1538" s="17" t="s">
        <v>2091</v>
      </c>
      <c r="B1538" s="18" t="n">
        <v>46237</v>
      </c>
      <c r="C1538" s="17" t="s">
        <v>101</v>
      </c>
      <c r="D1538" s="17" t="s">
        <v>2077</v>
      </c>
      <c r="E1538" s="17" t="s">
        <v>2078</v>
      </c>
      <c r="F1538" s="17" t="s">
        <v>98</v>
      </c>
      <c r="G1538" s="15" t="n">
        <v>285.7</v>
      </c>
      <c r="H1538" s="17" t="s">
        <v>86</v>
      </c>
      <c r="I1538" s="12" t="n">
        <f aca="false">COUNTIFS('Supplier bills'!$E$2:$E$1921,A1538)</f>
        <v>1</v>
      </c>
      <c r="J1538" s="15" t="n">
        <f aca="false">IF(I1538=0,"",SUMIFS('Supplier bills'!$F$2:$F$1921,'Supplier bills'!$E$2:$E$1921,A1538))</f>
        <v>285.87</v>
      </c>
      <c r="K1538" s="15" t="n">
        <f aca="false">IF(H1538="Invoiced",ROUND(J1538-G1538,2),"")</f>
        <v>0.17</v>
      </c>
      <c r="L1538" s="17" t="str">
        <f aca="false">IF(H1538="Invoiced",IF(ABS(K1538)/G1538&gt;0.03,"Review","OK"),"")</f>
        <v>OK</v>
      </c>
      <c r="M1538" s="19" t="n">
        <f aca="false">DATE(YEAR(B1538),MONTH(B1538),1)</f>
        <v>46235</v>
      </c>
    </row>
    <row r="1539" customFormat="false" ht="15" hidden="false" customHeight="false" outlineLevel="0" collapsed="false">
      <c r="A1539" s="17" t="s">
        <v>2092</v>
      </c>
      <c r="B1539" s="18" t="n">
        <v>46237</v>
      </c>
      <c r="C1539" s="17" t="s">
        <v>88</v>
      </c>
      <c r="D1539" s="17" t="s">
        <v>2047</v>
      </c>
      <c r="E1539" s="17" t="s">
        <v>2048</v>
      </c>
      <c r="F1539" s="17" t="s">
        <v>98</v>
      </c>
      <c r="G1539" s="15" t="n">
        <v>169.39</v>
      </c>
      <c r="H1539" s="17" t="s">
        <v>86</v>
      </c>
      <c r="I1539" s="12" t="n">
        <f aca="false">COUNTIFS('Supplier bills'!$E$2:$E$1921,A1539)</f>
        <v>1</v>
      </c>
      <c r="J1539" s="15" t="n">
        <f aca="false">IF(I1539=0,"",SUMIFS('Supplier bills'!$F$2:$F$1921,'Supplier bills'!$E$2:$E$1921,A1539))</f>
        <v>169.85</v>
      </c>
      <c r="K1539" s="15" t="n">
        <f aca="false">IF(H1539="Invoiced",ROUND(J1539-G1539,2),"")</f>
        <v>0.46</v>
      </c>
      <c r="L1539" s="17" t="str">
        <f aca="false">IF(H1539="Invoiced",IF(ABS(K1539)/G1539&gt;0.03,"Review","OK"),"")</f>
        <v>OK</v>
      </c>
      <c r="M1539" s="19" t="n">
        <f aca="false">DATE(YEAR(B1539),MONTH(B1539),1)</f>
        <v>46235</v>
      </c>
    </row>
    <row r="1540" customFormat="false" ht="15" hidden="false" customHeight="false" outlineLevel="0" collapsed="false">
      <c r="A1540" s="17" t="s">
        <v>2093</v>
      </c>
      <c r="B1540" s="18" t="n">
        <v>46237</v>
      </c>
      <c r="C1540" s="17" t="s">
        <v>82</v>
      </c>
      <c r="D1540" s="17" t="s">
        <v>2021</v>
      </c>
      <c r="E1540" s="17" t="s">
        <v>2022</v>
      </c>
      <c r="F1540" s="17" t="s">
        <v>98</v>
      </c>
      <c r="G1540" s="15" t="n">
        <v>312.62</v>
      </c>
      <c r="H1540" s="17" t="s">
        <v>86</v>
      </c>
      <c r="I1540" s="12" t="n">
        <f aca="false">COUNTIFS('Supplier bills'!$E$2:$E$1921,A1540)</f>
        <v>1</v>
      </c>
      <c r="J1540" s="15" t="n">
        <f aca="false">IF(I1540=0,"",SUMIFS('Supplier bills'!$F$2:$F$1921,'Supplier bills'!$E$2:$E$1921,A1540))</f>
        <v>311.05</v>
      </c>
      <c r="K1540" s="15" t="n">
        <f aca="false">IF(H1540="Invoiced",ROUND(J1540-G1540,2),"")</f>
        <v>-1.57</v>
      </c>
      <c r="L1540" s="17" t="str">
        <f aca="false">IF(H1540="Invoiced",IF(ABS(K1540)/G1540&gt;0.03,"Review","OK"),"")</f>
        <v>OK</v>
      </c>
      <c r="M1540" s="19" t="n">
        <f aca="false">DATE(YEAR(B1540),MONTH(B1540),1)</f>
        <v>46235</v>
      </c>
    </row>
    <row r="1541" customFormat="false" ht="15" hidden="false" customHeight="false" outlineLevel="0" collapsed="false">
      <c r="A1541" s="17" t="s">
        <v>2094</v>
      </c>
      <c r="B1541" s="18" t="n">
        <v>46237</v>
      </c>
      <c r="C1541" s="17" t="s">
        <v>101</v>
      </c>
      <c r="D1541" s="17" t="s">
        <v>2095</v>
      </c>
      <c r="E1541" s="17" t="s">
        <v>2096</v>
      </c>
      <c r="F1541" s="17" t="s">
        <v>98</v>
      </c>
      <c r="G1541" s="15" t="n">
        <v>126.71</v>
      </c>
      <c r="H1541" s="17" t="s">
        <v>86</v>
      </c>
      <c r="I1541" s="12" t="n">
        <f aca="false">COUNTIFS('Supplier bills'!$E$2:$E$1921,A1541)</f>
        <v>1</v>
      </c>
      <c r="J1541" s="15" t="n">
        <f aca="false">IF(I1541=0,"",SUMIFS('Supplier bills'!$F$2:$F$1921,'Supplier bills'!$E$2:$E$1921,A1541))</f>
        <v>126.67</v>
      </c>
      <c r="K1541" s="15" t="n">
        <f aca="false">IF(H1541="Invoiced",ROUND(J1541-G1541,2),"")</f>
        <v>-0.04</v>
      </c>
      <c r="L1541" s="17" t="str">
        <f aca="false">IF(H1541="Invoiced",IF(ABS(K1541)/G1541&gt;0.03,"Review","OK"),"")</f>
        <v>OK</v>
      </c>
      <c r="M1541" s="19" t="n">
        <f aca="false">DATE(YEAR(B1541),MONTH(B1541),1)</f>
        <v>46235</v>
      </c>
    </row>
    <row r="1542" customFormat="false" ht="15" hidden="false" customHeight="false" outlineLevel="0" collapsed="false">
      <c r="A1542" s="17" t="s">
        <v>2097</v>
      </c>
      <c r="B1542" s="18" t="n">
        <v>46237</v>
      </c>
      <c r="C1542" s="17" t="s">
        <v>82</v>
      </c>
      <c r="D1542" s="17" t="s">
        <v>2060</v>
      </c>
      <c r="E1542" s="17" t="s">
        <v>2061</v>
      </c>
      <c r="F1542" s="17" t="s">
        <v>85</v>
      </c>
      <c r="G1542" s="15" t="n">
        <v>41.37</v>
      </c>
      <c r="H1542" s="17" t="s">
        <v>86</v>
      </c>
      <c r="I1542" s="12" t="n">
        <f aca="false">COUNTIFS('Supplier bills'!$E$2:$E$1921,A1542)</f>
        <v>1</v>
      </c>
      <c r="J1542" s="15" t="n">
        <f aca="false">IF(I1542=0,"",SUMIFS('Supplier bills'!$F$2:$F$1921,'Supplier bills'!$E$2:$E$1921,A1542))</f>
        <v>45.12</v>
      </c>
      <c r="K1542" s="15" t="n">
        <f aca="false">IF(H1542="Invoiced",ROUND(J1542-G1542,2),"")</f>
        <v>3.75</v>
      </c>
      <c r="L1542" s="17" t="str">
        <f aca="false">IF(H1542="Invoiced",IF(ABS(K1542)/G1542&gt;0.03,"Review","OK"),"")</f>
        <v>Review</v>
      </c>
      <c r="M1542" s="19" t="n">
        <f aca="false">DATE(YEAR(B1542),MONTH(B1542),1)</f>
        <v>46235</v>
      </c>
    </row>
    <row r="1543" customFormat="false" ht="15" hidden="false" customHeight="false" outlineLevel="0" collapsed="false">
      <c r="A1543" s="17" t="s">
        <v>2098</v>
      </c>
      <c r="B1543" s="18" t="n">
        <v>46238</v>
      </c>
      <c r="C1543" s="17" t="s">
        <v>82</v>
      </c>
      <c r="D1543" s="17" t="s">
        <v>1965</v>
      </c>
      <c r="E1543" s="17" t="s">
        <v>1966</v>
      </c>
      <c r="F1543" s="17" t="s">
        <v>92</v>
      </c>
      <c r="G1543" s="15" t="n">
        <v>1088.17</v>
      </c>
      <c r="H1543" s="17" t="s">
        <v>93</v>
      </c>
      <c r="I1543" s="12" t="n">
        <f aca="false">COUNTIFS('Supplier bills'!$E$2:$E$1921,A1543)</f>
        <v>0</v>
      </c>
      <c r="J1543" s="15" t="str">
        <f aca="false">IF(I1543=0,"",SUMIFS('Supplier bills'!$F$2:$F$1921,'Supplier bills'!$E$2:$E$1921,A1543))</f>
        <v/>
      </c>
      <c r="K1543" s="15" t="str">
        <f aca="false">IF(H1543="Invoiced",ROUND(J1543-G1543,2),"")</f>
        <v/>
      </c>
      <c r="L1543" s="17" t="str">
        <f aca="false">IF(H1543="Invoiced",IF(ABS(K1543)/G1543&gt;0.03,"Review","OK"),"")</f>
        <v/>
      </c>
      <c r="M1543" s="19" t="n">
        <f aca="false">DATE(YEAR(B1543),MONTH(B1543),1)</f>
        <v>46235</v>
      </c>
    </row>
    <row r="1544" customFormat="false" ht="15" hidden="false" customHeight="false" outlineLevel="0" collapsed="false">
      <c r="A1544" s="17" t="s">
        <v>2099</v>
      </c>
      <c r="B1544" s="18" t="n">
        <v>46238</v>
      </c>
      <c r="C1544" s="17" t="s">
        <v>82</v>
      </c>
      <c r="D1544" s="17" t="s">
        <v>2095</v>
      </c>
      <c r="E1544" s="17" t="s">
        <v>2096</v>
      </c>
      <c r="F1544" s="17" t="s">
        <v>98</v>
      </c>
      <c r="G1544" s="15" t="n">
        <v>389.59</v>
      </c>
      <c r="H1544" s="17" t="s">
        <v>86</v>
      </c>
      <c r="I1544" s="12" t="n">
        <f aca="false">COUNTIFS('Supplier bills'!$E$2:$E$1921,A1544)</f>
        <v>1</v>
      </c>
      <c r="J1544" s="15" t="n">
        <f aca="false">IF(I1544=0,"",SUMIFS('Supplier bills'!$F$2:$F$1921,'Supplier bills'!$E$2:$E$1921,A1544))</f>
        <v>393.01</v>
      </c>
      <c r="K1544" s="15" t="n">
        <f aca="false">IF(H1544="Invoiced",ROUND(J1544-G1544,2),"")</f>
        <v>3.42</v>
      </c>
      <c r="L1544" s="17" t="str">
        <f aca="false">IF(H1544="Invoiced",IF(ABS(K1544)/G1544&gt;0.03,"Review","OK"),"")</f>
        <v>OK</v>
      </c>
      <c r="M1544" s="19" t="n">
        <f aca="false">DATE(YEAR(B1544),MONTH(B1544),1)</f>
        <v>46235</v>
      </c>
    </row>
    <row r="1545" customFormat="false" ht="15" hidden="false" customHeight="false" outlineLevel="0" collapsed="false">
      <c r="A1545" s="17" t="s">
        <v>2100</v>
      </c>
      <c r="B1545" s="18" t="n">
        <v>46238</v>
      </c>
      <c r="C1545" s="17" t="s">
        <v>82</v>
      </c>
      <c r="D1545" s="17" t="s">
        <v>1965</v>
      </c>
      <c r="E1545" s="17" t="s">
        <v>1966</v>
      </c>
      <c r="F1545" s="17" t="s">
        <v>92</v>
      </c>
      <c r="G1545" s="15" t="n">
        <v>78.04</v>
      </c>
      <c r="H1545" s="17" t="s">
        <v>93</v>
      </c>
      <c r="I1545" s="12" t="n">
        <f aca="false">COUNTIFS('Supplier bills'!$E$2:$E$1921,A1545)</f>
        <v>0</v>
      </c>
      <c r="J1545" s="15" t="str">
        <f aca="false">IF(I1545=0,"",SUMIFS('Supplier bills'!$F$2:$F$1921,'Supplier bills'!$E$2:$E$1921,A1545))</f>
        <v/>
      </c>
      <c r="K1545" s="15" t="str">
        <f aca="false">IF(H1545="Invoiced",ROUND(J1545-G1545,2),"")</f>
        <v/>
      </c>
      <c r="L1545" s="17" t="str">
        <f aca="false">IF(H1545="Invoiced",IF(ABS(K1545)/G1545&gt;0.03,"Review","OK"),"")</f>
        <v/>
      </c>
      <c r="M1545" s="19" t="n">
        <f aca="false">DATE(YEAR(B1545),MONTH(B1545),1)</f>
        <v>46235</v>
      </c>
    </row>
    <row r="1546" customFormat="false" ht="15" hidden="false" customHeight="false" outlineLevel="0" collapsed="false">
      <c r="A1546" s="17" t="s">
        <v>2101</v>
      </c>
      <c r="B1546" s="18" t="n">
        <v>46238</v>
      </c>
      <c r="C1546" s="17" t="s">
        <v>88</v>
      </c>
      <c r="D1546" s="17" t="s">
        <v>2021</v>
      </c>
      <c r="E1546" s="17" t="s">
        <v>2022</v>
      </c>
      <c r="F1546" s="17" t="s">
        <v>98</v>
      </c>
      <c r="G1546" s="15" t="n">
        <v>205.64</v>
      </c>
      <c r="H1546" s="17" t="s">
        <v>86</v>
      </c>
      <c r="I1546" s="12" t="n">
        <f aca="false">COUNTIFS('Supplier bills'!$E$2:$E$1921,A1546)</f>
        <v>1</v>
      </c>
      <c r="J1546" s="15" t="n">
        <f aca="false">IF(I1546=0,"",SUMIFS('Supplier bills'!$F$2:$F$1921,'Supplier bills'!$E$2:$E$1921,A1546))</f>
        <v>204.35</v>
      </c>
      <c r="K1546" s="15" t="n">
        <f aca="false">IF(H1546="Invoiced",ROUND(J1546-G1546,2),"")</f>
        <v>-1.29</v>
      </c>
      <c r="L1546" s="17" t="str">
        <f aca="false">IF(H1546="Invoiced",IF(ABS(K1546)/G1546&gt;0.03,"Review","OK"),"")</f>
        <v>OK</v>
      </c>
      <c r="M1546" s="19" t="n">
        <f aca="false">DATE(YEAR(B1546),MONTH(B1546),1)</f>
        <v>46235</v>
      </c>
    </row>
    <row r="1547" customFormat="false" ht="15" hidden="false" customHeight="false" outlineLevel="0" collapsed="false">
      <c r="A1547" s="17" t="s">
        <v>2102</v>
      </c>
      <c r="B1547" s="18" t="n">
        <v>46238</v>
      </c>
      <c r="C1547" s="17" t="s">
        <v>101</v>
      </c>
      <c r="D1547" s="17" t="s">
        <v>2021</v>
      </c>
      <c r="E1547" s="17" t="s">
        <v>2022</v>
      </c>
      <c r="F1547" s="17" t="s">
        <v>98</v>
      </c>
      <c r="G1547" s="15" t="n">
        <v>191.28</v>
      </c>
      <c r="H1547" s="17" t="s">
        <v>86</v>
      </c>
      <c r="I1547" s="12" t="n">
        <f aca="false">COUNTIFS('Supplier bills'!$E$2:$E$1921,A1547)</f>
        <v>1</v>
      </c>
      <c r="J1547" s="15" t="n">
        <f aca="false">IF(I1547=0,"",SUMIFS('Supplier bills'!$F$2:$F$1921,'Supplier bills'!$E$2:$E$1921,A1547))</f>
        <v>189.54</v>
      </c>
      <c r="K1547" s="15" t="n">
        <f aca="false">IF(H1547="Invoiced",ROUND(J1547-G1547,2),"")</f>
        <v>-1.74</v>
      </c>
      <c r="L1547" s="17" t="str">
        <f aca="false">IF(H1547="Invoiced",IF(ABS(K1547)/G1547&gt;0.03,"Review","OK"),"")</f>
        <v>OK</v>
      </c>
      <c r="M1547" s="19" t="n">
        <f aca="false">DATE(YEAR(B1547),MONTH(B1547),1)</f>
        <v>46235</v>
      </c>
    </row>
    <row r="1548" customFormat="false" ht="15" hidden="false" customHeight="false" outlineLevel="0" collapsed="false">
      <c r="A1548" s="17" t="s">
        <v>2103</v>
      </c>
      <c r="B1548" s="18" t="n">
        <v>46238</v>
      </c>
      <c r="C1548" s="17" t="s">
        <v>88</v>
      </c>
      <c r="D1548" s="17" t="s">
        <v>1859</v>
      </c>
      <c r="E1548" s="17" t="s">
        <v>1860</v>
      </c>
      <c r="F1548" s="17" t="s">
        <v>85</v>
      </c>
      <c r="G1548" s="15" t="n">
        <v>274.09</v>
      </c>
      <c r="H1548" s="17" t="s">
        <v>86</v>
      </c>
      <c r="I1548" s="12" t="n">
        <f aca="false">COUNTIFS('Supplier bills'!$E$2:$E$1921,A1548)</f>
        <v>1</v>
      </c>
      <c r="J1548" s="15" t="n">
        <f aca="false">IF(I1548=0,"",SUMIFS('Supplier bills'!$F$2:$F$1921,'Supplier bills'!$E$2:$E$1921,A1548))</f>
        <v>272.97</v>
      </c>
      <c r="K1548" s="15" t="n">
        <f aca="false">IF(H1548="Invoiced",ROUND(J1548-G1548,2),"")</f>
        <v>-1.12</v>
      </c>
      <c r="L1548" s="17" t="str">
        <f aca="false">IF(H1548="Invoiced",IF(ABS(K1548)/G1548&gt;0.03,"Review","OK"),"")</f>
        <v>OK</v>
      </c>
      <c r="M1548" s="19" t="n">
        <f aca="false">DATE(YEAR(B1548),MONTH(B1548),1)</f>
        <v>46235</v>
      </c>
    </row>
    <row r="1549" customFormat="false" ht="15" hidden="false" customHeight="false" outlineLevel="0" collapsed="false">
      <c r="A1549" s="17" t="s">
        <v>2104</v>
      </c>
      <c r="B1549" s="18" t="n">
        <v>46238</v>
      </c>
      <c r="C1549" s="17" t="s">
        <v>88</v>
      </c>
      <c r="D1549" s="17" t="s">
        <v>2105</v>
      </c>
      <c r="E1549" s="17" t="s">
        <v>2106</v>
      </c>
      <c r="F1549" s="17" t="s">
        <v>85</v>
      </c>
      <c r="G1549" s="15" t="n">
        <v>1659.06</v>
      </c>
      <c r="H1549" s="17" t="s">
        <v>86</v>
      </c>
      <c r="I1549" s="12" t="n">
        <f aca="false">COUNTIFS('Supplier bills'!$E$2:$E$1921,A1549)</f>
        <v>2</v>
      </c>
      <c r="J1549" s="15" t="n">
        <f aca="false">IF(I1549=0,"",SUMIFS('Supplier bills'!$F$2:$F$1921,'Supplier bills'!$E$2:$E$1921,A1549))</f>
        <v>1652.58</v>
      </c>
      <c r="K1549" s="15" t="n">
        <f aca="false">IF(H1549="Invoiced",ROUND(J1549-G1549,2),"")</f>
        <v>-6.48</v>
      </c>
      <c r="L1549" s="17" t="str">
        <f aca="false">IF(H1549="Invoiced",IF(ABS(K1549)/G1549&gt;0.03,"Review","OK"),"")</f>
        <v>OK</v>
      </c>
      <c r="M1549" s="19" t="n">
        <f aca="false">DATE(YEAR(B1549),MONTH(B1549),1)</f>
        <v>46235</v>
      </c>
    </row>
    <row r="1550" customFormat="false" ht="15" hidden="false" customHeight="false" outlineLevel="0" collapsed="false">
      <c r="A1550" s="17" t="s">
        <v>2107</v>
      </c>
      <c r="B1550" s="18" t="n">
        <v>46238</v>
      </c>
      <c r="C1550" s="17" t="s">
        <v>88</v>
      </c>
      <c r="D1550" s="17" t="s">
        <v>2108</v>
      </c>
      <c r="E1550" s="17" t="s">
        <v>2109</v>
      </c>
      <c r="F1550" s="17" t="s">
        <v>98</v>
      </c>
      <c r="G1550" s="15" t="n">
        <v>1091.06</v>
      </c>
      <c r="H1550" s="17" t="s">
        <v>86</v>
      </c>
      <c r="I1550" s="12" t="n">
        <f aca="false">COUNTIFS('Supplier bills'!$E$2:$E$1921,A1550)</f>
        <v>1</v>
      </c>
      <c r="J1550" s="15" t="n">
        <f aca="false">IF(I1550=0,"",SUMIFS('Supplier bills'!$F$2:$F$1921,'Supplier bills'!$E$2:$E$1921,A1550))</f>
        <v>1095.89</v>
      </c>
      <c r="K1550" s="15" t="n">
        <f aca="false">IF(H1550="Invoiced",ROUND(J1550-G1550,2),"")</f>
        <v>4.83</v>
      </c>
      <c r="L1550" s="17" t="str">
        <f aca="false">IF(H1550="Invoiced",IF(ABS(K1550)/G1550&gt;0.03,"Review","OK"),"")</f>
        <v>OK</v>
      </c>
      <c r="M1550" s="19" t="n">
        <f aca="false">DATE(YEAR(B1550),MONTH(B1550),1)</f>
        <v>46235</v>
      </c>
    </row>
    <row r="1551" customFormat="false" ht="15" hidden="false" customHeight="false" outlineLevel="0" collapsed="false">
      <c r="A1551" s="17" t="s">
        <v>2110</v>
      </c>
      <c r="B1551" s="18" t="n">
        <v>46238</v>
      </c>
      <c r="C1551" s="17" t="s">
        <v>82</v>
      </c>
      <c r="D1551" s="17" t="s">
        <v>2111</v>
      </c>
      <c r="E1551" s="17" t="s">
        <v>2112</v>
      </c>
      <c r="F1551" s="17" t="s">
        <v>85</v>
      </c>
      <c r="G1551" s="15" t="n">
        <v>121.63</v>
      </c>
      <c r="H1551" s="17" t="s">
        <v>86</v>
      </c>
      <c r="I1551" s="12" t="n">
        <f aca="false">COUNTIFS('Supplier bills'!$E$2:$E$1921,A1551)</f>
        <v>1</v>
      </c>
      <c r="J1551" s="15" t="n">
        <f aca="false">IF(I1551=0,"",SUMIFS('Supplier bills'!$F$2:$F$1921,'Supplier bills'!$E$2:$E$1921,A1551))</f>
        <v>121.25</v>
      </c>
      <c r="K1551" s="15" t="n">
        <f aca="false">IF(H1551="Invoiced",ROUND(J1551-G1551,2),"")</f>
        <v>-0.38</v>
      </c>
      <c r="L1551" s="17" t="str">
        <f aca="false">IF(H1551="Invoiced",IF(ABS(K1551)/G1551&gt;0.03,"Review","OK"),"")</f>
        <v>OK</v>
      </c>
      <c r="M1551" s="19" t="n">
        <f aca="false">DATE(YEAR(B1551),MONTH(B1551),1)</f>
        <v>46235</v>
      </c>
    </row>
    <row r="1552" customFormat="false" ht="15" hidden="false" customHeight="false" outlineLevel="0" collapsed="false">
      <c r="A1552" s="17" t="s">
        <v>2113</v>
      </c>
      <c r="B1552" s="18" t="n">
        <v>46238</v>
      </c>
      <c r="C1552" s="17" t="s">
        <v>82</v>
      </c>
      <c r="D1552" s="17" t="s">
        <v>2040</v>
      </c>
      <c r="E1552" s="17" t="s">
        <v>2041</v>
      </c>
      <c r="F1552" s="17" t="s">
        <v>85</v>
      </c>
      <c r="G1552" s="15" t="n">
        <v>1701.6</v>
      </c>
      <c r="H1552" s="17" t="s">
        <v>86</v>
      </c>
      <c r="I1552" s="12" t="n">
        <f aca="false">COUNTIFS('Supplier bills'!$E$2:$E$1921,A1552)</f>
        <v>1</v>
      </c>
      <c r="J1552" s="15" t="n">
        <f aca="false">IF(I1552=0,"",SUMIFS('Supplier bills'!$F$2:$F$1921,'Supplier bills'!$E$2:$E$1921,A1552))</f>
        <v>1700.68</v>
      </c>
      <c r="K1552" s="15" t="n">
        <f aca="false">IF(H1552="Invoiced",ROUND(J1552-G1552,2),"")</f>
        <v>-0.92</v>
      </c>
      <c r="L1552" s="17" t="str">
        <f aca="false">IF(H1552="Invoiced",IF(ABS(K1552)/G1552&gt;0.03,"Review","OK"),"")</f>
        <v>OK</v>
      </c>
      <c r="M1552" s="19" t="n">
        <f aca="false">DATE(YEAR(B1552),MONTH(B1552),1)</f>
        <v>46235</v>
      </c>
    </row>
    <row r="1553" customFormat="false" ht="15" hidden="false" customHeight="false" outlineLevel="0" collapsed="false">
      <c r="A1553" s="17" t="s">
        <v>2114</v>
      </c>
      <c r="B1553" s="18" t="n">
        <v>46239</v>
      </c>
      <c r="C1553" s="17" t="s">
        <v>88</v>
      </c>
      <c r="D1553" s="17" t="s">
        <v>2004</v>
      </c>
      <c r="E1553" s="17" t="s">
        <v>2005</v>
      </c>
      <c r="F1553" s="17" t="s">
        <v>98</v>
      </c>
      <c r="G1553" s="15" t="n">
        <v>241.46</v>
      </c>
      <c r="H1553" s="17" t="s">
        <v>86</v>
      </c>
      <c r="I1553" s="12" t="n">
        <f aca="false">COUNTIFS('Supplier bills'!$E$2:$E$1921,A1553)</f>
        <v>1</v>
      </c>
      <c r="J1553" s="15" t="n">
        <f aca="false">IF(I1553=0,"",SUMIFS('Supplier bills'!$F$2:$F$1921,'Supplier bills'!$E$2:$E$1921,A1553))</f>
        <v>239.91</v>
      </c>
      <c r="K1553" s="15" t="n">
        <f aca="false">IF(H1553="Invoiced",ROUND(J1553-G1553,2),"")</f>
        <v>-1.55</v>
      </c>
      <c r="L1553" s="17" t="str">
        <f aca="false">IF(H1553="Invoiced",IF(ABS(K1553)/G1553&gt;0.03,"Review","OK"),"")</f>
        <v>OK</v>
      </c>
      <c r="M1553" s="19" t="n">
        <f aca="false">DATE(YEAR(B1553),MONTH(B1553),1)</f>
        <v>46235</v>
      </c>
    </row>
    <row r="1554" customFormat="false" ht="15" hidden="false" customHeight="false" outlineLevel="0" collapsed="false">
      <c r="A1554" s="17" t="s">
        <v>2115</v>
      </c>
      <c r="B1554" s="18" t="n">
        <v>46239</v>
      </c>
      <c r="C1554" s="17" t="s">
        <v>101</v>
      </c>
      <c r="D1554" s="17" t="s">
        <v>2040</v>
      </c>
      <c r="E1554" s="17" t="s">
        <v>2041</v>
      </c>
      <c r="F1554" s="17" t="s">
        <v>98</v>
      </c>
      <c r="G1554" s="15" t="n">
        <v>228.14</v>
      </c>
      <c r="H1554" s="17" t="s">
        <v>86</v>
      </c>
      <c r="I1554" s="12" t="n">
        <f aca="false">COUNTIFS('Supplier bills'!$E$2:$E$1921,A1554)</f>
        <v>1</v>
      </c>
      <c r="J1554" s="15" t="n">
        <f aca="false">IF(I1554=0,"",SUMIFS('Supplier bills'!$F$2:$F$1921,'Supplier bills'!$E$2:$E$1921,A1554))</f>
        <v>218.17</v>
      </c>
      <c r="K1554" s="15" t="n">
        <f aca="false">IF(H1554="Invoiced",ROUND(J1554-G1554,2),"")</f>
        <v>-9.97</v>
      </c>
      <c r="L1554" s="17" t="str">
        <f aca="false">IF(H1554="Invoiced",IF(ABS(K1554)/G1554&gt;0.03,"Review","OK"),"")</f>
        <v>Review</v>
      </c>
      <c r="M1554" s="19" t="n">
        <f aca="false">DATE(YEAR(B1554),MONTH(B1554),1)</f>
        <v>46235</v>
      </c>
    </row>
    <row r="1555" customFormat="false" ht="15" hidden="false" customHeight="false" outlineLevel="0" collapsed="false">
      <c r="A1555" s="17" t="s">
        <v>2116</v>
      </c>
      <c r="B1555" s="18" t="n">
        <v>46239</v>
      </c>
      <c r="C1555" s="17" t="s">
        <v>82</v>
      </c>
      <c r="D1555" s="17" t="s">
        <v>1936</v>
      </c>
      <c r="E1555" s="17" t="s">
        <v>1937</v>
      </c>
      <c r="F1555" s="17" t="s">
        <v>85</v>
      </c>
      <c r="G1555" s="15" t="n">
        <v>183.77</v>
      </c>
      <c r="H1555" s="17" t="s">
        <v>86</v>
      </c>
      <c r="I1555" s="12" t="n">
        <f aca="false">COUNTIFS('Supplier bills'!$E$2:$E$1921,A1555)</f>
        <v>1</v>
      </c>
      <c r="J1555" s="15" t="n">
        <f aca="false">IF(I1555=0,"",SUMIFS('Supplier bills'!$F$2:$F$1921,'Supplier bills'!$E$2:$E$1921,A1555))</f>
        <v>185.52</v>
      </c>
      <c r="K1555" s="15" t="n">
        <f aca="false">IF(H1555="Invoiced",ROUND(J1555-G1555,2),"")</f>
        <v>1.75</v>
      </c>
      <c r="L1555" s="17" t="str">
        <f aca="false">IF(H1555="Invoiced",IF(ABS(K1555)/G1555&gt;0.03,"Review","OK"),"")</f>
        <v>OK</v>
      </c>
      <c r="M1555" s="19" t="n">
        <f aca="false">DATE(YEAR(B1555),MONTH(B1555),1)</f>
        <v>46235</v>
      </c>
    </row>
    <row r="1556" customFormat="false" ht="15" hidden="false" customHeight="false" outlineLevel="0" collapsed="false">
      <c r="A1556" s="17" t="s">
        <v>2117</v>
      </c>
      <c r="B1556" s="18" t="n">
        <v>46239</v>
      </c>
      <c r="C1556" s="17" t="s">
        <v>82</v>
      </c>
      <c r="D1556" s="17" t="s">
        <v>1962</v>
      </c>
      <c r="E1556" s="17" t="s">
        <v>1963</v>
      </c>
      <c r="F1556" s="17" t="s">
        <v>85</v>
      </c>
      <c r="G1556" s="15" t="n">
        <v>159.71</v>
      </c>
      <c r="H1556" s="17" t="s">
        <v>86</v>
      </c>
      <c r="I1556" s="12" t="n">
        <f aca="false">COUNTIFS('Supplier bills'!$E$2:$E$1921,A1556)</f>
        <v>1</v>
      </c>
      <c r="J1556" s="15" t="n">
        <f aca="false">IF(I1556=0,"",SUMIFS('Supplier bills'!$F$2:$F$1921,'Supplier bills'!$E$2:$E$1921,A1556))</f>
        <v>158.12</v>
      </c>
      <c r="K1556" s="15" t="n">
        <f aca="false">IF(H1556="Invoiced",ROUND(J1556-G1556,2),"")</f>
        <v>-1.59</v>
      </c>
      <c r="L1556" s="17" t="str">
        <f aca="false">IF(H1556="Invoiced",IF(ABS(K1556)/G1556&gt;0.03,"Review","OK"),"")</f>
        <v>OK</v>
      </c>
      <c r="M1556" s="19" t="n">
        <f aca="false">DATE(YEAR(B1556),MONTH(B1556),1)</f>
        <v>46235</v>
      </c>
    </row>
    <row r="1557" customFormat="false" ht="15" hidden="false" customHeight="false" outlineLevel="0" collapsed="false">
      <c r="A1557" s="17" t="s">
        <v>2118</v>
      </c>
      <c r="B1557" s="18" t="n">
        <v>46239</v>
      </c>
      <c r="C1557" s="17" t="s">
        <v>82</v>
      </c>
      <c r="D1557" s="17" t="s">
        <v>1942</v>
      </c>
      <c r="E1557" s="17" t="s">
        <v>1943</v>
      </c>
      <c r="F1557" s="17" t="s">
        <v>98</v>
      </c>
      <c r="G1557" s="15" t="n">
        <v>632.93</v>
      </c>
      <c r="H1557" s="17" t="s">
        <v>86</v>
      </c>
      <c r="I1557" s="12" t="n">
        <f aca="false">COUNTIFS('Supplier bills'!$E$2:$E$1921,A1557)</f>
        <v>1</v>
      </c>
      <c r="J1557" s="15" t="n">
        <f aca="false">IF(I1557=0,"",SUMIFS('Supplier bills'!$F$2:$F$1921,'Supplier bills'!$E$2:$E$1921,A1557))</f>
        <v>627.35</v>
      </c>
      <c r="K1557" s="15" t="n">
        <f aca="false">IF(H1557="Invoiced",ROUND(J1557-G1557,2),"")</f>
        <v>-5.58</v>
      </c>
      <c r="L1557" s="17" t="str">
        <f aca="false">IF(H1557="Invoiced",IF(ABS(K1557)/G1557&gt;0.03,"Review","OK"),"")</f>
        <v>OK</v>
      </c>
      <c r="M1557" s="19" t="n">
        <f aca="false">DATE(YEAR(B1557),MONTH(B1557),1)</f>
        <v>46235</v>
      </c>
    </row>
    <row r="1558" customFormat="false" ht="15" hidden="false" customHeight="false" outlineLevel="0" collapsed="false">
      <c r="A1558" s="17" t="s">
        <v>2119</v>
      </c>
      <c r="B1558" s="18" t="n">
        <v>46239</v>
      </c>
      <c r="C1558" s="17" t="s">
        <v>88</v>
      </c>
      <c r="D1558" s="17" t="s">
        <v>1899</v>
      </c>
      <c r="E1558" s="17" t="s">
        <v>1900</v>
      </c>
      <c r="F1558" s="17" t="s">
        <v>98</v>
      </c>
      <c r="G1558" s="15" t="n">
        <v>431.83</v>
      </c>
      <c r="H1558" s="17" t="s">
        <v>86</v>
      </c>
      <c r="I1558" s="12" t="n">
        <f aca="false">COUNTIFS('Supplier bills'!$E$2:$E$1921,A1558)</f>
        <v>1</v>
      </c>
      <c r="J1558" s="15" t="n">
        <f aca="false">IF(I1558=0,"",SUMIFS('Supplier bills'!$F$2:$F$1921,'Supplier bills'!$E$2:$E$1921,A1558))</f>
        <v>431.47</v>
      </c>
      <c r="K1558" s="15" t="n">
        <f aca="false">IF(H1558="Invoiced",ROUND(J1558-G1558,2),"")</f>
        <v>-0.36</v>
      </c>
      <c r="L1558" s="17" t="str">
        <f aca="false">IF(H1558="Invoiced",IF(ABS(K1558)/G1558&gt;0.03,"Review","OK"),"")</f>
        <v>OK</v>
      </c>
      <c r="M1558" s="19" t="n">
        <f aca="false">DATE(YEAR(B1558),MONTH(B1558),1)</f>
        <v>46235</v>
      </c>
    </row>
    <row r="1559" customFormat="false" ht="15" hidden="false" customHeight="false" outlineLevel="0" collapsed="false">
      <c r="A1559" s="17" t="s">
        <v>2120</v>
      </c>
      <c r="B1559" s="18" t="n">
        <v>46239</v>
      </c>
      <c r="C1559" s="17" t="s">
        <v>88</v>
      </c>
      <c r="D1559" s="17" t="s">
        <v>2121</v>
      </c>
      <c r="E1559" s="17" t="s">
        <v>2122</v>
      </c>
      <c r="F1559" s="17" t="s">
        <v>98</v>
      </c>
      <c r="G1559" s="15" t="n">
        <v>236.05</v>
      </c>
      <c r="H1559" s="17" t="s">
        <v>86</v>
      </c>
      <c r="I1559" s="12" t="n">
        <f aca="false">COUNTIFS('Supplier bills'!$E$2:$E$1921,A1559)</f>
        <v>1</v>
      </c>
      <c r="J1559" s="15" t="n">
        <f aca="false">IF(I1559=0,"",SUMIFS('Supplier bills'!$F$2:$F$1921,'Supplier bills'!$E$2:$E$1921,A1559))</f>
        <v>234.91</v>
      </c>
      <c r="K1559" s="15" t="n">
        <f aca="false">IF(H1559="Invoiced",ROUND(J1559-G1559,2),"")</f>
        <v>-1.14</v>
      </c>
      <c r="L1559" s="17" t="str">
        <f aca="false">IF(H1559="Invoiced",IF(ABS(K1559)/G1559&gt;0.03,"Review","OK"),"")</f>
        <v>OK</v>
      </c>
      <c r="M1559" s="19" t="n">
        <f aca="false">DATE(YEAR(B1559),MONTH(B1559),1)</f>
        <v>46235</v>
      </c>
    </row>
    <row r="1560" customFormat="false" ht="15" hidden="false" customHeight="false" outlineLevel="0" collapsed="false">
      <c r="A1560" s="17" t="s">
        <v>2123</v>
      </c>
      <c r="B1560" s="18" t="n">
        <v>46239</v>
      </c>
      <c r="C1560" s="17" t="s">
        <v>88</v>
      </c>
      <c r="D1560" s="17" t="s">
        <v>1988</v>
      </c>
      <c r="E1560" s="17" t="s">
        <v>1989</v>
      </c>
      <c r="F1560" s="17" t="s">
        <v>85</v>
      </c>
      <c r="G1560" s="15" t="n">
        <v>1339.22</v>
      </c>
      <c r="H1560" s="17" t="s">
        <v>86</v>
      </c>
      <c r="I1560" s="12" t="n">
        <f aca="false">COUNTIFS('Supplier bills'!$E$2:$E$1921,A1560)</f>
        <v>1</v>
      </c>
      <c r="J1560" s="15" t="n">
        <f aca="false">IF(I1560=0,"",SUMIFS('Supplier bills'!$F$2:$F$1921,'Supplier bills'!$E$2:$E$1921,A1560))</f>
        <v>1349.2</v>
      </c>
      <c r="K1560" s="15" t="n">
        <f aca="false">IF(H1560="Invoiced",ROUND(J1560-G1560,2),"")</f>
        <v>9.98</v>
      </c>
      <c r="L1560" s="17" t="str">
        <f aca="false">IF(H1560="Invoiced",IF(ABS(K1560)/G1560&gt;0.03,"Review","OK"),"")</f>
        <v>OK</v>
      </c>
      <c r="M1560" s="19" t="n">
        <f aca="false">DATE(YEAR(B1560),MONTH(B1560),1)</f>
        <v>46235</v>
      </c>
    </row>
    <row r="1561" customFormat="false" ht="15" hidden="false" customHeight="false" outlineLevel="0" collapsed="false">
      <c r="A1561" s="17" t="s">
        <v>2124</v>
      </c>
      <c r="B1561" s="18" t="n">
        <v>46239</v>
      </c>
      <c r="C1561" s="17" t="s">
        <v>82</v>
      </c>
      <c r="D1561" s="17" t="s">
        <v>1955</v>
      </c>
      <c r="E1561" s="17" t="s">
        <v>1956</v>
      </c>
      <c r="F1561" s="17" t="s">
        <v>98</v>
      </c>
      <c r="G1561" s="15" t="n">
        <v>289.01</v>
      </c>
      <c r="H1561" s="17" t="s">
        <v>86</v>
      </c>
      <c r="I1561" s="12" t="n">
        <f aca="false">COUNTIFS('Supplier bills'!$E$2:$E$1921,A1561)</f>
        <v>1</v>
      </c>
      <c r="J1561" s="15" t="n">
        <f aca="false">IF(I1561=0,"",SUMIFS('Supplier bills'!$F$2:$F$1921,'Supplier bills'!$E$2:$E$1921,A1561))</f>
        <v>288.95</v>
      </c>
      <c r="K1561" s="15" t="n">
        <f aca="false">IF(H1561="Invoiced",ROUND(J1561-G1561,2),"")</f>
        <v>-0.06</v>
      </c>
      <c r="L1561" s="17" t="str">
        <f aca="false">IF(H1561="Invoiced",IF(ABS(K1561)/G1561&gt;0.03,"Review","OK"),"")</f>
        <v>OK</v>
      </c>
      <c r="M1561" s="19" t="n">
        <f aca="false">DATE(YEAR(B1561),MONTH(B1561),1)</f>
        <v>46235</v>
      </c>
    </row>
    <row r="1562" customFormat="false" ht="15" hidden="false" customHeight="false" outlineLevel="0" collapsed="false">
      <c r="A1562" s="17" t="s">
        <v>2125</v>
      </c>
      <c r="B1562" s="18" t="n">
        <v>46239</v>
      </c>
      <c r="C1562" s="17" t="s">
        <v>82</v>
      </c>
      <c r="D1562" s="17" t="s">
        <v>1955</v>
      </c>
      <c r="E1562" s="17" t="s">
        <v>1956</v>
      </c>
      <c r="F1562" s="17" t="s">
        <v>98</v>
      </c>
      <c r="G1562" s="15" t="n">
        <v>318.02</v>
      </c>
      <c r="H1562" s="17" t="s">
        <v>86</v>
      </c>
      <c r="I1562" s="12" t="n">
        <f aca="false">COUNTIFS('Supplier bills'!$E$2:$E$1921,A1562)</f>
        <v>1</v>
      </c>
      <c r="J1562" s="15" t="n">
        <f aca="false">IF(I1562=0,"",SUMIFS('Supplier bills'!$F$2:$F$1921,'Supplier bills'!$E$2:$E$1921,A1562))</f>
        <v>317.98</v>
      </c>
      <c r="K1562" s="15" t="n">
        <f aca="false">IF(H1562="Invoiced",ROUND(J1562-G1562,2),"")</f>
        <v>-0.04</v>
      </c>
      <c r="L1562" s="17" t="str">
        <f aca="false">IF(H1562="Invoiced",IF(ABS(K1562)/G1562&gt;0.03,"Review","OK"),"")</f>
        <v>OK</v>
      </c>
      <c r="M1562" s="19" t="n">
        <f aca="false">DATE(YEAR(B1562),MONTH(B1562),1)</f>
        <v>46235</v>
      </c>
    </row>
    <row r="1563" customFormat="false" ht="15" hidden="false" customHeight="false" outlineLevel="0" collapsed="false">
      <c r="A1563" s="17" t="s">
        <v>2126</v>
      </c>
      <c r="B1563" s="18" t="n">
        <v>46239</v>
      </c>
      <c r="C1563" s="17" t="s">
        <v>82</v>
      </c>
      <c r="D1563" s="17" t="s">
        <v>2040</v>
      </c>
      <c r="E1563" s="17" t="s">
        <v>2041</v>
      </c>
      <c r="F1563" s="17" t="s">
        <v>98</v>
      </c>
      <c r="G1563" s="15" t="n">
        <v>376.2</v>
      </c>
      <c r="H1563" s="17" t="s">
        <v>86</v>
      </c>
      <c r="I1563" s="12" t="n">
        <f aca="false">COUNTIFS('Supplier bills'!$E$2:$E$1921,A1563)</f>
        <v>1</v>
      </c>
      <c r="J1563" s="15" t="n">
        <f aca="false">IF(I1563=0,"",SUMIFS('Supplier bills'!$F$2:$F$1921,'Supplier bills'!$E$2:$E$1921,A1563))</f>
        <v>373.26</v>
      </c>
      <c r="K1563" s="15" t="n">
        <f aca="false">IF(H1563="Invoiced",ROUND(J1563-G1563,2),"")</f>
        <v>-2.94</v>
      </c>
      <c r="L1563" s="17" t="str">
        <f aca="false">IF(H1563="Invoiced",IF(ABS(K1563)/G1563&gt;0.03,"Review","OK"),"")</f>
        <v>OK</v>
      </c>
      <c r="M1563" s="19" t="n">
        <f aca="false">DATE(YEAR(B1563),MONTH(B1563),1)</f>
        <v>46235</v>
      </c>
    </row>
    <row r="1564" customFormat="false" ht="15" hidden="false" customHeight="false" outlineLevel="0" collapsed="false">
      <c r="A1564" s="17" t="s">
        <v>2127</v>
      </c>
      <c r="B1564" s="18" t="n">
        <v>46240</v>
      </c>
      <c r="C1564" s="17" t="s">
        <v>82</v>
      </c>
      <c r="D1564" s="17" t="s">
        <v>1988</v>
      </c>
      <c r="E1564" s="17" t="s">
        <v>1989</v>
      </c>
      <c r="F1564" s="17" t="s">
        <v>92</v>
      </c>
      <c r="G1564" s="15" t="n">
        <v>976.11</v>
      </c>
      <c r="H1564" s="17" t="s">
        <v>93</v>
      </c>
      <c r="I1564" s="12" t="n">
        <f aca="false">COUNTIFS('Supplier bills'!$E$2:$E$1921,A1564)</f>
        <v>0</v>
      </c>
      <c r="J1564" s="15" t="str">
        <f aca="false">IF(I1564=0,"",SUMIFS('Supplier bills'!$F$2:$F$1921,'Supplier bills'!$E$2:$E$1921,A1564))</f>
        <v/>
      </c>
      <c r="K1564" s="15" t="str">
        <f aca="false">IF(H1564="Invoiced",ROUND(J1564-G1564,2),"")</f>
        <v/>
      </c>
      <c r="L1564" s="17" t="str">
        <f aca="false">IF(H1564="Invoiced",IF(ABS(K1564)/G1564&gt;0.03,"Review","OK"),"")</f>
        <v/>
      </c>
      <c r="M1564" s="19" t="n">
        <f aca="false">DATE(YEAR(B1564),MONTH(B1564),1)</f>
        <v>46235</v>
      </c>
    </row>
    <row r="1565" customFormat="false" ht="15" hidden="false" customHeight="false" outlineLevel="0" collapsed="false">
      <c r="A1565" s="17" t="s">
        <v>2128</v>
      </c>
      <c r="B1565" s="18" t="n">
        <v>46240</v>
      </c>
      <c r="C1565" s="17" t="s">
        <v>88</v>
      </c>
      <c r="D1565" s="17" t="s">
        <v>2021</v>
      </c>
      <c r="E1565" s="17" t="s">
        <v>2022</v>
      </c>
      <c r="F1565" s="17" t="s">
        <v>85</v>
      </c>
      <c r="G1565" s="15" t="n">
        <v>1062.19</v>
      </c>
      <c r="H1565" s="17" t="s">
        <v>86</v>
      </c>
      <c r="I1565" s="12" t="n">
        <f aca="false">COUNTIFS('Supplier bills'!$E$2:$E$1921,A1565)</f>
        <v>1</v>
      </c>
      <c r="J1565" s="15" t="n">
        <f aca="false">IF(I1565=0,"",SUMIFS('Supplier bills'!$F$2:$F$1921,'Supplier bills'!$E$2:$E$1921,A1565))</f>
        <v>973.8</v>
      </c>
      <c r="K1565" s="15" t="n">
        <f aca="false">IF(H1565="Invoiced",ROUND(J1565-G1565,2),"")</f>
        <v>-88.39</v>
      </c>
      <c r="L1565" s="17" t="str">
        <f aca="false">IF(H1565="Invoiced",IF(ABS(K1565)/G1565&gt;0.03,"Review","OK"),"")</f>
        <v>Review</v>
      </c>
      <c r="M1565" s="19" t="n">
        <f aca="false">DATE(YEAR(B1565),MONTH(B1565),1)</f>
        <v>46235</v>
      </c>
    </row>
    <row r="1566" customFormat="false" ht="15" hidden="false" customHeight="false" outlineLevel="0" collapsed="false">
      <c r="A1566" s="17" t="s">
        <v>2129</v>
      </c>
      <c r="B1566" s="18" t="n">
        <v>46240</v>
      </c>
      <c r="C1566" s="17" t="s">
        <v>101</v>
      </c>
      <c r="D1566" s="17" t="s">
        <v>2082</v>
      </c>
      <c r="E1566" s="17" t="s">
        <v>2083</v>
      </c>
      <c r="F1566" s="17" t="s">
        <v>92</v>
      </c>
      <c r="G1566" s="15" t="n">
        <v>170.43</v>
      </c>
      <c r="H1566" s="17" t="s">
        <v>93</v>
      </c>
      <c r="I1566" s="12" t="n">
        <f aca="false">COUNTIFS('Supplier bills'!$E$2:$E$1921,A1566)</f>
        <v>0</v>
      </c>
      <c r="J1566" s="15" t="str">
        <f aca="false">IF(I1566=0,"",SUMIFS('Supplier bills'!$F$2:$F$1921,'Supplier bills'!$E$2:$E$1921,A1566))</f>
        <v/>
      </c>
      <c r="K1566" s="15" t="str">
        <f aca="false">IF(H1566="Invoiced",ROUND(J1566-G1566,2),"")</f>
        <v/>
      </c>
      <c r="L1566" s="17" t="str">
        <f aca="false">IF(H1566="Invoiced",IF(ABS(K1566)/G1566&gt;0.03,"Review","OK"),"")</f>
        <v/>
      </c>
      <c r="M1566" s="19" t="n">
        <f aca="false">DATE(YEAR(B1566),MONTH(B1566),1)</f>
        <v>46235</v>
      </c>
    </row>
    <row r="1567" customFormat="false" ht="15" hidden="false" customHeight="false" outlineLevel="0" collapsed="false">
      <c r="A1567" s="17" t="s">
        <v>2130</v>
      </c>
      <c r="B1567" s="18" t="n">
        <v>46240</v>
      </c>
      <c r="C1567" s="17" t="s">
        <v>101</v>
      </c>
      <c r="D1567" s="17" t="s">
        <v>2131</v>
      </c>
      <c r="E1567" s="17" t="s">
        <v>2132</v>
      </c>
      <c r="F1567" s="17" t="s">
        <v>85</v>
      </c>
      <c r="G1567" s="15" t="n">
        <v>161.67</v>
      </c>
      <c r="H1567" s="17" t="s">
        <v>86</v>
      </c>
      <c r="I1567" s="12" t="n">
        <f aca="false">COUNTIFS('Supplier bills'!$E$2:$E$1921,A1567)</f>
        <v>2</v>
      </c>
      <c r="J1567" s="15" t="n">
        <f aca="false">IF(I1567=0,"",SUMIFS('Supplier bills'!$F$2:$F$1921,'Supplier bills'!$E$2:$E$1921,A1567))</f>
        <v>160.93</v>
      </c>
      <c r="K1567" s="15" t="n">
        <f aca="false">IF(H1567="Invoiced",ROUND(J1567-G1567,2),"")</f>
        <v>-0.74</v>
      </c>
      <c r="L1567" s="17" t="str">
        <f aca="false">IF(H1567="Invoiced",IF(ABS(K1567)/G1567&gt;0.03,"Review","OK"),"")</f>
        <v>OK</v>
      </c>
      <c r="M1567" s="19" t="n">
        <f aca="false">DATE(YEAR(B1567),MONTH(B1567),1)</f>
        <v>46235</v>
      </c>
    </row>
    <row r="1568" customFormat="false" ht="15" hidden="false" customHeight="false" outlineLevel="0" collapsed="false">
      <c r="A1568" s="17" t="s">
        <v>2133</v>
      </c>
      <c r="B1568" s="18" t="n">
        <v>46240</v>
      </c>
      <c r="C1568" s="17" t="s">
        <v>101</v>
      </c>
      <c r="D1568" s="17" t="s">
        <v>2071</v>
      </c>
      <c r="E1568" s="17" t="s">
        <v>2072</v>
      </c>
      <c r="F1568" s="17" t="s">
        <v>98</v>
      </c>
      <c r="G1568" s="15" t="n">
        <v>290.36</v>
      </c>
      <c r="H1568" s="17" t="s">
        <v>86</v>
      </c>
      <c r="I1568" s="12" t="n">
        <f aca="false">COUNTIFS('Supplier bills'!$E$2:$E$1921,A1568)</f>
        <v>1</v>
      </c>
      <c r="J1568" s="15" t="n">
        <f aca="false">IF(I1568=0,"",SUMIFS('Supplier bills'!$F$2:$F$1921,'Supplier bills'!$E$2:$E$1921,A1568))</f>
        <v>288.68</v>
      </c>
      <c r="K1568" s="15" t="n">
        <f aca="false">IF(H1568="Invoiced",ROUND(J1568-G1568,2),"")</f>
        <v>-1.68</v>
      </c>
      <c r="L1568" s="17" t="str">
        <f aca="false">IF(H1568="Invoiced",IF(ABS(K1568)/G1568&gt;0.03,"Review","OK"),"")</f>
        <v>OK</v>
      </c>
      <c r="M1568" s="19" t="n">
        <f aca="false">DATE(YEAR(B1568),MONTH(B1568),1)</f>
        <v>46235</v>
      </c>
    </row>
    <row r="1569" customFormat="false" ht="15" hidden="false" customHeight="false" outlineLevel="0" collapsed="false">
      <c r="A1569" s="17" t="s">
        <v>2134</v>
      </c>
      <c r="B1569" s="18" t="n">
        <v>46240</v>
      </c>
      <c r="C1569" s="17" t="s">
        <v>88</v>
      </c>
      <c r="D1569" s="17" t="s">
        <v>2135</v>
      </c>
      <c r="E1569" s="17" t="s">
        <v>2136</v>
      </c>
      <c r="F1569" s="17" t="s">
        <v>98</v>
      </c>
      <c r="G1569" s="15" t="n">
        <v>810.66</v>
      </c>
      <c r="H1569" s="17" t="s">
        <v>86</v>
      </c>
      <c r="I1569" s="12" t="n">
        <f aca="false">COUNTIFS('Supplier bills'!$E$2:$E$1921,A1569)</f>
        <v>2</v>
      </c>
      <c r="J1569" s="15" t="n">
        <f aca="false">IF(I1569=0,"",SUMIFS('Supplier bills'!$F$2:$F$1921,'Supplier bills'!$E$2:$E$1921,A1569))</f>
        <v>818.65</v>
      </c>
      <c r="K1569" s="15" t="n">
        <f aca="false">IF(H1569="Invoiced",ROUND(J1569-G1569,2),"")</f>
        <v>7.99</v>
      </c>
      <c r="L1569" s="17" t="str">
        <f aca="false">IF(H1569="Invoiced",IF(ABS(K1569)/G1569&gt;0.03,"Review","OK"),"")</f>
        <v>OK</v>
      </c>
      <c r="M1569" s="19" t="n">
        <f aca="false">DATE(YEAR(B1569),MONTH(B1569),1)</f>
        <v>46235</v>
      </c>
    </row>
    <row r="1570" customFormat="false" ht="15" hidden="false" customHeight="false" outlineLevel="0" collapsed="false">
      <c r="A1570" s="17" t="s">
        <v>2137</v>
      </c>
      <c r="B1570" s="18" t="n">
        <v>46240</v>
      </c>
      <c r="C1570" s="17" t="s">
        <v>101</v>
      </c>
      <c r="D1570" s="17" t="s">
        <v>2040</v>
      </c>
      <c r="E1570" s="17" t="s">
        <v>2041</v>
      </c>
      <c r="F1570" s="17" t="s">
        <v>98</v>
      </c>
      <c r="G1570" s="15" t="n">
        <v>258.94</v>
      </c>
      <c r="H1570" s="17" t="s">
        <v>86</v>
      </c>
      <c r="I1570" s="12" t="n">
        <f aca="false">COUNTIFS('Supplier bills'!$E$2:$E$1921,A1570)</f>
        <v>1</v>
      </c>
      <c r="J1570" s="15" t="n">
        <f aca="false">IF(I1570=0,"",SUMIFS('Supplier bills'!$F$2:$F$1921,'Supplier bills'!$E$2:$E$1921,A1570))</f>
        <v>258.92</v>
      </c>
      <c r="K1570" s="15" t="n">
        <f aca="false">IF(H1570="Invoiced",ROUND(J1570-G1570,2),"")</f>
        <v>-0.02</v>
      </c>
      <c r="L1570" s="17" t="str">
        <f aca="false">IF(H1570="Invoiced",IF(ABS(K1570)/G1570&gt;0.03,"Review","OK"),"")</f>
        <v>OK</v>
      </c>
      <c r="M1570" s="19" t="n">
        <f aca="false">DATE(YEAR(B1570),MONTH(B1570),1)</f>
        <v>46235</v>
      </c>
    </row>
    <row r="1571" customFormat="false" ht="15" hidden="false" customHeight="false" outlineLevel="0" collapsed="false">
      <c r="A1571" s="17" t="s">
        <v>2138</v>
      </c>
      <c r="B1571" s="18" t="n">
        <v>46240</v>
      </c>
      <c r="C1571" s="17" t="s">
        <v>82</v>
      </c>
      <c r="D1571" s="17" t="s">
        <v>2071</v>
      </c>
      <c r="E1571" s="17" t="s">
        <v>2072</v>
      </c>
      <c r="F1571" s="17" t="s">
        <v>92</v>
      </c>
      <c r="G1571" s="15" t="n">
        <v>293.9</v>
      </c>
      <c r="H1571" s="17" t="s">
        <v>93</v>
      </c>
      <c r="I1571" s="12" t="n">
        <f aca="false">COUNTIFS('Supplier bills'!$E$2:$E$1921,A1571)</f>
        <v>0</v>
      </c>
      <c r="J1571" s="15" t="str">
        <f aca="false">IF(I1571=0,"",SUMIFS('Supplier bills'!$F$2:$F$1921,'Supplier bills'!$E$2:$E$1921,A1571))</f>
        <v/>
      </c>
      <c r="K1571" s="15" t="str">
        <f aca="false">IF(H1571="Invoiced",ROUND(J1571-G1571,2),"")</f>
        <v/>
      </c>
      <c r="L1571" s="17" t="str">
        <f aca="false">IF(H1571="Invoiced",IF(ABS(K1571)/G1571&gt;0.03,"Review","OK"),"")</f>
        <v/>
      </c>
      <c r="M1571" s="19" t="n">
        <f aca="false">DATE(YEAR(B1571),MONTH(B1571),1)</f>
        <v>46235</v>
      </c>
    </row>
    <row r="1572" customFormat="false" ht="15" hidden="false" customHeight="false" outlineLevel="0" collapsed="false">
      <c r="A1572" s="17" t="s">
        <v>2139</v>
      </c>
      <c r="B1572" s="18" t="n">
        <v>46240</v>
      </c>
      <c r="C1572" s="17" t="s">
        <v>88</v>
      </c>
      <c r="D1572" s="17" t="s">
        <v>1917</v>
      </c>
      <c r="E1572" s="17" t="s">
        <v>1918</v>
      </c>
      <c r="F1572" s="17" t="s">
        <v>98</v>
      </c>
      <c r="G1572" s="15" t="n">
        <v>234.68</v>
      </c>
      <c r="H1572" s="17" t="s">
        <v>86</v>
      </c>
      <c r="I1572" s="12" t="n">
        <f aca="false">COUNTIFS('Supplier bills'!$E$2:$E$1921,A1572)</f>
        <v>1</v>
      </c>
      <c r="J1572" s="15" t="n">
        <f aca="false">IF(I1572=0,"",SUMIFS('Supplier bills'!$F$2:$F$1921,'Supplier bills'!$E$2:$E$1921,A1572))</f>
        <v>232.45</v>
      </c>
      <c r="K1572" s="15" t="n">
        <f aca="false">IF(H1572="Invoiced",ROUND(J1572-G1572,2),"")</f>
        <v>-2.23</v>
      </c>
      <c r="L1572" s="17" t="str">
        <f aca="false">IF(H1572="Invoiced",IF(ABS(K1572)/G1572&gt;0.03,"Review","OK"),"")</f>
        <v>OK</v>
      </c>
      <c r="M1572" s="19" t="n">
        <f aca="false">DATE(YEAR(B1572),MONTH(B1572),1)</f>
        <v>46235</v>
      </c>
    </row>
    <row r="1573" customFormat="false" ht="15" hidden="false" customHeight="false" outlineLevel="0" collapsed="false">
      <c r="A1573" s="17" t="s">
        <v>2140</v>
      </c>
      <c r="B1573" s="18" t="n">
        <v>46240</v>
      </c>
      <c r="C1573" s="17" t="s">
        <v>82</v>
      </c>
      <c r="D1573" s="17" t="s">
        <v>1962</v>
      </c>
      <c r="E1573" s="17" t="s">
        <v>1963</v>
      </c>
      <c r="F1573" s="17" t="s">
        <v>85</v>
      </c>
      <c r="G1573" s="15" t="n">
        <v>162.66</v>
      </c>
      <c r="H1573" s="17" t="s">
        <v>86</v>
      </c>
      <c r="I1573" s="12" t="n">
        <f aca="false">COUNTIFS('Supplier bills'!$E$2:$E$1921,A1573)</f>
        <v>1</v>
      </c>
      <c r="J1573" s="15" t="n">
        <f aca="false">IF(I1573=0,"",SUMIFS('Supplier bills'!$F$2:$F$1921,'Supplier bills'!$E$2:$E$1921,A1573))</f>
        <v>161.15</v>
      </c>
      <c r="K1573" s="15" t="n">
        <f aca="false">IF(H1573="Invoiced",ROUND(J1573-G1573,2),"")</f>
        <v>-1.51</v>
      </c>
      <c r="L1573" s="17" t="str">
        <f aca="false">IF(H1573="Invoiced",IF(ABS(K1573)/G1573&gt;0.03,"Review","OK"),"")</f>
        <v>OK</v>
      </c>
      <c r="M1573" s="19" t="n">
        <f aca="false">DATE(YEAR(B1573),MONTH(B1573),1)</f>
        <v>46235</v>
      </c>
    </row>
    <row r="1574" customFormat="false" ht="15" hidden="false" customHeight="false" outlineLevel="0" collapsed="false">
      <c r="A1574" s="17" t="s">
        <v>2141</v>
      </c>
      <c r="B1574" s="18" t="n">
        <v>46240</v>
      </c>
      <c r="C1574" s="17" t="s">
        <v>82</v>
      </c>
      <c r="D1574" s="17" t="s">
        <v>2071</v>
      </c>
      <c r="E1574" s="17" t="s">
        <v>2072</v>
      </c>
      <c r="F1574" s="17" t="s">
        <v>85</v>
      </c>
      <c r="G1574" s="15" t="n">
        <v>433.44</v>
      </c>
      <c r="H1574" s="17" t="s">
        <v>135</v>
      </c>
      <c r="I1574" s="12" t="n">
        <f aca="false">COUNTIFS('Supplier bills'!$E$2:$E$1921,A1574)</f>
        <v>0</v>
      </c>
      <c r="J1574" s="15" t="str">
        <f aca="false">IF(I1574=0,"",SUMIFS('Supplier bills'!$F$2:$F$1921,'Supplier bills'!$E$2:$E$1921,A1574))</f>
        <v/>
      </c>
      <c r="K1574" s="15" t="str">
        <f aca="false">IF(H1574="Invoiced",ROUND(J1574-G1574,2),"")</f>
        <v/>
      </c>
      <c r="L1574" s="17" t="str">
        <f aca="false">IF(H1574="Invoiced",IF(ABS(K1574)/G1574&gt;0.03,"Review","OK"),"")</f>
        <v/>
      </c>
      <c r="M1574" s="19" t="n">
        <f aca="false">DATE(YEAR(B1574),MONTH(B1574),1)</f>
        <v>46235</v>
      </c>
    </row>
    <row r="1575" customFormat="false" ht="15" hidden="false" customHeight="false" outlineLevel="0" collapsed="false">
      <c r="A1575" s="17" t="s">
        <v>2142</v>
      </c>
      <c r="B1575" s="18" t="n">
        <v>46240</v>
      </c>
      <c r="C1575" s="17" t="s">
        <v>88</v>
      </c>
      <c r="D1575" s="17" t="s">
        <v>2004</v>
      </c>
      <c r="E1575" s="17" t="s">
        <v>2005</v>
      </c>
      <c r="F1575" s="17" t="s">
        <v>98</v>
      </c>
      <c r="G1575" s="15" t="n">
        <v>569.55</v>
      </c>
      <c r="H1575" s="17" t="s">
        <v>86</v>
      </c>
      <c r="I1575" s="12" t="n">
        <f aca="false">COUNTIFS('Supplier bills'!$E$2:$E$1921,A1575)</f>
        <v>1</v>
      </c>
      <c r="J1575" s="15" t="n">
        <f aca="false">IF(I1575=0,"",SUMIFS('Supplier bills'!$F$2:$F$1921,'Supplier bills'!$E$2:$E$1921,A1575))</f>
        <v>573.36</v>
      </c>
      <c r="K1575" s="15" t="n">
        <f aca="false">IF(H1575="Invoiced",ROUND(J1575-G1575,2),"")</f>
        <v>3.81</v>
      </c>
      <c r="L1575" s="17" t="str">
        <f aca="false">IF(H1575="Invoiced",IF(ABS(K1575)/G1575&gt;0.03,"Review","OK"),"")</f>
        <v>OK</v>
      </c>
      <c r="M1575" s="19" t="n">
        <f aca="false">DATE(YEAR(B1575),MONTH(B1575),1)</f>
        <v>46235</v>
      </c>
    </row>
    <row r="1576" customFormat="false" ht="15" hidden="false" customHeight="false" outlineLevel="0" collapsed="false">
      <c r="A1576" s="17" t="s">
        <v>2143</v>
      </c>
      <c r="B1576" s="18" t="n">
        <v>46240</v>
      </c>
      <c r="C1576" s="17" t="s">
        <v>82</v>
      </c>
      <c r="D1576" s="17" t="s">
        <v>2047</v>
      </c>
      <c r="E1576" s="17" t="s">
        <v>2048</v>
      </c>
      <c r="F1576" s="17" t="s">
        <v>92</v>
      </c>
      <c r="G1576" s="15" t="n">
        <v>217.93</v>
      </c>
      <c r="H1576" s="17" t="s">
        <v>93</v>
      </c>
      <c r="I1576" s="12" t="n">
        <f aca="false">COUNTIFS('Supplier bills'!$E$2:$E$1921,A1576)</f>
        <v>0</v>
      </c>
      <c r="J1576" s="15" t="str">
        <f aca="false">IF(I1576=0,"",SUMIFS('Supplier bills'!$F$2:$F$1921,'Supplier bills'!$E$2:$E$1921,A1576))</f>
        <v/>
      </c>
      <c r="K1576" s="15" t="str">
        <f aca="false">IF(H1576="Invoiced",ROUND(J1576-G1576,2),"")</f>
        <v/>
      </c>
      <c r="L1576" s="17" t="str">
        <f aca="false">IF(H1576="Invoiced",IF(ABS(K1576)/G1576&gt;0.03,"Review","OK"),"")</f>
        <v/>
      </c>
      <c r="M1576" s="19" t="n">
        <f aca="false">DATE(YEAR(B1576),MONTH(B1576),1)</f>
        <v>46235</v>
      </c>
    </row>
    <row r="1577" customFormat="false" ht="15" hidden="false" customHeight="false" outlineLevel="0" collapsed="false">
      <c r="A1577" s="17" t="s">
        <v>2144</v>
      </c>
      <c r="B1577" s="18" t="n">
        <v>46240</v>
      </c>
      <c r="C1577" s="17" t="s">
        <v>82</v>
      </c>
      <c r="D1577" s="17" t="s">
        <v>2074</v>
      </c>
      <c r="E1577" s="17" t="s">
        <v>2075</v>
      </c>
      <c r="F1577" s="17" t="s">
        <v>98</v>
      </c>
      <c r="G1577" s="15" t="n">
        <v>142.63</v>
      </c>
      <c r="H1577" s="17" t="s">
        <v>86</v>
      </c>
      <c r="I1577" s="12" t="n">
        <f aca="false">COUNTIFS('Supplier bills'!$E$2:$E$1921,A1577)</f>
        <v>1</v>
      </c>
      <c r="J1577" s="15" t="n">
        <f aca="false">IF(I1577=0,"",SUMIFS('Supplier bills'!$F$2:$F$1921,'Supplier bills'!$E$2:$E$1921,A1577))</f>
        <v>142.48</v>
      </c>
      <c r="K1577" s="15" t="n">
        <f aca="false">IF(H1577="Invoiced",ROUND(J1577-G1577,2),"")</f>
        <v>-0.15</v>
      </c>
      <c r="L1577" s="17" t="str">
        <f aca="false">IF(H1577="Invoiced",IF(ABS(K1577)/G1577&gt;0.03,"Review","OK"),"")</f>
        <v>OK</v>
      </c>
      <c r="M1577" s="19" t="n">
        <f aca="false">DATE(YEAR(B1577),MONTH(B1577),1)</f>
        <v>46235</v>
      </c>
    </row>
    <row r="1578" customFormat="false" ht="15" hidden="false" customHeight="false" outlineLevel="0" collapsed="false">
      <c r="A1578" s="17" t="s">
        <v>2145</v>
      </c>
      <c r="B1578" s="18" t="n">
        <v>46240</v>
      </c>
      <c r="C1578" s="17" t="s">
        <v>101</v>
      </c>
      <c r="D1578" s="17" t="s">
        <v>2082</v>
      </c>
      <c r="E1578" s="17" t="s">
        <v>2083</v>
      </c>
      <c r="F1578" s="17" t="s">
        <v>85</v>
      </c>
      <c r="G1578" s="15" t="n">
        <v>287.94</v>
      </c>
      <c r="H1578" s="17" t="s">
        <v>86</v>
      </c>
      <c r="I1578" s="12" t="n">
        <f aca="false">COUNTIFS('Supplier bills'!$E$2:$E$1921,A1578)</f>
        <v>1</v>
      </c>
      <c r="J1578" s="15" t="n">
        <f aca="false">IF(I1578=0,"",SUMIFS('Supplier bills'!$F$2:$F$1921,'Supplier bills'!$E$2:$E$1921,A1578))</f>
        <v>289.7</v>
      </c>
      <c r="K1578" s="15" t="n">
        <f aca="false">IF(H1578="Invoiced",ROUND(J1578-G1578,2),"")</f>
        <v>1.76</v>
      </c>
      <c r="L1578" s="17" t="str">
        <f aca="false">IF(H1578="Invoiced",IF(ABS(K1578)/G1578&gt;0.03,"Review","OK"),"")</f>
        <v>OK</v>
      </c>
      <c r="M1578" s="19" t="n">
        <f aca="false">DATE(YEAR(B1578),MONTH(B1578),1)</f>
        <v>46235</v>
      </c>
    </row>
    <row r="1579" customFormat="false" ht="15" hidden="false" customHeight="false" outlineLevel="0" collapsed="false">
      <c r="A1579" s="17" t="s">
        <v>2146</v>
      </c>
      <c r="B1579" s="18" t="n">
        <v>46241</v>
      </c>
      <c r="C1579" s="17" t="s">
        <v>82</v>
      </c>
      <c r="D1579" s="17" t="s">
        <v>1899</v>
      </c>
      <c r="E1579" s="17" t="s">
        <v>1900</v>
      </c>
      <c r="F1579" s="17" t="s">
        <v>98</v>
      </c>
      <c r="G1579" s="15" t="n">
        <v>135.69</v>
      </c>
      <c r="H1579" s="17" t="s">
        <v>86</v>
      </c>
      <c r="I1579" s="12" t="n">
        <f aca="false">COUNTIFS('Supplier bills'!$E$2:$E$1921,A1579)</f>
        <v>1</v>
      </c>
      <c r="J1579" s="15" t="n">
        <f aca="false">IF(I1579=0,"",SUMIFS('Supplier bills'!$F$2:$F$1921,'Supplier bills'!$E$2:$E$1921,A1579))</f>
        <v>135.14</v>
      </c>
      <c r="K1579" s="15" t="n">
        <f aca="false">IF(H1579="Invoiced",ROUND(J1579-G1579,2),"")</f>
        <v>-0.55</v>
      </c>
      <c r="L1579" s="17" t="str">
        <f aca="false">IF(H1579="Invoiced",IF(ABS(K1579)/G1579&gt;0.03,"Review","OK"),"")</f>
        <v>OK</v>
      </c>
      <c r="M1579" s="19" t="n">
        <f aca="false">DATE(YEAR(B1579),MONTH(B1579),1)</f>
        <v>46235</v>
      </c>
    </row>
    <row r="1580" customFormat="false" ht="15" hidden="false" customHeight="false" outlineLevel="0" collapsed="false">
      <c r="A1580" s="17" t="s">
        <v>2147</v>
      </c>
      <c r="B1580" s="18" t="n">
        <v>46241</v>
      </c>
      <c r="C1580" s="17" t="s">
        <v>82</v>
      </c>
      <c r="D1580" s="17" t="s">
        <v>2148</v>
      </c>
      <c r="E1580" s="17" t="s">
        <v>2149</v>
      </c>
      <c r="F1580" s="17" t="s">
        <v>98</v>
      </c>
      <c r="G1580" s="15" t="n">
        <v>134.48</v>
      </c>
      <c r="H1580" s="17" t="s">
        <v>86</v>
      </c>
      <c r="I1580" s="12" t="n">
        <f aca="false">COUNTIFS('Supplier bills'!$E$2:$E$1921,A1580)</f>
        <v>1</v>
      </c>
      <c r="J1580" s="15" t="n">
        <f aca="false">IF(I1580=0,"",SUMIFS('Supplier bills'!$F$2:$F$1921,'Supplier bills'!$E$2:$E$1921,A1580))</f>
        <v>135.18</v>
      </c>
      <c r="K1580" s="15" t="n">
        <f aca="false">IF(H1580="Invoiced",ROUND(J1580-G1580,2),"")</f>
        <v>0.7</v>
      </c>
      <c r="L1580" s="17" t="str">
        <f aca="false">IF(H1580="Invoiced",IF(ABS(K1580)/G1580&gt;0.03,"Review","OK"),"")</f>
        <v>OK</v>
      </c>
      <c r="M1580" s="19" t="n">
        <f aca="false">DATE(YEAR(B1580),MONTH(B1580),1)</f>
        <v>46235</v>
      </c>
    </row>
    <row r="1581" customFormat="false" ht="15" hidden="false" customHeight="false" outlineLevel="0" collapsed="false">
      <c r="A1581" s="17" t="s">
        <v>2150</v>
      </c>
      <c r="B1581" s="18" t="n">
        <v>46241</v>
      </c>
      <c r="C1581" s="17" t="s">
        <v>82</v>
      </c>
      <c r="D1581" s="17" t="s">
        <v>2047</v>
      </c>
      <c r="E1581" s="17" t="s">
        <v>2048</v>
      </c>
      <c r="F1581" s="17" t="s">
        <v>85</v>
      </c>
      <c r="G1581" s="15" t="n">
        <v>199.2</v>
      </c>
      <c r="H1581" s="17" t="s">
        <v>86</v>
      </c>
      <c r="I1581" s="12" t="n">
        <f aca="false">COUNTIFS('Supplier bills'!$E$2:$E$1921,A1581)</f>
        <v>1</v>
      </c>
      <c r="J1581" s="15" t="n">
        <f aca="false">IF(I1581=0,"",SUMIFS('Supplier bills'!$F$2:$F$1921,'Supplier bills'!$E$2:$E$1921,A1581))</f>
        <v>197.61</v>
      </c>
      <c r="K1581" s="15" t="n">
        <f aca="false">IF(H1581="Invoiced",ROUND(J1581-G1581,2),"")</f>
        <v>-1.59</v>
      </c>
      <c r="L1581" s="17" t="str">
        <f aca="false">IF(H1581="Invoiced",IF(ABS(K1581)/G1581&gt;0.03,"Review","OK"),"")</f>
        <v>OK</v>
      </c>
      <c r="M1581" s="19" t="n">
        <f aca="false">DATE(YEAR(B1581),MONTH(B1581),1)</f>
        <v>46235</v>
      </c>
    </row>
    <row r="1582" customFormat="false" ht="15" hidden="false" customHeight="false" outlineLevel="0" collapsed="false">
      <c r="A1582" s="17" t="s">
        <v>2151</v>
      </c>
      <c r="B1582" s="18" t="n">
        <v>46241</v>
      </c>
      <c r="C1582" s="17" t="s">
        <v>82</v>
      </c>
      <c r="D1582" s="17" t="s">
        <v>2047</v>
      </c>
      <c r="E1582" s="17" t="s">
        <v>2048</v>
      </c>
      <c r="F1582" s="17" t="s">
        <v>92</v>
      </c>
      <c r="G1582" s="15" t="n">
        <v>352.06</v>
      </c>
      <c r="H1582" s="17" t="s">
        <v>93</v>
      </c>
      <c r="I1582" s="12" t="n">
        <f aca="false">COUNTIFS('Supplier bills'!$E$2:$E$1921,A1582)</f>
        <v>0</v>
      </c>
      <c r="J1582" s="15" t="str">
        <f aca="false">IF(I1582=0,"",SUMIFS('Supplier bills'!$F$2:$F$1921,'Supplier bills'!$E$2:$E$1921,A1582))</f>
        <v/>
      </c>
      <c r="K1582" s="15" t="str">
        <f aca="false">IF(H1582="Invoiced",ROUND(J1582-G1582,2),"")</f>
        <v/>
      </c>
      <c r="L1582" s="17" t="str">
        <f aca="false">IF(H1582="Invoiced",IF(ABS(K1582)/G1582&gt;0.03,"Review","OK"),"")</f>
        <v/>
      </c>
      <c r="M1582" s="19" t="n">
        <f aca="false">DATE(YEAR(B1582),MONTH(B1582),1)</f>
        <v>46235</v>
      </c>
    </row>
    <row r="1583" customFormat="false" ht="15" hidden="false" customHeight="false" outlineLevel="0" collapsed="false">
      <c r="A1583" s="17" t="s">
        <v>2152</v>
      </c>
      <c r="B1583" s="18" t="n">
        <v>46241</v>
      </c>
      <c r="C1583" s="17" t="s">
        <v>82</v>
      </c>
      <c r="D1583" s="17" t="s">
        <v>2105</v>
      </c>
      <c r="E1583" s="17" t="s">
        <v>2106</v>
      </c>
      <c r="F1583" s="17" t="s">
        <v>98</v>
      </c>
      <c r="G1583" s="15" t="n">
        <v>540.67</v>
      </c>
      <c r="H1583" s="17" t="s">
        <v>86</v>
      </c>
      <c r="I1583" s="12" t="n">
        <f aca="false">COUNTIFS('Supplier bills'!$E$2:$E$1921,A1583)</f>
        <v>1</v>
      </c>
      <c r="J1583" s="15" t="n">
        <f aca="false">IF(I1583=0,"",SUMIFS('Supplier bills'!$F$2:$F$1921,'Supplier bills'!$E$2:$E$1921,A1583))</f>
        <v>541.93</v>
      </c>
      <c r="K1583" s="15" t="n">
        <f aca="false">IF(H1583="Invoiced",ROUND(J1583-G1583,2),"")</f>
        <v>1.26</v>
      </c>
      <c r="L1583" s="17" t="str">
        <f aca="false">IF(H1583="Invoiced",IF(ABS(K1583)/G1583&gt;0.03,"Review","OK"),"")</f>
        <v>OK</v>
      </c>
      <c r="M1583" s="19" t="n">
        <f aca="false">DATE(YEAR(B1583),MONTH(B1583),1)</f>
        <v>46235</v>
      </c>
    </row>
    <row r="1584" customFormat="false" ht="15" hidden="false" customHeight="false" outlineLevel="0" collapsed="false">
      <c r="A1584" s="17" t="s">
        <v>2153</v>
      </c>
      <c r="B1584" s="18" t="n">
        <v>46241</v>
      </c>
      <c r="C1584" s="17" t="s">
        <v>101</v>
      </c>
      <c r="D1584" s="17" t="s">
        <v>2111</v>
      </c>
      <c r="E1584" s="17" t="s">
        <v>2112</v>
      </c>
      <c r="F1584" s="17" t="s">
        <v>98</v>
      </c>
      <c r="G1584" s="15" t="n">
        <v>193.35</v>
      </c>
      <c r="H1584" s="17" t="s">
        <v>86</v>
      </c>
      <c r="I1584" s="12" t="n">
        <f aca="false">COUNTIFS('Supplier bills'!$E$2:$E$1921,A1584)</f>
        <v>1</v>
      </c>
      <c r="J1584" s="15" t="n">
        <f aca="false">IF(I1584=0,"",SUMIFS('Supplier bills'!$F$2:$F$1921,'Supplier bills'!$E$2:$E$1921,A1584))</f>
        <v>212.47</v>
      </c>
      <c r="K1584" s="15" t="n">
        <f aca="false">IF(H1584="Invoiced",ROUND(J1584-G1584,2),"")</f>
        <v>19.12</v>
      </c>
      <c r="L1584" s="17" t="str">
        <f aca="false">IF(H1584="Invoiced",IF(ABS(K1584)/G1584&gt;0.03,"Review","OK"),"")</f>
        <v>Review</v>
      </c>
      <c r="M1584" s="19" t="n">
        <f aca="false">DATE(YEAR(B1584),MONTH(B1584),1)</f>
        <v>46235</v>
      </c>
    </row>
    <row r="1585" customFormat="false" ht="15" hidden="false" customHeight="false" outlineLevel="0" collapsed="false">
      <c r="A1585" s="17" t="s">
        <v>2154</v>
      </c>
      <c r="B1585" s="18" t="n">
        <v>46241</v>
      </c>
      <c r="C1585" s="17" t="s">
        <v>82</v>
      </c>
      <c r="D1585" s="17" t="s">
        <v>1988</v>
      </c>
      <c r="E1585" s="17" t="s">
        <v>1989</v>
      </c>
      <c r="F1585" s="17" t="s">
        <v>98</v>
      </c>
      <c r="G1585" s="15" t="n">
        <v>2369.33</v>
      </c>
      <c r="H1585" s="17" t="s">
        <v>86</v>
      </c>
      <c r="I1585" s="12" t="n">
        <f aca="false">COUNTIFS('Supplier bills'!$E$2:$E$1921,A1585)</f>
        <v>1</v>
      </c>
      <c r="J1585" s="15" t="n">
        <f aca="false">IF(I1585=0,"",SUMIFS('Supplier bills'!$F$2:$F$1921,'Supplier bills'!$E$2:$E$1921,A1585))</f>
        <v>2390.33</v>
      </c>
      <c r="K1585" s="15" t="n">
        <f aca="false">IF(H1585="Invoiced",ROUND(J1585-G1585,2),"")</f>
        <v>21</v>
      </c>
      <c r="L1585" s="17" t="str">
        <f aca="false">IF(H1585="Invoiced",IF(ABS(K1585)/G1585&gt;0.03,"Review","OK"),"")</f>
        <v>OK</v>
      </c>
      <c r="M1585" s="19" t="n">
        <f aca="false">DATE(YEAR(B1585),MONTH(B1585),1)</f>
        <v>46235</v>
      </c>
    </row>
    <row r="1586" customFormat="false" ht="15" hidden="false" customHeight="false" outlineLevel="0" collapsed="false">
      <c r="A1586" s="17" t="s">
        <v>2155</v>
      </c>
      <c r="B1586" s="18" t="n">
        <v>46241</v>
      </c>
      <c r="C1586" s="17" t="s">
        <v>101</v>
      </c>
      <c r="D1586" s="17" t="s">
        <v>2095</v>
      </c>
      <c r="E1586" s="17" t="s">
        <v>2096</v>
      </c>
      <c r="F1586" s="17" t="s">
        <v>98</v>
      </c>
      <c r="G1586" s="15" t="n">
        <v>1267.63</v>
      </c>
      <c r="H1586" s="17" t="s">
        <v>86</v>
      </c>
      <c r="I1586" s="12" t="n">
        <f aca="false">COUNTIFS('Supplier bills'!$E$2:$E$1921,A1586)</f>
        <v>1</v>
      </c>
      <c r="J1586" s="15" t="n">
        <f aca="false">IF(I1586=0,"",SUMIFS('Supplier bills'!$F$2:$F$1921,'Supplier bills'!$E$2:$E$1921,A1586))</f>
        <v>1256.96</v>
      </c>
      <c r="K1586" s="15" t="n">
        <f aca="false">IF(H1586="Invoiced",ROUND(J1586-G1586,2),"")</f>
        <v>-10.67</v>
      </c>
      <c r="L1586" s="17" t="str">
        <f aca="false">IF(H1586="Invoiced",IF(ABS(K1586)/G1586&gt;0.03,"Review","OK"),"")</f>
        <v>OK</v>
      </c>
      <c r="M1586" s="19" t="n">
        <f aca="false">DATE(YEAR(B1586),MONTH(B1586),1)</f>
        <v>46235</v>
      </c>
    </row>
    <row r="1587" customFormat="false" ht="15" hidden="false" customHeight="false" outlineLevel="0" collapsed="false">
      <c r="A1587" s="17" t="s">
        <v>2156</v>
      </c>
      <c r="B1587" s="18" t="n">
        <v>46241</v>
      </c>
      <c r="C1587" s="17" t="s">
        <v>88</v>
      </c>
      <c r="D1587" s="17" t="s">
        <v>2060</v>
      </c>
      <c r="E1587" s="17" t="s">
        <v>2061</v>
      </c>
      <c r="F1587" s="17" t="s">
        <v>85</v>
      </c>
      <c r="G1587" s="15" t="n">
        <v>210.97</v>
      </c>
      <c r="H1587" s="17" t="s">
        <v>86</v>
      </c>
      <c r="I1587" s="12" t="n">
        <f aca="false">COUNTIFS('Supplier bills'!$E$2:$E$1921,A1587)</f>
        <v>1</v>
      </c>
      <c r="J1587" s="15" t="n">
        <f aca="false">IF(I1587=0,"",SUMIFS('Supplier bills'!$F$2:$F$1921,'Supplier bills'!$E$2:$E$1921,A1587))</f>
        <v>212.05</v>
      </c>
      <c r="K1587" s="15" t="n">
        <f aca="false">IF(H1587="Invoiced",ROUND(J1587-G1587,2),"")</f>
        <v>1.08</v>
      </c>
      <c r="L1587" s="17" t="str">
        <f aca="false">IF(H1587="Invoiced",IF(ABS(K1587)/G1587&gt;0.03,"Review","OK"),"")</f>
        <v>OK</v>
      </c>
      <c r="M1587" s="19" t="n">
        <f aca="false">DATE(YEAR(B1587),MONTH(B1587),1)</f>
        <v>46235</v>
      </c>
    </row>
    <row r="1588" customFormat="false" ht="15" hidden="false" customHeight="false" outlineLevel="0" collapsed="false">
      <c r="A1588" s="17" t="s">
        <v>2157</v>
      </c>
      <c r="B1588" s="18" t="n">
        <v>46241</v>
      </c>
      <c r="C1588" s="17" t="s">
        <v>82</v>
      </c>
      <c r="D1588" s="17" t="s">
        <v>2071</v>
      </c>
      <c r="E1588" s="17" t="s">
        <v>2072</v>
      </c>
      <c r="F1588" s="17" t="s">
        <v>92</v>
      </c>
      <c r="G1588" s="15" t="n">
        <v>438.53</v>
      </c>
      <c r="H1588" s="17" t="s">
        <v>93</v>
      </c>
      <c r="I1588" s="12" t="n">
        <f aca="false">COUNTIFS('Supplier bills'!$E$2:$E$1921,A1588)</f>
        <v>0</v>
      </c>
      <c r="J1588" s="15" t="str">
        <f aca="false">IF(I1588=0,"",SUMIFS('Supplier bills'!$F$2:$F$1921,'Supplier bills'!$E$2:$E$1921,A1588))</f>
        <v/>
      </c>
      <c r="K1588" s="15" t="str">
        <f aca="false">IF(H1588="Invoiced",ROUND(J1588-G1588,2),"")</f>
        <v/>
      </c>
      <c r="L1588" s="17" t="str">
        <f aca="false">IF(H1588="Invoiced",IF(ABS(K1588)/G1588&gt;0.03,"Review","OK"),"")</f>
        <v/>
      </c>
      <c r="M1588" s="19" t="n">
        <f aca="false">DATE(YEAR(B1588),MONTH(B1588),1)</f>
        <v>46235</v>
      </c>
    </row>
    <row r="1589" customFormat="false" ht="15" hidden="false" customHeight="false" outlineLevel="0" collapsed="false">
      <c r="A1589" s="17" t="s">
        <v>2158</v>
      </c>
      <c r="B1589" s="18" t="n">
        <v>46241</v>
      </c>
      <c r="C1589" s="17" t="s">
        <v>101</v>
      </c>
      <c r="D1589" s="17" t="s">
        <v>1917</v>
      </c>
      <c r="E1589" s="17" t="s">
        <v>1918</v>
      </c>
      <c r="F1589" s="17" t="s">
        <v>85</v>
      </c>
      <c r="G1589" s="15" t="n">
        <v>340.05</v>
      </c>
      <c r="H1589" s="17" t="s">
        <v>86</v>
      </c>
      <c r="I1589" s="12" t="n">
        <f aca="false">COUNTIFS('Supplier bills'!$E$2:$E$1921,A1589)</f>
        <v>1</v>
      </c>
      <c r="J1589" s="15" t="n">
        <f aca="false">IF(I1589=0,"",SUMIFS('Supplier bills'!$F$2:$F$1921,'Supplier bills'!$E$2:$E$1921,A1589))</f>
        <v>339.06</v>
      </c>
      <c r="K1589" s="15" t="n">
        <f aca="false">IF(H1589="Invoiced",ROUND(J1589-G1589,2),"")</f>
        <v>-0.99</v>
      </c>
      <c r="L1589" s="17" t="str">
        <f aca="false">IF(H1589="Invoiced",IF(ABS(K1589)/G1589&gt;0.03,"Review","OK"),"")</f>
        <v>OK</v>
      </c>
      <c r="M1589" s="19" t="n">
        <f aca="false">DATE(YEAR(B1589),MONTH(B1589),1)</f>
        <v>46235</v>
      </c>
    </row>
    <row r="1590" customFormat="false" ht="15" hidden="false" customHeight="false" outlineLevel="0" collapsed="false">
      <c r="A1590" s="17" t="s">
        <v>2159</v>
      </c>
      <c r="B1590" s="18" t="n">
        <v>46241</v>
      </c>
      <c r="C1590" s="17" t="s">
        <v>88</v>
      </c>
      <c r="D1590" s="17" t="s">
        <v>1917</v>
      </c>
      <c r="E1590" s="17" t="s">
        <v>1918</v>
      </c>
      <c r="F1590" s="17" t="s">
        <v>98</v>
      </c>
      <c r="G1590" s="15" t="n">
        <v>174.48</v>
      </c>
      <c r="H1590" s="17" t="s">
        <v>86</v>
      </c>
      <c r="I1590" s="12" t="n">
        <f aca="false">COUNTIFS('Supplier bills'!$E$2:$E$1921,A1590)</f>
        <v>1</v>
      </c>
      <c r="J1590" s="15" t="n">
        <f aca="false">IF(I1590=0,"",SUMIFS('Supplier bills'!$F$2:$F$1921,'Supplier bills'!$E$2:$E$1921,A1590))</f>
        <v>173.83</v>
      </c>
      <c r="K1590" s="15" t="n">
        <f aca="false">IF(H1590="Invoiced",ROUND(J1590-G1590,2),"")</f>
        <v>-0.65</v>
      </c>
      <c r="L1590" s="17" t="str">
        <f aca="false">IF(H1590="Invoiced",IF(ABS(K1590)/G1590&gt;0.03,"Review","OK"),"")</f>
        <v>OK</v>
      </c>
      <c r="M1590" s="19" t="n">
        <f aca="false">DATE(YEAR(B1590),MONTH(B1590),1)</f>
        <v>46235</v>
      </c>
    </row>
    <row r="1591" customFormat="false" ht="15" hidden="false" customHeight="false" outlineLevel="0" collapsed="false">
      <c r="A1591" s="17" t="s">
        <v>2160</v>
      </c>
      <c r="B1591" s="18" t="n">
        <v>46241</v>
      </c>
      <c r="C1591" s="17" t="s">
        <v>101</v>
      </c>
      <c r="D1591" s="17" t="s">
        <v>2161</v>
      </c>
      <c r="E1591" s="17" t="s">
        <v>2162</v>
      </c>
      <c r="F1591" s="17" t="s">
        <v>98</v>
      </c>
      <c r="G1591" s="15" t="n">
        <v>107.92</v>
      </c>
      <c r="H1591" s="17" t="s">
        <v>86</v>
      </c>
      <c r="I1591" s="12" t="n">
        <f aca="false">COUNTIFS('Supplier bills'!$E$2:$E$1921,A1591)</f>
        <v>1</v>
      </c>
      <c r="J1591" s="15" t="n">
        <f aca="false">IF(I1591=0,"",SUMIFS('Supplier bills'!$F$2:$F$1921,'Supplier bills'!$E$2:$E$1921,A1591))</f>
        <v>107.32</v>
      </c>
      <c r="K1591" s="15" t="n">
        <f aca="false">IF(H1591="Invoiced",ROUND(J1591-G1591,2),"")</f>
        <v>-0.6</v>
      </c>
      <c r="L1591" s="17" t="str">
        <f aca="false">IF(H1591="Invoiced",IF(ABS(K1591)/G1591&gt;0.03,"Review","OK"),"")</f>
        <v>OK</v>
      </c>
      <c r="M1591" s="19" t="n">
        <f aca="false">DATE(YEAR(B1591),MONTH(B1591),1)</f>
        <v>46235</v>
      </c>
    </row>
    <row r="1592" customFormat="false" ht="15" hidden="false" customHeight="false" outlineLevel="0" collapsed="false">
      <c r="A1592" s="17" t="s">
        <v>2163</v>
      </c>
      <c r="B1592" s="18" t="n">
        <v>46242</v>
      </c>
      <c r="C1592" s="17" t="s">
        <v>82</v>
      </c>
      <c r="D1592" s="17" t="s">
        <v>2164</v>
      </c>
      <c r="E1592" s="17" t="s">
        <v>2165</v>
      </c>
      <c r="F1592" s="17" t="s">
        <v>98</v>
      </c>
      <c r="G1592" s="15" t="n">
        <v>370.9</v>
      </c>
      <c r="H1592" s="17" t="s">
        <v>135</v>
      </c>
      <c r="I1592" s="12" t="n">
        <f aca="false">COUNTIFS('Supplier bills'!$E$2:$E$1921,A1592)</f>
        <v>0</v>
      </c>
      <c r="J1592" s="15" t="str">
        <f aca="false">IF(I1592=0,"",SUMIFS('Supplier bills'!$F$2:$F$1921,'Supplier bills'!$E$2:$E$1921,A1592))</f>
        <v/>
      </c>
      <c r="K1592" s="15" t="str">
        <f aca="false">IF(H1592="Invoiced",ROUND(J1592-G1592,2),"")</f>
        <v/>
      </c>
      <c r="L1592" s="17" t="str">
        <f aca="false">IF(H1592="Invoiced",IF(ABS(K1592)/G1592&gt;0.03,"Review","OK"),"")</f>
        <v/>
      </c>
      <c r="M1592" s="19" t="n">
        <f aca="false">DATE(YEAR(B1592),MONTH(B1592),1)</f>
        <v>46235</v>
      </c>
    </row>
    <row r="1593" customFormat="false" ht="15" hidden="false" customHeight="false" outlineLevel="0" collapsed="false">
      <c r="A1593" s="17" t="s">
        <v>2166</v>
      </c>
      <c r="B1593" s="18" t="n">
        <v>46242</v>
      </c>
      <c r="C1593" s="17" t="s">
        <v>82</v>
      </c>
      <c r="D1593" s="17" t="s">
        <v>2164</v>
      </c>
      <c r="E1593" s="17" t="s">
        <v>2165</v>
      </c>
      <c r="F1593" s="17" t="s">
        <v>92</v>
      </c>
      <c r="G1593" s="15" t="n">
        <v>35.91</v>
      </c>
      <c r="H1593" s="17" t="s">
        <v>93</v>
      </c>
      <c r="I1593" s="12" t="n">
        <f aca="false">COUNTIFS('Supplier bills'!$E$2:$E$1921,A1593)</f>
        <v>0</v>
      </c>
      <c r="J1593" s="15" t="str">
        <f aca="false">IF(I1593=0,"",SUMIFS('Supplier bills'!$F$2:$F$1921,'Supplier bills'!$E$2:$E$1921,A1593))</f>
        <v/>
      </c>
      <c r="K1593" s="15" t="str">
        <f aca="false">IF(H1593="Invoiced",ROUND(J1593-G1593,2),"")</f>
        <v/>
      </c>
      <c r="L1593" s="17" t="str">
        <f aca="false">IF(H1593="Invoiced",IF(ABS(K1593)/G1593&gt;0.03,"Review","OK"),"")</f>
        <v/>
      </c>
      <c r="M1593" s="19" t="n">
        <f aca="false">DATE(YEAR(B1593),MONTH(B1593),1)</f>
        <v>46235</v>
      </c>
    </row>
    <row r="1594" customFormat="false" ht="15" hidden="false" customHeight="false" outlineLevel="0" collapsed="false">
      <c r="A1594" s="17" t="s">
        <v>2167</v>
      </c>
      <c r="B1594" s="18" t="n">
        <v>46242</v>
      </c>
      <c r="C1594" s="17" t="s">
        <v>88</v>
      </c>
      <c r="D1594" s="17" t="s">
        <v>2121</v>
      </c>
      <c r="E1594" s="17" t="s">
        <v>2122</v>
      </c>
      <c r="F1594" s="17" t="s">
        <v>85</v>
      </c>
      <c r="G1594" s="15" t="n">
        <v>1780.57</v>
      </c>
      <c r="H1594" s="17" t="s">
        <v>86</v>
      </c>
      <c r="I1594" s="12" t="n">
        <f aca="false">COUNTIFS('Supplier bills'!$E$2:$E$1921,A1594)</f>
        <v>1</v>
      </c>
      <c r="J1594" s="15" t="n">
        <f aca="false">IF(I1594=0,"",SUMIFS('Supplier bills'!$F$2:$F$1921,'Supplier bills'!$E$2:$E$1921,A1594))</f>
        <v>1782.32</v>
      </c>
      <c r="K1594" s="15" t="n">
        <f aca="false">IF(H1594="Invoiced",ROUND(J1594-G1594,2),"")</f>
        <v>1.75</v>
      </c>
      <c r="L1594" s="17" t="str">
        <f aca="false">IF(H1594="Invoiced",IF(ABS(K1594)/G1594&gt;0.03,"Review","OK"),"")</f>
        <v>OK</v>
      </c>
      <c r="M1594" s="19" t="n">
        <f aca="false">DATE(YEAR(B1594),MONTH(B1594),1)</f>
        <v>46235</v>
      </c>
    </row>
    <row r="1595" customFormat="false" ht="15" hidden="false" customHeight="false" outlineLevel="0" collapsed="false">
      <c r="A1595" s="17" t="s">
        <v>2168</v>
      </c>
      <c r="B1595" s="18" t="n">
        <v>46242</v>
      </c>
      <c r="C1595" s="17" t="s">
        <v>88</v>
      </c>
      <c r="D1595" s="17" t="s">
        <v>2164</v>
      </c>
      <c r="E1595" s="17" t="s">
        <v>2165</v>
      </c>
      <c r="F1595" s="17" t="s">
        <v>85</v>
      </c>
      <c r="G1595" s="15" t="n">
        <v>267.53</v>
      </c>
      <c r="H1595" s="17" t="s">
        <v>86</v>
      </c>
      <c r="I1595" s="12" t="n">
        <f aca="false">COUNTIFS('Supplier bills'!$E$2:$E$1921,A1595)</f>
        <v>1</v>
      </c>
      <c r="J1595" s="15" t="n">
        <f aca="false">IF(I1595=0,"",SUMIFS('Supplier bills'!$F$2:$F$1921,'Supplier bills'!$E$2:$E$1921,A1595))</f>
        <v>267.05</v>
      </c>
      <c r="K1595" s="15" t="n">
        <f aca="false">IF(H1595="Invoiced",ROUND(J1595-G1595,2),"")</f>
        <v>-0.48</v>
      </c>
      <c r="L1595" s="17" t="str">
        <f aca="false">IF(H1595="Invoiced",IF(ABS(K1595)/G1595&gt;0.03,"Review","OK"),"")</f>
        <v>OK</v>
      </c>
      <c r="M1595" s="19" t="n">
        <f aca="false">DATE(YEAR(B1595),MONTH(B1595),1)</f>
        <v>46235</v>
      </c>
    </row>
    <row r="1596" customFormat="false" ht="15" hidden="false" customHeight="false" outlineLevel="0" collapsed="false">
      <c r="A1596" s="17" t="s">
        <v>2169</v>
      </c>
      <c r="B1596" s="18" t="n">
        <v>46242</v>
      </c>
      <c r="C1596" s="17" t="s">
        <v>101</v>
      </c>
      <c r="D1596" s="17" t="s">
        <v>2082</v>
      </c>
      <c r="E1596" s="17" t="s">
        <v>2083</v>
      </c>
      <c r="F1596" s="17" t="s">
        <v>85</v>
      </c>
      <c r="G1596" s="15" t="n">
        <v>353.03</v>
      </c>
      <c r="H1596" s="17" t="s">
        <v>86</v>
      </c>
      <c r="I1596" s="12" t="n">
        <f aca="false">COUNTIFS('Supplier bills'!$E$2:$E$1921,A1596)</f>
        <v>1</v>
      </c>
      <c r="J1596" s="15" t="n">
        <f aca="false">IF(I1596=0,"",SUMIFS('Supplier bills'!$F$2:$F$1921,'Supplier bills'!$E$2:$E$1921,A1596))</f>
        <v>355.17</v>
      </c>
      <c r="K1596" s="15" t="n">
        <f aca="false">IF(H1596="Invoiced",ROUND(J1596-G1596,2),"")</f>
        <v>2.14</v>
      </c>
      <c r="L1596" s="17" t="str">
        <f aca="false">IF(H1596="Invoiced",IF(ABS(K1596)/G1596&gt;0.03,"Review","OK"),"")</f>
        <v>OK</v>
      </c>
      <c r="M1596" s="19" t="n">
        <f aca="false">DATE(YEAR(B1596),MONTH(B1596),1)</f>
        <v>46235</v>
      </c>
    </row>
    <row r="1597" customFormat="false" ht="15" hidden="false" customHeight="false" outlineLevel="0" collapsed="false">
      <c r="A1597" s="17" t="s">
        <v>2170</v>
      </c>
      <c r="B1597" s="18" t="n">
        <v>46242</v>
      </c>
      <c r="C1597" s="17" t="s">
        <v>88</v>
      </c>
      <c r="D1597" s="17" t="s">
        <v>2111</v>
      </c>
      <c r="E1597" s="17" t="s">
        <v>2112</v>
      </c>
      <c r="F1597" s="17" t="s">
        <v>85</v>
      </c>
      <c r="G1597" s="15" t="n">
        <v>444.2</v>
      </c>
      <c r="H1597" s="17" t="s">
        <v>86</v>
      </c>
      <c r="I1597" s="12" t="n">
        <f aca="false">COUNTIFS('Supplier bills'!$E$2:$E$1921,A1597)</f>
        <v>1</v>
      </c>
      <c r="J1597" s="15" t="n">
        <f aca="false">IF(I1597=0,"",SUMIFS('Supplier bills'!$F$2:$F$1921,'Supplier bills'!$E$2:$E$1921,A1597))</f>
        <v>446.06</v>
      </c>
      <c r="K1597" s="15" t="n">
        <f aca="false">IF(H1597="Invoiced",ROUND(J1597-G1597,2),"")</f>
        <v>1.86</v>
      </c>
      <c r="L1597" s="17" t="str">
        <f aca="false">IF(H1597="Invoiced",IF(ABS(K1597)/G1597&gt;0.03,"Review","OK"),"")</f>
        <v>OK</v>
      </c>
      <c r="M1597" s="19" t="n">
        <f aca="false">DATE(YEAR(B1597),MONTH(B1597),1)</f>
        <v>46235</v>
      </c>
    </row>
    <row r="1598" customFormat="false" ht="15" hidden="false" customHeight="false" outlineLevel="0" collapsed="false">
      <c r="A1598" s="17" t="s">
        <v>2171</v>
      </c>
      <c r="B1598" s="18" t="n">
        <v>46242</v>
      </c>
      <c r="C1598" s="17" t="s">
        <v>88</v>
      </c>
      <c r="D1598" s="17" t="s">
        <v>2074</v>
      </c>
      <c r="E1598" s="17" t="s">
        <v>2075</v>
      </c>
      <c r="F1598" s="17" t="s">
        <v>98</v>
      </c>
      <c r="G1598" s="15" t="n">
        <v>501.04</v>
      </c>
      <c r="H1598" s="17" t="s">
        <v>86</v>
      </c>
      <c r="I1598" s="12" t="n">
        <f aca="false">COUNTIFS('Supplier bills'!$E$2:$E$1921,A1598)</f>
        <v>1</v>
      </c>
      <c r="J1598" s="15" t="n">
        <f aca="false">IF(I1598=0,"",SUMIFS('Supplier bills'!$F$2:$F$1921,'Supplier bills'!$E$2:$E$1921,A1598))</f>
        <v>528.13</v>
      </c>
      <c r="K1598" s="15" t="n">
        <f aca="false">IF(H1598="Invoiced",ROUND(J1598-G1598,2),"")</f>
        <v>27.09</v>
      </c>
      <c r="L1598" s="17" t="str">
        <f aca="false">IF(H1598="Invoiced",IF(ABS(K1598)/G1598&gt;0.03,"Review","OK"),"")</f>
        <v>Review</v>
      </c>
      <c r="M1598" s="19" t="n">
        <f aca="false">DATE(YEAR(B1598),MONTH(B1598),1)</f>
        <v>46235</v>
      </c>
    </row>
    <row r="1599" customFormat="false" ht="15" hidden="false" customHeight="false" outlineLevel="0" collapsed="false">
      <c r="A1599" s="17" t="s">
        <v>2172</v>
      </c>
      <c r="B1599" s="18" t="n">
        <v>46242</v>
      </c>
      <c r="C1599" s="17" t="s">
        <v>82</v>
      </c>
      <c r="D1599" s="17" t="s">
        <v>2148</v>
      </c>
      <c r="E1599" s="17" t="s">
        <v>2149</v>
      </c>
      <c r="F1599" s="17" t="s">
        <v>85</v>
      </c>
      <c r="G1599" s="15" t="n">
        <v>446.36</v>
      </c>
      <c r="H1599" s="17" t="s">
        <v>86</v>
      </c>
      <c r="I1599" s="12" t="n">
        <f aca="false">COUNTIFS('Supplier bills'!$E$2:$E$1921,A1599)</f>
        <v>1</v>
      </c>
      <c r="J1599" s="15" t="n">
        <f aca="false">IF(I1599=0,"",SUMIFS('Supplier bills'!$F$2:$F$1921,'Supplier bills'!$E$2:$E$1921,A1599))</f>
        <v>493.23</v>
      </c>
      <c r="K1599" s="15" t="n">
        <f aca="false">IF(H1599="Invoiced",ROUND(J1599-G1599,2),"")</f>
        <v>46.87</v>
      </c>
      <c r="L1599" s="17" t="str">
        <f aca="false">IF(H1599="Invoiced",IF(ABS(K1599)/G1599&gt;0.03,"Review","OK"),"")</f>
        <v>Review</v>
      </c>
      <c r="M1599" s="19" t="n">
        <f aca="false">DATE(YEAR(B1599),MONTH(B1599),1)</f>
        <v>46235</v>
      </c>
    </row>
    <row r="1600" customFormat="false" ht="15" hidden="false" customHeight="false" outlineLevel="0" collapsed="false">
      <c r="A1600" s="17" t="s">
        <v>2173</v>
      </c>
      <c r="B1600" s="18" t="n">
        <v>46242</v>
      </c>
      <c r="C1600" s="17" t="s">
        <v>82</v>
      </c>
      <c r="D1600" s="17" t="s">
        <v>2121</v>
      </c>
      <c r="E1600" s="17" t="s">
        <v>2122</v>
      </c>
      <c r="F1600" s="17" t="s">
        <v>98</v>
      </c>
      <c r="G1600" s="15" t="n">
        <v>600.11</v>
      </c>
      <c r="H1600" s="17" t="s">
        <v>86</v>
      </c>
      <c r="I1600" s="12" t="n">
        <f aca="false">COUNTIFS('Supplier bills'!$E$2:$E$1921,A1600)</f>
        <v>1</v>
      </c>
      <c r="J1600" s="15" t="n">
        <f aca="false">IF(I1600=0,"",SUMIFS('Supplier bills'!$F$2:$F$1921,'Supplier bills'!$E$2:$E$1921,A1600))</f>
        <v>594.82</v>
      </c>
      <c r="K1600" s="15" t="n">
        <f aca="false">IF(H1600="Invoiced",ROUND(J1600-G1600,2),"")</f>
        <v>-5.29</v>
      </c>
      <c r="L1600" s="17" t="str">
        <f aca="false">IF(H1600="Invoiced",IF(ABS(K1600)/G1600&gt;0.03,"Review","OK"),"")</f>
        <v>OK</v>
      </c>
      <c r="M1600" s="19" t="n">
        <f aca="false">DATE(YEAR(B1600),MONTH(B1600),1)</f>
        <v>46235</v>
      </c>
    </row>
    <row r="1601" customFormat="false" ht="15" hidden="false" customHeight="false" outlineLevel="0" collapsed="false">
      <c r="A1601" s="17" t="s">
        <v>2174</v>
      </c>
      <c r="B1601" s="18" t="n">
        <v>46242</v>
      </c>
      <c r="C1601" s="17" t="s">
        <v>82</v>
      </c>
      <c r="D1601" s="17" t="s">
        <v>2077</v>
      </c>
      <c r="E1601" s="17" t="s">
        <v>2078</v>
      </c>
      <c r="F1601" s="17" t="s">
        <v>98</v>
      </c>
      <c r="G1601" s="15" t="n">
        <v>298.16</v>
      </c>
      <c r="H1601" s="17" t="s">
        <v>86</v>
      </c>
      <c r="I1601" s="12" t="n">
        <f aca="false">COUNTIFS('Supplier bills'!$E$2:$E$1921,A1601)</f>
        <v>1</v>
      </c>
      <c r="J1601" s="15" t="n">
        <f aca="false">IF(I1601=0,"",SUMIFS('Supplier bills'!$F$2:$F$1921,'Supplier bills'!$E$2:$E$1921,A1601))</f>
        <v>299.49</v>
      </c>
      <c r="K1601" s="15" t="n">
        <f aca="false">IF(H1601="Invoiced",ROUND(J1601-G1601,2),"")</f>
        <v>1.33</v>
      </c>
      <c r="L1601" s="17" t="str">
        <f aca="false">IF(H1601="Invoiced",IF(ABS(K1601)/G1601&gt;0.03,"Review","OK"),"")</f>
        <v>OK</v>
      </c>
      <c r="M1601" s="19" t="n">
        <f aca="false">DATE(YEAR(B1601),MONTH(B1601),1)</f>
        <v>46235</v>
      </c>
    </row>
    <row r="1602" customFormat="false" ht="15" hidden="false" customHeight="false" outlineLevel="0" collapsed="false">
      <c r="A1602" s="17" t="s">
        <v>2175</v>
      </c>
      <c r="B1602" s="18" t="n">
        <v>46242</v>
      </c>
      <c r="C1602" s="17" t="s">
        <v>88</v>
      </c>
      <c r="D1602" s="17" t="s">
        <v>2008</v>
      </c>
      <c r="E1602" s="17" t="s">
        <v>2009</v>
      </c>
      <c r="F1602" s="17" t="s">
        <v>98</v>
      </c>
      <c r="G1602" s="15" t="n">
        <v>384.25</v>
      </c>
      <c r="H1602" s="17" t="s">
        <v>86</v>
      </c>
      <c r="I1602" s="12" t="n">
        <f aca="false">COUNTIFS('Supplier bills'!$E$2:$E$1921,A1602)</f>
        <v>1</v>
      </c>
      <c r="J1602" s="15" t="n">
        <f aca="false">IF(I1602=0,"",SUMIFS('Supplier bills'!$F$2:$F$1921,'Supplier bills'!$E$2:$E$1921,A1602))</f>
        <v>387.52</v>
      </c>
      <c r="K1602" s="15" t="n">
        <f aca="false">IF(H1602="Invoiced",ROUND(J1602-G1602,2),"")</f>
        <v>3.27</v>
      </c>
      <c r="L1602" s="17" t="str">
        <f aca="false">IF(H1602="Invoiced",IF(ABS(K1602)/G1602&gt;0.03,"Review","OK"),"")</f>
        <v>OK</v>
      </c>
      <c r="M1602" s="19" t="n">
        <f aca="false">DATE(YEAR(B1602),MONTH(B1602),1)</f>
        <v>46235</v>
      </c>
    </row>
    <row r="1603" customFormat="false" ht="15" hidden="false" customHeight="false" outlineLevel="0" collapsed="false">
      <c r="A1603" s="17" t="s">
        <v>2176</v>
      </c>
      <c r="B1603" s="18" t="n">
        <v>46243</v>
      </c>
      <c r="C1603" s="17" t="s">
        <v>101</v>
      </c>
      <c r="D1603" s="17" t="s">
        <v>2135</v>
      </c>
      <c r="E1603" s="17" t="s">
        <v>2136</v>
      </c>
      <c r="F1603" s="17" t="s">
        <v>98</v>
      </c>
      <c r="G1603" s="15" t="n">
        <v>1138.41</v>
      </c>
      <c r="H1603" s="17" t="s">
        <v>86</v>
      </c>
      <c r="I1603" s="12" t="n">
        <f aca="false">COUNTIFS('Supplier bills'!$E$2:$E$1921,A1603)</f>
        <v>1</v>
      </c>
      <c r="J1603" s="15" t="n">
        <f aca="false">IF(I1603=0,"",SUMIFS('Supplier bills'!$F$2:$F$1921,'Supplier bills'!$E$2:$E$1921,A1603))</f>
        <v>1148.28</v>
      </c>
      <c r="K1603" s="15" t="n">
        <f aca="false">IF(H1603="Invoiced",ROUND(J1603-G1603,2),"")</f>
        <v>9.87</v>
      </c>
      <c r="L1603" s="17" t="str">
        <f aca="false">IF(H1603="Invoiced",IF(ABS(K1603)/G1603&gt;0.03,"Review","OK"),"")</f>
        <v>OK</v>
      </c>
      <c r="M1603" s="19" t="n">
        <f aca="false">DATE(YEAR(B1603),MONTH(B1603),1)</f>
        <v>46235</v>
      </c>
    </row>
    <row r="1604" customFormat="false" ht="15" hidden="false" customHeight="false" outlineLevel="0" collapsed="false">
      <c r="A1604" s="17" t="s">
        <v>2177</v>
      </c>
      <c r="B1604" s="18" t="n">
        <v>46243</v>
      </c>
      <c r="C1604" s="17" t="s">
        <v>82</v>
      </c>
      <c r="D1604" s="17" t="s">
        <v>2108</v>
      </c>
      <c r="E1604" s="17" t="s">
        <v>2109</v>
      </c>
      <c r="F1604" s="17" t="s">
        <v>85</v>
      </c>
      <c r="G1604" s="15" t="n">
        <v>181.39</v>
      </c>
      <c r="H1604" s="17" t="s">
        <v>86</v>
      </c>
      <c r="I1604" s="12" t="n">
        <f aca="false">COUNTIFS('Supplier bills'!$E$2:$E$1921,A1604)</f>
        <v>1</v>
      </c>
      <c r="J1604" s="15" t="n">
        <f aca="false">IF(I1604=0,"",SUMIFS('Supplier bills'!$F$2:$F$1921,'Supplier bills'!$E$2:$E$1921,A1604))</f>
        <v>180.73</v>
      </c>
      <c r="K1604" s="15" t="n">
        <f aca="false">IF(H1604="Invoiced",ROUND(J1604-G1604,2),"")</f>
        <v>-0.66</v>
      </c>
      <c r="L1604" s="17" t="str">
        <f aca="false">IF(H1604="Invoiced",IF(ABS(K1604)/G1604&gt;0.03,"Review","OK"),"")</f>
        <v>OK</v>
      </c>
      <c r="M1604" s="19" t="n">
        <f aca="false">DATE(YEAR(B1604),MONTH(B1604),1)</f>
        <v>46235</v>
      </c>
    </row>
    <row r="1605" customFormat="false" ht="15" hidden="false" customHeight="false" outlineLevel="0" collapsed="false">
      <c r="A1605" s="17" t="s">
        <v>2178</v>
      </c>
      <c r="B1605" s="18" t="n">
        <v>46243</v>
      </c>
      <c r="C1605" s="17" t="s">
        <v>82</v>
      </c>
      <c r="D1605" s="17" t="s">
        <v>2082</v>
      </c>
      <c r="E1605" s="17" t="s">
        <v>2083</v>
      </c>
      <c r="F1605" s="17" t="s">
        <v>98</v>
      </c>
      <c r="G1605" s="15" t="n">
        <v>1000.26</v>
      </c>
      <c r="H1605" s="17" t="s">
        <v>86</v>
      </c>
      <c r="I1605" s="12" t="n">
        <f aca="false">COUNTIFS('Supplier bills'!$E$2:$E$1921,A1605)</f>
        <v>1</v>
      </c>
      <c r="J1605" s="15" t="n">
        <f aca="false">IF(I1605=0,"",SUMIFS('Supplier bills'!$F$2:$F$1921,'Supplier bills'!$E$2:$E$1921,A1605))</f>
        <v>991.99</v>
      </c>
      <c r="K1605" s="15" t="n">
        <f aca="false">IF(H1605="Invoiced",ROUND(J1605-G1605,2),"")</f>
        <v>-8.27</v>
      </c>
      <c r="L1605" s="17" t="str">
        <f aca="false">IF(H1605="Invoiced",IF(ABS(K1605)/G1605&gt;0.03,"Review","OK"),"")</f>
        <v>OK</v>
      </c>
      <c r="M1605" s="19" t="n">
        <f aca="false">DATE(YEAR(B1605),MONTH(B1605),1)</f>
        <v>46235</v>
      </c>
    </row>
    <row r="1606" customFormat="false" ht="15" hidden="false" customHeight="false" outlineLevel="0" collapsed="false">
      <c r="A1606" s="17" t="s">
        <v>2179</v>
      </c>
      <c r="B1606" s="18" t="n">
        <v>46243</v>
      </c>
      <c r="C1606" s="17" t="s">
        <v>82</v>
      </c>
      <c r="D1606" s="17" t="s">
        <v>2047</v>
      </c>
      <c r="E1606" s="17" t="s">
        <v>2048</v>
      </c>
      <c r="F1606" s="17" t="s">
        <v>85</v>
      </c>
      <c r="G1606" s="15" t="n">
        <v>338.55</v>
      </c>
      <c r="H1606" s="17" t="s">
        <v>86</v>
      </c>
      <c r="I1606" s="12" t="n">
        <f aca="false">COUNTIFS('Supplier bills'!$E$2:$E$1921,A1606)</f>
        <v>1</v>
      </c>
      <c r="J1606" s="15" t="n">
        <f aca="false">IF(I1606=0,"",SUMIFS('Supplier bills'!$F$2:$F$1921,'Supplier bills'!$E$2:$E$1921,A1606))</f>
        <v>339.24</v>
      </c>
      <c r="K1606" s="15" t="n">
        <f aca="false">IF(H1606="Invoiced",ROUND(J1606-G1606,2),"")</f>
        <v>0.69</v>
      </c>
      <c r="L1606" s="17" t="str">
        <f aca="false">IF(H1606="Invoiced",IF(ABS(K1606)/G1606&gt;0.03,"Review","OK"),"")</f>
        <v>OK</v>
      </c>
      <c r="M1606" s="19" t="n">
        <f aca="false">DATE(YEAR(B1606),MONTH(B1606),1)</f>
        <v>46235</v>
      </c>
    </row>
    <row r="1607" customFormat="false" ht="15" hidden="false" customHeight="false" outlineLevel="0" collapsed="false">
      <c r="A1607" s="17" t="s">
        <v>2180</v>
      </c>
      <c r="B1607" s="18" t="n">
        <v>46243</v>
      </c>
      <c r="C1607" s="17" t="s">
        <v>88</v>
      </c>
      <c r="D1607" s="17" t="s">
        <v>1977</v>
      </c>
      <c r="E1607" s="17" t="s">
        <v>1978</v>
      </c>
      <c r="F1607" s="17" t="s">
        <v>85</v>
      </c>
      <c r="G1607" s="15" t="n">
        <v>277.23</v>
      </c>
      <c r="H1607" s="17" t="s">
        <v>86</v>
      </c>
      <c r="I1607" s="12" t="n">
        <f aca="false">COUNTIFS('Supplier bills'!$E$2:$E$1921,A1607)</f>
        <v>1</v>
      </c>
      <c r="J1607" s="15" t="n">
        <f aca="false">IF(I1607=0,"",SUMIFS('Supplier bills'!$F$2:$F$1921,'Supplier bills'!$E$2:$E$1921,A1607))</f>
        <v>277.25</v>
      </c>
      <c r="K1607" s="15" t="n">
        <f aca="false">IF(H1607="Invoiced",ROUND(J1607-G1607,2),"")</f>
        <v>0.02</v>
      </c>
      <c r="L1607" s="17" t="str">
        <f aca="false">IF(H1607="Invoiced",IF(ABS(K1607)/G1607&gt;0.03,"Review","OK"),"")</f>
        <v>OK</v>
      </c>
      <c r="M1607" s="19" t="n">
        <f aca="false">DATE(YEAR(B1607),MONTH(B1607),1)</f>
        <v>46235</v>
      </c>
    </row>
    <row r="1608" customFormat="false" ht="15" hidden="false" customHeight="false" outlineLevel="0" collapsed="false">
      <c r="A1608" s="17" t="s">
        <v>2181</v>
      </c>
      <c r="B1608" s="18" t="n">
        <v>46243</v>
      </c>
      <c r="C1608" s="17" t="s">
        <v>88</v>
      </c>
      <c r="D1608" s="17" t="s">
        <v>2047</v>
      </c>
      <c r="E1608" s="17" t="s">
        <v>2048</v>
      </c>
      <c r="F1608" s="17" t="s">
        <v>85</v>
      </c>
      <c r="G1608" s="15" t="n">
        <v>271.7</v>
      </c>
      <c r="H1608" s="17" t="s">
        <v>86</v>
      </c>
      <c r="I1608" s="12" t="n">
        <f aca="false">COUNTIFS('Supplier bills'!$E$2:$E$1921,A1608)</f>
        <v>1</v>
      </c>
      <c r="J1608" s="15" t="n">
        <f aca="false">IF(I1608=0,"",SUMIFS('Supplier bills'!$F$2:$F$1921,'Supplier bills'!$E$2:$E$1921,A1608))</f>
        <v>274.23</v>
      </c>
      <c r="K1608" s="15" t="n">
        <f aca="false">IF(H1608="Invoiced",ROUND(J1608-G1608,2),"")</f>
        <v>2.53</v>
      </c>
      <c r="L1608" s="17" t="str">
        <f aca="false">IF(H1608="Invoiced",IF(ABS(K1608)/G1608&gt;0.03,"Review","OK"),"")</f>
        <v>OK</v>
      </c>
      <c r="M1608" s="19" t="n">
        <f aca="false">DATE(YEAR(B1608),MONTH(B1608),1)</f>
        <v>46235</v>
      </c>
    </row>
    <row r="1609" customFormat="false" ht="15" hidden="false" customHeight="false" outlineLevel="0" collapsed="false">
      <c r="A1609" s="17" t="s">
        <v>2182</v>
      </c>
      <c r="B1609" s="18" t="n">
        <v>46243</v>
      </c>
      <c r="C1609" s="17" t="s">
        <v>101</v>
      </c>
      <c r="D1609" s="17" t="s">
        <v>1965</v>
      </c>
      <c r="E1609" s="17" t="s">
        <v>1966</v>
      </c>
      <c r="F1609" s="17" t="s">
        <v>92</v>
      </c>
      <c r="G1609" s="15" t="n">
        <v>1182.81</v>
      </c>
      <c r="H1609" s="17" t="s">
        <v>93</v>
      </c>
      <c r="I1609" s="12" t="n">
        <f aca="false">COUNTIFS('Supplier bills'!$E$2:$E$1921,A1609)</f>
        <v>0</v>
      </c>
      <c r="J1609" s="15" t="str">
        <f aca="false">IF(I1609=0,"",SUMIFS('Supplier bills'!$F$2:$F$1921,'Supplier bills'!$E$2:$E$1921,A1609))</f>
        <v/>
      </c>
      <c r="K1609" s="15" t="str">
        <f aca="false">IF(H1609="Invoiced",ROUND(J1609-G1609,2),"")</f>
        <v/>
      </c>
      <c r="L1609" s="17" t="str">
        <f aca="false">IF(H1609="Invoiced",IF(ABS(K1609)/G1609&gt;0.03,"Review","OK"),"")</f>
        <v/>
      </c>
      <c r="M1609" s="19" t="n">
        <f aca="false">DATE(YEAR(B1609),MONTH(B1609),1)</f>
        <v>46235</v>
      </c>
    </row>
    <row r="1610" customFormat="false" ht="15" hidden="false" customHeight="false" outlineLevel="0" collapsed="false">
      <c r="A1610" s="17" t="s">
        <v>2183</v>
      </c>
      <c r="B1610" s="18" t="n">
        <v>46243</v>
      </c>
      <c r="C1610" s="17" t="s">
        <v>88</v>
      </c>
      <c r="D1610" s="17" t="s">
        <v>2021</v>
      </c>
      <c r="E1610" s="17" t="s">
        <v>2022</v>
      </c>
      <c r="F1610" s="17" t="s">
        <v>85</v>
      </c>
      <c r="G1610" s="15" t="n">
        <v>237.99</v>
      </c>
      <c r="H1610" s="17" t="s">
        <v>86</v>
      </c>
      <c r="I1610" s="12" t="n">
        <f aca="false">COUNTIFS('Supplier bills'!$E$2:$E$1921,A1610)</f>
        <v>1</v>
      </c>
      <c r="J1610" s="15" t="n">
        <f aca="false">IF(I1610=0,"",SUMIFS('Supplier bills'!$F$2:$F$1921,'Supplier bills'!$E$2:$E$1921,A1610))</f>
        <v>222.51</v>
      </c>
      <c r="K1610" s="15" t="n">
        <f aca="false">IF(H1610="Invoiced",ROUND(J1610-G1610,2),"")</f>
        <v>-15.48</v>
      </c>
      <c r="L1610" s="17" t="str">
        <f aca="false">IF(H1610="Invoiced",IF(ABS(K1610)/G1610&gt;0.03,"Review","OK"),"")</f>
        <v>Review</v>
      </c>
      <c r="M1610" s="19" t="n">
        <f aca="false">DATE(YEAR(B1610),MONTH(B1610),1)</f>
        <v>46235</v>
      </c>
    </row>
    <row r="1611" customFormat="false" ht="15" hidden="false" customHeight="false" outlineLevel="0" collapsed="false">
      <c r="A1611" s="17" t="s">
        <v>2184</v>
      </c>
      <c r="B1611" s="18" t="n">
        <v>46243</v>
      </c>
      <c r="C1611" s="17" t="s">
        <v>88</v>
      </c>
      <c r="D1611" s="17" t="s">
        <v>2021</v>
      </c>
      <c r="E1611" s="17" t="s">
        <v>2022</v>
      </c>
      <c r="F1611" s="17" t="s">
        <v>98</v>
      </c>
      <c r="G1611" s="15" t="n">
        <v>307.12</v>
      </c>
      <c r="H1611" s="17" t="s">
        <v>86</v>
      </c>
      <c r="I1611" s="12" t="n">
        <f aca="false">COUNTIFS('Supplier bills'!$E$2:$E$1921,A1611)</f>
        <v>1</v>
      </c>
      <c r="J1611" s="15" t="n">
        <f aca="false">IF(I1611=0,"",SUMIFS('Supplier bills'!$F$2:$F$1921,'Supplier bills'!$E$2:$E$1921,A1611))</f>
        <v>283.13</v>
      </c>
      <c r="K1611" s="15" t="n">
        <f aca="false">IF(H1611="Invoiced",ROUND(J1611-G1611,2),"")</f>
        <v>-23.99</v>
      </c>
      <c r="L1611" s="17" t="str">
        <f aca="false">IF(H1611="Invoiced",IF(ABS(K1611)/G1611&gt;0.03,"Review","OK"),"")</f>
        <v>Review</v>
      </c>
      <c r="M1611" s="19" t="n">
        <f aca="false">DATE(YEAR(B1611),MONTH(B1611),1)</f>
        <v>46235</v>
      </c>
    </row>
    <row r="1612" customFormat="false" ht="15" hidden="false" customHeight="false" outlineLevel="0" collapsed="false">
      <c r="A1612" s="17" t="s">
        <v>2185</v>
      </c>
      <c r="B1612" s="18" t="n">
        <v>46243</v>
      </c>
      <c r="C1612" s="17" t="s">
        <v>82</v>
      </c>
      <c r="D1612" s="17" t="s">
        <v>2095</v>
      </c>
      <c r="E1612" s="17" t="s">
        <v>2096</v>
      </c>
      <c r="F1612" s="17" t="s">
        <v>98</v>
      </c>
      <c r="G1612" s="15" t="n">
        <v>228.99</v>
      </c>
      <c r="H1612" s="17" t="s">
        <v>135</v>
      </c>
      <c r="I1612" s="12" t="n">
        <f aca="false">COUNTIFS('Supplier bills'!$E$2:$E$1921,A1612)</f>
        <v>0</v>
      </c>
      <c r="J1612" s="15" t="str">
        <f aca="false">IF(I1612=0,"",SUMIFS('Supplier bills'!$F$2:$F$1921,'Supplier bills'!$E$2:$E$1921,A1612))</f>
        <v/>
      </c>
      <c r="K1612" s="15" t="str">
        <f aca="false">IF(H1612="Invoiced",ROUND(J1612-G1612,2),"")</f>
        <v/>
      </c>
      <c r="L1612" s="17" t="str">
        <f aca="false">IF(H1612="Invoiced",IF(ABS(K1612)/G1612&gt;0.03,"Review","OK"),"")</f>
        <v/>
      </c>
      <c r="M1612" s="19" t="n">
        <f aca="false">DATE(YEAR(B1612),MONTH(B1612),1)</f>
        <v>46235</v>
      </c>
    </row>
    <row r="1613" customFormat="false" ht="15" hidden="false" customHeight="false" outlineLevel="0" collapsed="false">
      <c r="A1613" s="17" t="s">
        <v>2186</v>
      </c>
      <c r="B1613" s="18" t="n">
        <v>46243</v>
      </c>
      <c r="C1613" s="17" t="s">
        <v>101</v>
      </c>
      <c r="D1613" s="17" t="s">
        <v>2148</v>
      </c>
      <c r="E1613" s="17" t="s">
        <v>2149</v>
      </c>
      <c r="F1613" s="17" t="s">
        <v>98</v>
      </c>
      <c r="G1613" s="15" t="n">
        <v>140.7</v>
      </c>
      <c r="H1613" s="17" t="s">
        <v>86</v>
      </c>
      <c r="I1613" s="12" t="n">
        <f aca="false">COUNTIFS('Supplier bills'!$E$2:$E$1921,A1613)</f>
        <v>1</v>
      </c>
      <c r="J1613" s="15" t="n">
        <f aca="false">IF(I1613=0,"",SUMIFS('Supplier bills'!$F$2:$F$1921,'Supplier bills'!$E$2:$E$1921,A1613))</f>
        <v>139.46</v>
      </c>
      <c r="K1613" s="15" t="n">
        <f aca="false">IF(H1613="Invoiced",ROUND(J1613-G1613,2),"")</f>
        <v>-1.24</v>
      </c>
      <c r="L1613" s="17" t="str">
        <f aca="false">IF(H1613="Invoiced",IF(ABS(K1613)/G1613&gt;0.03,"Review","OK"),"")</f>
        <v>OK</v>
      </c>
      <c r="M1613" s="19" t="n">
        <f aca="false">DATE(YEAR(B1613),MONTH(B1613),1)</f>
        <v>46235</v>
      </c>
    </row>
    <row r="1614" customFormat="false" ht="15" hidden="false" customHeight="false" outlineLevel="0" collapsed="false">
      <c r="A1614" s="17" t="s">
        <v>2187</v>
      </c>
      <c r="B1614" s="18" t="n">
        <v>46243</v>
      </c>
      <c r="C1614" s="17" t="s">
        <v>82</v>
      </c>
      <c r="D1614" s="17" t="s">
        <v>2047</v>
      </c>
      <c r="E1614" s="17" t="s">
        <v>2048</v>
      </c>
      <c r="F1614" s="17" t="s">
        <v>98</v>
      </c>
      <c r="G1614" s="15" t="n">
        <v>64.39</v>
      </c>
      <c r="H1614" s="17" t="s">
        <v>86</v>
      </c>
      <c r="I1614" s="12" t="n">
        <f aca="false">COUNTIFS('Supplier bills'!$E$2:$E$1921,A1614)</f>
        <v>1</v>
      </c>
      <c r="J1614" s="15" t="n">
        <f aca="false">IF(I1614=0,"",SUMIFS('Supplier bills'!$F$2:$F$1921,'Supplier bills'!$E$2:$E$1921,A1614))</f>
        <v>63.76</v>
      </c>
      <c r="K1614" s="15" t="n">
        <f aca="false">IF(H1614="Invoiced",ROUND(J1614-G1614,2),"")</f>
        <v>-0.63</v>
      </c>
      <c r="L1614" s="17" t="str">
        <f aca="false">IF(H1614="Invoiced",IF(ABS(K1614)/G1614&gt;0.03,"Review","OK"),"")</f>
        <v>OK</v>
      </c>
      <c r="M1614" s="19" t="n">
        <f aca="false">DATE(YEAR(B1614),MONTH(B1614),1)</f>
        <v>46235</v>
      </c>
    </row>
    <row r="1615" customFormat="false" ht="15" hidden="false" customHeight="false" outlineLevel="0" collapsed="false">
      <c r="A1615" s="17" t="s">
        <v>2188</v>
      </c>
      <c r="B1615" s="18" t="n">
        <v>46243</v>
      </c>
      <c r="C1615" s="17" t="s">
        <v>88</v>
      </c>
      <c r="D1615" s="17" t="s">
        <v>2189</v>
      </c>
      <c r="E1615" s="17" t="s">
        <v>2190</v>
      </c>
      <c r="F1615" s="17" t="s">
        <v>92</v>
      </c>
      <c r="G1615" s="15" t="n">
        <v>225.44</v>
      </c>
      <c r="H1615" s="17" t="s">
        <v>93</v>
      </c>
      <c r="I1615" s="12" t="n">
        <f aca="false">COUNTIFS('Supplier bills'!$E$2:$E$1921,A1615)</f>
        <v>0</v>
      </c>
      <c r="J1615" s="15" t="str">
        <f aca="false">IF(I1615=0,"",SUMIFS('Supplier bills'!$F$2:$F$1921,'Supplier bills'!$E$2:$E$1921,A1615))</f>
        <v/>
      </c>
      <c r="K1615" s="15" t="str">
        <f aca="false">IF(H1615="Invoiced",ROUND(J1615-G1615,2),"")</f>
        <v/>
      </c>
      <c r="L1615" s="17" t="str">
        <f aca="false">IF(H1615="Invoiced",IF(ABS(K1615)/G1615&gt;0.03,"Review","OK"),"")</f>
        <v/>
      </c>
      <c r="M1615" s="19" t="n">
        <f aca="false">DATE(YEAR(B1615),MONTH(B1615),1)</f>
        <v>46235</v>
      </c>
    </row>
    <row r="1616" customFormat="false" ht="15" hidden="false" customHeight="false" outlineLevel="0" collapsed="false">
      <c r="A1616" s="17" t="s">
        <v>2191</v>
      </c>
      <c r="B1616" s="18" t="n">
        <v>46243</v>
      </c>
      <c r="C1616" s="17" t="s">
        <v>88</v>
      </c>
      <c r="D1616" s="17" t="s">
        <v>1977</v>
      </c>
      <c r="E1616" s="17" t="s">
        <v>1978</v>
      </c>
      <c r="F1616" s="17" t="s">
        <v>98</v>
      </c>
      <c r="G1616" s="15" t="n">
        <v>419.82</v>
      </c>
      <c r="H1616" s="17" t="s">
        <v>86</v>
      </c>
      <c r="I1616" s="12" t="n">
        <f aca="false">COUNTIFS('Supplier bills'!$E$2:$E$1921,A1616)</f>
        <v>1</v>
      </c>
      <c r="J1616" s="15" t="n">
        <f aca="false">IF(I1616=0,"",SUMIFS('Supplier bills'!$F$2:$F$1921,'Supplier bills'!$E$2:$E$1921,A1616))</f>
        <v>420.58</v>
      </c>
      <c r="K1616" s="15" t="n">
        <f aca="false">IF(H1616="Invoiced",ROUND(J1616-G1616,2),"")</f>
        <v>0.76</v>
      </c>
      <c r="L1616" s="17" t="str">
        <f aca="false">IF(H1616="Invoiced",IF(ABS(K1616)/G1616&gt;0.03,"Review","OK"),"")</f>
        <v>OK</v>
      </c>
      <c r="M1616" s="19" t="n">
        <f aca="false">DATE(YEAR(B1616),MONTH(B1616),1)</f>
        <v>46235</v>
      </c>
    </row>
    <row r="1617" customFormat="false" ht="15" hidden="false" customHeight="false" outlineLevel="0" collapsed="false">
      <c r="A1617" s="17" t="s">
        <v>2192</v>
      </c>
      <c r="B1617" s="18" t="n">
        <v>46243</v>
      </c>
      <c r="C1617" s="17" t="s">
        <v>82</v>
      </c>
      <c r="D1617" s="17" t="s">
        <v>2108</v>
      </c>
      <c r="E1617" s="17" t="s">
        <v>2109</v>
      </c>
      <c r="F1617" s="17" t="s">
        <v>85</v>
      </c>
      <c r="G1617" s="15" t="n">
        <v>516.6</v>
      </c>
      <c r="H1617" s="17" t="s">
        <v>86</v>
      </c>
      <c r="I1617" s="12" t="n">
        <f aca="false">COUNTIFS('Supplier bills'!$E$2:$E$1921,A1617)</f>
        <v>1</v>
      </c>
      <c r="J1617" s="15" t="n">
        <f aca="false">IF(I1617=0,"",SUMIFS('Supplier bills'!$F$2:$F$1921,'Supplier bills'!$E$2:$E$1921,A1617))</f>
        <v>519.69</v>
      </c>
      <c r="K1617" s="15" t="n">
        <f aca="false">IF(H1617="Invoiced",ROUND(J1617-G1617,2),"")</f>
        <v>3.09</v>
      </c>
      <c r="L1617" s="17" t="str">
        <f aca="false">IF(H1617="Invoiced",IF(ABS(K1617)/G1617&gt;0.03,"Review","OK"),"")</f>
        <v>OK</v>
      </c>
      <c r="M1617" s="19" t="n">
        <f aca="false">DATE(YEAR(B1617),MONTH(B1617),1)</f>
        <v>46235</v>
      </c>
    </row>
    <row r="1618" customFormat="false" ht="15" hidden="false" customHeight="false" outlineLevel="0" collapsed="false">
      <c r="A1618" s="17" t="s">
        <v>2193</v>
      </c>
      <c r="B1618" s="18" t="n">
        <v>46243</v>
      </c>
      <c r="C1618" s="17" t="s">
        <v>88</v>
      </c>
      <c r="D1618" s="17" t="s">
        <v>2108</v>
      </c>
      <c r="E1618" s="17" t="s">
        <v>2109</v>
      </c>
      <c r="F1618" s="17" t="s">
        <v>98</v>
      </c>
      <c r="G1618" s="15" t="n">
        <v>100.61</v>
      </c>
      <c r="H1618" s="17" t="s">
        <v>86</v>
      </c>
      <c r="I1618" s="12" t="n">
        <f aca="false">COUNTIFS('Supplier bills'!$E$2:$E$1921,A1618)</f>
        <v>1</v>
      </c>
      <c r="J1618" s="15" t="n">
        <f aca="false">IF(I1618=0,"",SUMIFS('Supplier bills'!$F$2:$F$1921,'Supplier bills'!$E$2:$E$1921,A1618))</f>
        <v>101.1</v>
      </c>
      <c r="K1618" s="15" t="n">
        <f aca="false">IF(H1618="Invoiced",ROUND(J1618-G1618,2),"")</f>
        <v>0.49</v>
      </c>
      <c r="L1618" s="17" t="str">
        <f aca="false">IF(H1618="Invoiced",IF(ABS(K1618)/G1618&gt;0.03,"Review","OK"),"")</f>
        <v>OK</v>
      </c>
      <c r="M1618" s="19" t="n">
        <f aca="false">DATE(YEAR(B1618),MONTH(B1618),1)</f>
        <v>46235</v>
      </c>
    </row>
    <row r="1619" customFormat="false" ht="15" hidden="false" customHeight="false" outlineLevel="0" collapsed="false">
      <c r="A1619" s="17" t="s">
        <v>2194</v>
      </c>
      <c r="B1619" s="18" t="n">
        <v>46244</v>
      </c>
      <c r="C1619" s="17" t="s">
        <v>101</v>
      </c>
      <c r="D1619" s="17" t="s">
        <v>2095</v>
      </c>
      <c r="E1619" s="17" t="s">
        <v>2096</v>
      </c>
      <c r="F1619" s="17" t="s">
        <v>85</v>
      </c>
      <c r="G1619" s="15" t="n">
        <v>128.31</v>
      </c>
      <c r="H1619" s="17" t="s">
        <v>86</v>
      </c>
      <c r="I1619" s="12" t="n">
        <f aca="false">COUNTIFS('Supplier bills'!$E$2:$E$1921,A1619)</f>
        <v>1</v>
      </c>
      <c r="J1619" s="15" t="n">
        <f aca="false">IF(I1619=0,"",SUMIFS('Supplier bills'!$F$2:$F$1921,'Supplier bills'!$E$2:$E$1921,A1619))</f>
        <v>127.29</v>
      </c>
      <c r="K1619" s="15" t="n">
        <f aca="false">IF(H1619="Invoiced",ROUND(J1619-G1619,2),"")</f>
        <v>-1.02</v>
      </c>
      <c r="L1619" s="17" t="str">
        <f aca="false">IF(H1619="Invoiced",IF(ABS(K1619)/G1619&gt;0.03,"Review","OK"),"")</f>
        <v>OK</v>
      </c>
      <c r="M1619" s="19" t="n">
        <f aca="false">DATE(YEAR(B1619),MONTH(B1619),1)</f>
        <v>46235</v>
      </c>
    </row>
    <row r="1620" customFormat="false" ht="15" hidden="false" customHeight="false" outlineLevel="0" collapsed="false">
      <c r="A1620" s="17" t="s">
        <v>2195</v>
      </c>
      <c r="B1620" s="18" t="n">
        <v>46244</v>
      </c>
      <c r="C1620" s="17" t="s">
        <v>88</v>
      </c>
      <c r="D1620" s="17" t="s">
        <v>2196</v>
      </c>
      <c r="E1620" s="17" t="s">
        <v>2197</v>
      </c>
      <c r="F1620" s="17" t="s">
        <v>85</v>
      </c>
      <c r="G1620" s="15" t="n">
        <v>429.46</v>
      </c>
      <c r="H1620" s="17" t="s">
        <v>86</v>
      </c>
      <c r="I1620" s="12" t="n">
        <f aca="false">COUNTIFS('Supplier bills'!$E$2:$E$1921,A1620)</f>
        <v>1</v>
      </c>
      <c r="J1620" s="15" t="n">
        <f aca="false">IF(I1620=0,"",SUMIFS('Supplier bills'!$F$2:$F$1921,'Supplier bills'!$E$2:$E$1921,A1620))</f>
        <v>433.41</v>
      </c>
      <c r="K1620" s="15" t="n">
        <f aca="false">IF(H1620="Invoiced",ROUND(J1620-G1620,2),"")</f>
        <v>3.95</v>
      </c>
      <c r="L1620" s="17" t="str">
        <f aca="false">IF(H1620="Invoiced",IF(ABS(K1620)/G1620&gt;0.03,"Review","OK"),"")</f>
        <v>OK</v>
      </c>
      <c r="M1620" s="19" t="n">
        <f aca="false">DATE(YEAR(B1620),MONTH(B1620),1)</f>
        <v>46235</v>
      </c>
    </row>
    <row r="1621" customFormat="false" ht="15" hidden="false" customHeight="false" outlineLevel="0" collapsed="false">
      <c r="A1621" s="17" t="s">
        <v>2198</v>
      </c>
      <c r="B1621" s="18" t="n">
        <v>46244</v>
      </c>
      <c r="C1621" s="17" t="s">
        <v>82</v>
      </c>
      <c r="D1621" s="17" t="s">
        <v>2199</v>
      </c>
      <c r="E1621" s="17" t="s">
        <v>2200</v>
      </c>
      <c r="F1621" s="17" t="s">
        <v>85</v>
      </c>
      <c r="G1621" s="15" t="n">
        <v>230.76</v>
      </c>
      <c r="H1621" s="17" t="s">
        <v>86</v>
      </c>
      <c r="I1621" s="12" t="n">
        <f aca="false">COUNTIFS('Supplier bills'!$E$2:$E$1921,A1621)</f>
        <v>1</v>
      </c>
      <c r="J1621" s="15" t="n">
        <f aca="false">IF(I1621=0,"",SUMIFS('Supplier bills'!$F$2:$F$1921,'Supplier bills'!$E$2:$E$1921,A1621))</f>
        <v>230.05</v>
      </c>
      <c r="K1621" s="15" t="n">
        <f aca="false">IF(H1621="Invoiced",ROUND(J1621-G1621,2),"")</f>
        <v>-0.71</v>
      </c>
      <c r="L1621" s="17" t="str">
        <f aca="false">IF(H1621="Invoiced",IF(ABS(K1621)/G1621&gt;0.03,"Review","OK"),"")</f>
        <v>OK</v>
      </c>
      <c r="M1621" s="19" t="n">
        <f aca="false">DATE(YEAR(B1621),MONTH(B1621),1)</f>
        <v>46235</v>
      </c>
    </row>
    <row r="1622" customFormat="false" ht="15" hidden="false" customHeight="false" outlineLevel="0" collapsed="false">
      <c r="A1622" s="17" t="s">
        <v>2201</v>
      </c>
      <c r="B1622" s="18" t="n">
        <v>46244</v>
      </c>
      <c r="C1622" s="17" t="s">
        <v>101</v>
      </c>
      <c r="D1622" s="17" t="s">
        <v>2135</v>
      </c>
      <c r="E1622" s="17" t="s">
        <v>2136</v>
      </c>
      <c r="F1622" s="17" t="s">
        <v>85</v>
      </c>
      <c r="G1622" s="15" t="n">
        <v>210.52</v>
      </c>
      <c r="H1622" s="17" t="s">
        <v>86</v>
      </c>
      <c r="I1622" s="12" t="n">
        <f aca="false">COUNTIFS('Supplier bills'!$E$2:$E$1921,A1622)</f>
        <v>1</v>
      </c>
      <c r="J1622" s="15" t="n">
        <f aca="false">IF(I1622=0,"",SUMIFS('Supplier bills'!$F$2:$F$1921,'Supplier bills'!$E$2:$E$1921,A1622))</f>
        <v>209.76</v>
      </c>
      <c r="K1622" s="15" t="n">
        <f aca="false">IF(H1622="Invoiced",ROUND(J1622-G1622,2),"")</f>
        <v>-0.76</v>
      </c>
      <c r="L1622" s="17" t="str">
        <f aca="false">IF(H1622="Invoiced",IF(ABS(K1622)/G1622&gt;0.03,"Review","OK"),"")</f>
        <v>OK</v>
      </c>
      <c r="M1622" s="19" t="n">
        <f aca="false">DATE(YEAR(B1622),MONTH(B1622),1)</f>
        <v>46235</v>
      </c>
    </row>
    <row r="1623" customFormat="false" ht="15" hidden="false" customHeight="false" outlineLevel="0" collapsed="false">
      <c r="A1623" s="17" t="s">
        <v>2202</v>
      </c>
      <c r="B1623" s="18" t="n">
        <v>46244</v>
      </c>
      <c r="C1623" s="17" t="s">
        <v>82</v>
      </c>
      <c r="D1623" s="17" t="s">
        <v>2008</v>
      </c>
      <c r="E1623" s="17" t="s">
        <v>2009</v>
      </c>
      <c r="F1623" s="17" t="s">
        <v>98</v>
      </c>
      <c r="G1623" s="15" t="n">
        <v>1046.49</v>
      </c>
      <c r="H1623" s="17" t="s">
        <v>86</v>
      </c>
      <c r="I1623" s="12" t="n">
        <f aca="false">COUNTIFS('Supplier bills'!$E$2:$E$1921,A1623)</f>
        <v>1</v>
      </c>
      <c r="J1623" s="15" t="n">
        <f aca="false">IF(I1623=0,"",SUMIFS('Supplier bills'!$F$2:$F$1921,'Supplier bills'!$E$2:$E$1921,A1623))</f>
        <v>1045.22</v>
      </c>
      <c r="K1623" s="15" t="n">
        <f aca="false">IF(H1623="Invoiced",ROUND(J1623-G1623,2),"")</f>
        <v>-1.27</v>
      </c>
      <c r="L1623" s="17" t="str">
        <f aca="false">IF(H1623="Invoiced",IF(ABS(K1623)/G1623&gt;0.03,"Review","OK"),"")</f>
        <v>OK</v>
      </c>
      <c r="M1623" s="19" t="n">
        <f aca="false">DATE(YEAR(B1623),MONTH(B1623),1)</f>
        <v>46235</v>
      </c>
    </row>
    <row r="1624" customFormat="false" ht="15" hidden="false" customHeight="false" outlineLevel="0" collapsed="false">
      <c r="A1624" s="17" t="s">
        <v>2203</v>
      </c>
      <c r="B1624" s="18" t="n">
        <v>46245</v>
      </c>
      <c r="C1624" s="17" t="s">
        <v>82</v>
      </c>
      <c r="D1624" s="17" t="s">
        <v>1977</v>
      </c>
      <c r="E1624" s="17" t="s">
        <v>1978</v>
      </c>
      <c r="F1624" s="17" t="s">
        <v>85</v>
      </c>
      <c r="G1624" s="15" t="n">
        <v>205.18</v>
      </c>
      <c r="H1624" s="17" t="s">
        <v>86</v>
      </c>
      <c r="I1624" s="12" t="n">
        <f aca="false">COUNTIFS('Supplier bills'!$E$2:$E$1921,A1624)</f>
        <v>1</v>
      </c>
      <c r="J1624" s="15" t="n">
        <f aca="false">IF(I1624=0,"",SUMIFS('Supplier bills'!$F$2:$F$1921,'Supplier bills'!$E$2:$E$1921,A1624))</f>
        <v>205.71</v>
      </c>
      <c r="K1624" s="15" t="n">
        <f aca="false">IF(H1624="Invoiced",ROUND(J1624-G1624,2),"")</f>
        <v>0.53</v>
      </c>
      <c r="L1624" s="17" t="str">
        <f aca="false">IF(H1624="Invoiced",IF(ABS(K1624)/G1624&gt;0.03,"Review","OK"),"")</f>
        <v>OK</v>
      </c>
      <c r="M1624" s="19" t="n">
        <f aca="false">DATE(YEAR(B1624),MONTH(B1624),1)</f>
        <v>46235</v>
      </c>
    </row>
    <row r="1625" customFormat="false" ht="15" hidden="false" customHeight="false" outlineLevel="0" collapsed="false">
      <c r="A1625" s="17" t="s">
        <v>2204</v>
      </c>
      <c r="B1625" s="18" t="n">
        <v>46245</v>
      </c>
      <c r="C1625" s="17" t="s">
        <v>82</v>
      </c>
      <c r="D1625" s="17" t="s">
        <v>2111</v>
      </c>
      <c r="E1625" s="17" t="s">
        <v>2112</v>
      </c>
      <c r="F1625" s="17" t="s">
        <v>98</v>
      </c>
      <c r="G1625" s="15" t="n">
        <v>168.68</v>
      </c>
      <c r="H1625" s="17" t="s">
        <v>86</v>
      </c>
      <c r="I1625" s="12" t="n">
        <f aca="false">COUNTIFS('Supplier bills'!$E$2:$E$1921,A1625)</f>
        <v>1</v>
      </c>
      <c r="J1625" s="15" t="n">
        <f aca="false">IF(I1625=0,"",SUMIFS('Supplier bills'!$F$2:$F$1921,'Supplier bills'!$E$2:$E$1921,A1625))</f>
        <v>167.21</v>
      </c>
      <c r="K1625" s="15" t="n">
        <f aca="false">IF(H1625="Invoiced",ROUND(J1625-G1625,2),"")</f>
        <v>-1.47</v>
      </c>
      <c r="L1625" s="17" t="str">
        <f aca="false">IF(H1625="Invoiced",IF(ABS(K1625)/G1625&gt;0.03,"Review","OK"),"")</f>
        <v>OK</v>
      </c>
      <c r="M1625" s="19" t="n">
        <f aca="false">DATE(YEAR(B1625),MONTH(B1625),1)</f>
        <v>46235</v>
      </c>
    </row>
    <row r="1626" customFormat="false" ht="15" hidden="false" customHeight="false" outlineLevel="0" collapsed="false">
      <c r="A1626" s="17" t="s">
        <v>2205</v>
      </c>
      <c r="B1626" s="18" t="n">
        <v>46245</v>
      </c>
      <c r="C1626" s="17" t="s">
        <v>88</v>
      </c>
      <c r="D1626" s="17" t="s">
        <v>2196</v>
      </c>
      <c r="E1626" s="17" t="s">
        <v>2197</v>
      </c>
      <c r="F1626" s="17" t="s">
        <v>85</v>
      </c>
      <c r="G1626" s="15" t="n">
        <v>160.8</v>
      </c>
      <c r="H1626" s="17" t="s">
        <v>86</v>
      </c>
      <c r="I1626" s="12" t="n">
        <f aca="false">COUNTIFS('Supplier bills'!$E$2:$E$1921,A1626)</f>
        <v>1</v>
      </c>
      <c r="J1626" s="15" t="n">
        <f aca="false">IF(I1626=0,"",SUMIFS('Supplier bills'!$F$2:$F$1921,'Supplier bills'!$E$2:$E$1921,A1626))</f>
        <v>162.07</v>
      </c>
      <c r="K1626" s="15" t="n">
        <f aca="false">IF(H1626="Invoiced",ROUND(J1626-G1626,2),"")</f>
        <v>1.27</v>
      </c>
      <c r="L1626" s="17" t="str">
        <f aca="false">IF(H1626="Invoiced",IF(ABS(K1626)/G1626&gt;0.03,"Review","OK"),"")</f>
        <v>OK</v>
      </c>
      <c r="M1626" s="19" t="n">
        <f aca="false">DATE(YEAR(B1626),MONTH(B1626),1)</f>
        <v>46235</v>
      </c>
    </row>
    <row r="1627" customFormat="false" ht="15" hidden="false" customHeight="false" outlineLevel="0" collapsed="false">
      <c r="A1627" s="17" t="s">
        <v>2206</v>
      </c>
      <c r="B1627" s="18" t="n">
        <v>46245</v>
      </c>
      <c r="C1627" s="17" t="s">
        <v>88</v>
      </c>
      <c r="D1627" s="17" t="s">
        <v>2164</v>
      </c>
      <c r="E1627" s="17" t="s">
        <v>2165</v>
      </c>
      <c r="F1627" s="17" t="s">
        <v>98</v>
      </c>
      <c r="G1627" s="15" t="n">
        <v>635.04</v>
      </c>
      <c r="H1627" s="17" t="s">
        <v>86</v>
      </c>
      <c r="I1627" s="12" t="n">
        <f aca="false">COUNTIFS('Supplier bills'!$E$2:$E$1921,A1627)</f>
        <v>1</v>
      </c>
      <c r="J1627" s="15" t="n">
        <f aca="false">IF(I1627=0,"",SUMIFS('Supplier bills'!$F$2:$F$1921,'Supplier bills'!$E$2:$E$1921,A1627))</f>
        <v>629.13</v>
      </c>
      <c r="K1627" s="15" t="n">
        <f aca="false">IF(H1627="Invoiced",ROUND(J1627-G1627,2),"")</f>
        <v>-5.91</v>
      </c>
      <c r="L1627" s="17" t="str">
        <f aca="false">IF(H1627="Invoiced",IF(ABS(K1627)/G1627&gt;0.03,"Review","OK"),"")</f>
        <v>OK</v>
      </c>
      <c r="M1627" s="19" t="n">
        <f aca="false">DATE(YEAR(B1627),MONTH(B1627),1)</f>
        <v>46235</v>
      </c>
    </row>
    <row r="1628" customFormat="false" ht="15" hidden="false" customHeight="false" outlineLevel="0" collapsed="false">
      <c r="A1628" s="17" t="s">
        <v>2207</v>
      </c>
      <c r="B1628" s="18" t="n">
        <v>46245</v>
      </c>
      <c r="C1628" s="17" t="s">
        <v>101</v>
      </c>
      <c r="D1628" s="17" t="s">
        <v>2082</v>
      </c>
      <c r="E1628" s="17" t="s">
        <v>2083</v>
      </c>
      <c r="F1628" s="17" t="s">
        <v>85</v>
      </c>
      <c r="G1628" s="15" t="n">
        <v>389.27</v>
      </c>
      <c r="H1628" s="17" t="s">
        <v>86</v>
      </c>
      <c r="I1628" s="12" t="n">
        <f aca="false">COUNTIFS('Supplier bills'!$E$2:$E$1921,A1628)</f>
        <v>1</v>
      </c>
      <c r="J1628" s="15" t="n">
        <f aca="false">IF(I1628=0,"",SUMIFS('Supplier bills'!$F$2:$F$1921,'Supplier bills'!$E$2:$E$1921,A1628))</f>
        <v>392.85</v>
      </c>
      <c r="K1628" s="15" t="n">
        <f aca="false">IF(H1628="Invoiced",ROUND(J1628-G1628,2),"")</f>
        <v>3.58</v>
      </c>
      <c r="L1628" s="17" t="str">
        <f aca="false">IF(H1628="Invoiced",IF(ABS(K1628)/G1628&gt;0.03,"Review","OK"),"")</f>
        <v>OK</v>
      </c>
      <c r="M1628" s="19" t="n">
        <f aca="false">DATE(YEAR(B1628),MONTH(B1628),1)</f>
        <v>46235</v>
      </c>
    </row>
    <row r="1629" customFormat="false" ht="15" hidden="false" customHeight="false" outlineLevel="0" collapsed="false">
      <c r="A1629" s="17" t="s">
        <v>2208</v>
      </c>
      <c r="B1629" s="18" t="n">
        <v>46245</v>
      </c>
      <c r="C1629" s="17" t="s">
        <v>101</v>
      </c>
      <c r="D1629" s="17" t="s">
        <v>2071</v>
      </c>
      <c r="E1629" s="17" t="s">
        <v>2072</v>
      </c>
      <c r="F1629" s="17" t="s">
        <v>98</v>
      </c>
      <c r="G1629" s="15" t="n">
        <v>179.52</v>
      </c>
      <c r="H1629" s="17" t="s">
        <v>86</v>
      </c>
      <c r="I1629" s="12" t="n">
        <f aca="false">COUNTIFS('Supplier bills'!$E$2:$E$1921,A1629)</f>
        <v>1</v>
      </c>
      <c r="J1629" s="15" t="n">
        <f aca="false">IF(I1629=0,"",SUMIFS('Supplier bills'!$F$2:$F$1921,'Supplier bills'!$E$2:$E$1921,A1629))</f>
        <v>178.1</v>
      </c>
      <c r="K1629" s="15" t="n">
        <f aca="false">IF(H1629="Invoiced",ROUND(J1629-G1629,2),"")</f>
        <v>-1.42</v>
      </c>
      <c r="L1629" s="17" t="str">
        <f aca="false">IF(H1629="Invoiced",IF(ABS(K1629)/G1629&gt;0.03,"Review","OK"),"")</f>
        <v>OK</v>
      </c>
      <c r="M1629" s="19" t="n">
        <f aca="false">DATE(YEAR(B1629),MONTH(B1629),1)</f>
        <v>46235</v>
      </c>
    </row>
    <row r="1630" customFormat="false" ht="15" hidden="false" customHeight="false" outlineLevel="0" collapsed="false">
      <c r="A1630" s="17" t="s">
        <v>2209</v>
      </c>
      <c r="B1630" s="18" t="n">
        <v>46245</v>
      </c>
      <c r="C1630" s="17" t="s">
        <v>101</v>
      </c>
      <c r="D1630" s="17" t="s">
        <v>2082</v>
      </c>
      <c r="E1630" s="17" t="s">
        <v>2083</v>
      </c>
      <c r="F1630" s="17" t="s">
        <v>98</v>
      </c>
      <c r="G1630" s="15" t="n">
        <v>124.13</v>
      </c>
      <c r="H1630" s="17" t="s">
        <v>86</v>
      </c>
      <c r="I1630" s="12" t="n">
        <f aca="false">COUNTIFS('Supplier bills'!$E$2:$E$1921,A1630)</f>
        <v>2</v>
      </c>
      <c r="J1630" s="15" t="n">
        <f aca="false">IF(I1630=0,"",SUMIFS('Supplier bills'!$F$2:$F$1921,'Supplier bills'!$E$2:$E$1921,A1630))</f>
        <v>124.66</v>
      </c>
      <c r="K1630" s="15" t="n">
        <f aca="false">IF(H1630="Invoiced",ROUND(J1630-G1630,2),"")</f>
        <v>0.53</v>
      </c>
      <c r="L1630" s="17" t="str">
        <f aca="false">IF(H1630="Invoiced",IF(ABS(K1630)/G1630&gt;0.03,"Review","OK"),"")</f>
        <v>OK</v>
      </c>
      <c r="M1630" s="19" t="n">
        <f aca="false">DATE(YEAR(B1630),MONTH(B1630),1)</f>
        <v>46235</v>
      </c>
    </row>
    <row r="1631" customFormat="false" ht="15" hidden="false" customHeight="false" outlineLevel="0" collapsed="false">
      <c r="A1631" s="17" t="s">
        <v>2210</v>
      </c>
      <c r="B1631" s="18" t="n">
        <v>46245</v>
      </c>
      <c r="C1631" s="17" t="s">
        <v>82</v>
      </c>
      <c r="D1631" s="17" t="s">
        <v>2074</v>
      </c>
      <c r="E1631" s="17" t="s">
        <v>2075</v>
      </c>
      <c r="F1631" s="17" t="s">
        <v>98</v>
      </c>
      <c r="G1631" s="15" t="n">
        <v>623.3</v>
      </c>
      <c r="H1631" s="17" t="s">
        <v>86</v>
      </c>
      <c r="I1631" s="12" t="n">
        <f aca="false">COUNTIFS('Supplier bills'!$E$2:$E$1921,A1631)</f>
        <v>1</v>
      </c>
      <c r="J1631" s="15" t="n">
        <f aca="false">IF(I1631=0,"",SUMIFS('Supplier bills'!$F$2:$F$1921,'Supplier bills'!$E$2:$E$1921,A1631))</f>
        <v>624.89</v>
      </c>
      <c r="K1631" s="15" t="n">
        <f aca="false">IF(H1631="Invoiced",ROUND(J1631-G1631,2),"")</f>
        <v>1.59</v>
      </c>
      <c r="L1631" s="17" t="str">
        <f aca="false">IF(H1631="Invoiced",IF(ABS(K1631)/G1631&gt;0.03,"Review","OK"),"")</f>
        <v>OK</v>
      </c>
      <c r="M1631" s="19" t="n">
        <f aca="false">DATE(YEAR(B1631),MONTH(B1631),1)</f>
        <v>46235</v>
      </c>
    </row>
    <row r="1632" customFormat="false" ht="15" hidden="false" customHeight="false" outlineLevel="0" collapsed="false">
      <c r="A1632" s="17" t="s">
        <v>2211</v>
      </c>
      <c r="B1632" s="18" t="n">
        <v>46245</v>
      </c>
      <c r="C1632" s="17" t="s">
        <v>101</v>
      </c>
      <c r="D1632" s="17" t="s">
        <v>2077</v>
      </c>
      <c r="E1632" s="17" t="s">
        <v>2078</v>
      </c>
      <c r="F1632" s="17" t="s">
        <v>85</v>
      </c>
      <c r="G1632" s="15" t="n">
        <v>120.66</v>
      </c>
      <c r="H1632" s="17" t="s">
        <v>86</v>
      </c>
      <c r="I1632" s="12" t="n">
        <f aca="false">COUNTIFS('Supplier bills'!$E$2:$E$1921,A1632)</f>
        <v>1</v>
      </c>
      <c r="J1632" s="15" t="n">
        <f aca="false">IF(I1632=0,"",SUMIFS('Supplier bills'!$F$2:$F$1921,'Supplier bills'!$E$2:$E$1921,A1632))</f>
        <v>120.51</v>
      </c>
      <c r="K1632" s="15" t="n">
        <f aca="false">IF(H1632="Invoiced",ROUND(J1632-G1632,2),"")</f>
        <v>-0.15</v>
      </c>
      <c r="L1632" s="17" t="str">
        <f aca="false">IF(H1632="Invoiced",IF(ABS(K1632)/G1632&gt;0.03,"Review","OK"),"")</f>
        <v>OK</v>
      </c>
      <c r="M1632" s="19" t="n">
        <f aca="false">DATE(YEAR(B1632),MONTH(B1632),1)</f>
        <v>46235</v>
      </c>
    </row>
    <row r="1633" customFormat="false" ht="15" hidden="false" customHeight="false" outlineLevel="0" collapsed="false">
      <c r="A1633" s="17" t="s">
        <v>2212</v>
      </c>
      <c r="B1633" s="18" t="n">
        <v>46245</v>
      </c>
      <c r="C1633" s="17" t="s">
        <v>101</v>
      </c>
      <c r="D1633" s="17" t="s">
        <v>2071</v>
      </c>
      <c r="E1633" s="17" t="s">
        <v>2072</v>
      </c>
      <c r="F1633" s="17" t="s">
        <v>98</v>
      </c>
      <c r="G1633" s="15" t="n">
        <v>363.63</v>
      </c>
      <c r="H1633" s="17" t="s">
        <v>86</v>
      </c>
      <c r="I1633" s="12" t="n">
        <f aca="false">COUNTIFS('Supplier bills'!$E$2:$E$1921,A1633)</f>
        <v>1</v>
      </c>
      <c r="J1633" s="15" t="n">
        <f aca="false">IF(I1633=0,"",SUMIFS('Supplier bills'!$F$2:$F$1921,'Supplier bills'!$E$2:$E$1921,A1633))</f>
        <v>365.21</v>
      </c>
      <c r="K1633" s="15" t="n">
        <f aca="false">IF(H1633="Invoiced",ROUND(J1633-G1633,2),"")</f>
        <v>1.58</v>
      </c>
      <c r="L1633" s="17" t="str">
        <f aca="false">IF(H1633="Invoiced",IF(ABS(K1633)/G1633&gt;0.03,"Review","OK"),"")</f>
        <v>OK</v>
      </c>
      <c r="M1633" s="19" t="n">
        <f aca="false">DATE(YEAR(B1633),MONTH(B1633),1)</f>
        <v>46235</v>
      </c>
    </row>
    <row r="1634" customFormat="false" ht="15" hidden="false" customHeight="false" outlineLevel="0" collapsed="false">
      <c r="A1634" s="17" t="s">
        <v>2213</v>
      </c>
      <c r="B1634" s="18" t="n">
        <v>46245</v>
      </c>
      <c r="C1634" s="17" t="s">
        <v>82</v>
      </c>
      <c r="D1634" s="17" t="s">
        <v>2047</v>
      </c>
      <c r="E1634" s="17" t="s">
        <v>2048</v>
      </c>
      <c r="F1634" s="17" t="s">
        <v>98</v>
      </c>
      <c r="G1634" s="15" t="n">
        <v>195.74</v>
      </c>
      <c r="H1634" s="17" t="s">
        <v>86</v>
      </c>
      <c r="I1634" s="12" t="n">
        <f aca="false">COUNTIFS('Supplier bills'!$E$2:$E$1921,A1634)</f>
        <v>1</v>
      </c>
      <c r="J1634" s="15" t="n">
        <f aca="false">IF(I1634=0,"",SUMIFS('Supplier bills'!$F$2:$F$1921,'Supplier bills'!$E$2:$E$1921,A1634))</f>
        <v>208.27</v>
      </c>
      <c r="K1634" s="15" t="n">
        <f aca="false">IF(H1634="Invoiced",ROUND(J1634-G1634,2),"")</f>
        <v>12.53</v>
      </c>
      <c r="L1634" s="17" t="str">
        <f aca="false">IF(H1634="Invoiced",IF(ABS(K1634)/G1634&gt;0.03,"Review","OK"),"")</f>
        <v>Review</v>
      </c>
      <c r="M1634" s="19" t="n">
        <f aca="false">DATE(YEAR(B1634),MONTH(B1634),1)</f>
        <v>46235</v>
      </c>
    </row>
    <row r="1635" customFormat="false" ht="15" hidden="false" customHeight="false" outlineLevel="0" collapsed="false">
      <c r="A1635" s="17" t="s">
        <v>2214</v>
      </c>
      <c r="B1635" s="18" t="n">
        <v>46245</v>
      </c>
      <c r="C1635" s="17" t="s">
        <v>88</v>
      </c>
      <c r="D1635" s="17" t="s">
        <v>2196</v>
      </c>
      <c r="E1635" s="17" t="s">
        <v>2197</v>
      </c>
      <c r="F1635" s="17" t="s">
        <v>98</v>
      </c>
      <c r="G1635" s="15" t="n">
        <v>121.63</v>
      </c>
      <c r="H1635" s="17" t="s">
        <v>86</v>
      </c>
      <c r="I1635" s="12" t="n">
        <f aca="false">COUNTIFS('Supplier bills'!$E$2:$E$1921,A1635)</f>
        <v>1</v>
      </c>
      <c r="J1635" s="15" t="n">
        <f aca="false">IF(I1635=0,"",SUMIFS('Supplier bills'!$F$2:$F$1921,'Supplier bills'!$E$2:$E$1921,A1635))</f>
        <v>121.53</v>
      </c>
      <c r="K1635" s="15" t="n">
        <f aca="false">IF(H1635="Invoiced",ROUND(J1635-G1635,2),"")</f>
        <v>-0.1</v>
      </c>
      <c r="L1635" s="17" t="str">
        <f aca="false">IF(H1635="Invoiced",IF(ABS(K1635)/G1635&gt;0.03,"Review","OK"),"")</f>
        <v>OK</v>
      </c>
      <c r="M1635" s="19" t="n">
        <f aca="false">DATE(YEAR(B1635),MONTH(B1635),1)</f>
        <v>46235</v>
      </c>
    </row>
    <row r="1636" customFormat="false" ht="15" hidden="false" customHeight="false" outlineLevel="0" collapsed="false">
      <c r="A1636" s="17" t="s">
        <v>2215</v>
      </c>
      <c r="B1636" s="18" t="n">
        <v>46245</v>
      </c>
      <c r="C1636" s="17" t="s">
        <v>88</v>
      </c>
      <c r="D1636" s="17" t="s">
        <v>2189</v>
      </c>
      <c r="E1636" s="17" t="s">
        <v>2190</v>
      </c>
      <c r="F1636" s="17" t="s">
        <v>85</v>
      </c>
      <c r="G1636" s="15" t="n">
        <v>67.93</v>
      </c>
      <c r="H1636" s="17" t="s">
        <v>86</v>
      </c>
      <c r="I1636" s="12" t="n">
        <f aca="false">COUNTIFS('Supplier bills'!$E$2:$E$1921,A1636)</f>
        <v>1</v>
      </c>
      <c r="J1636" s="15" t="n">
        <f aca="false">IF(I1636=0,"",SUMIFS('Supplier bills'!$F$2:$F$1921,'Supplier bills'!$E$2:$E$1921,A1636))</f>
        <v>68.57</v>
      </c>
      <c r="K1636" s="15" t="n">
        <f aca="false">IF(H1636="Invoiced",ROUND(J1636-G1636,2),"")</f>
        <v>0.64</v>
      </c>
      <c r="L1636" s="17" t="str">
        <f aca="false">IF(H1636="Invoiced",IF(ABS(K1636)/G1636&gt;0.03,"Review","OK"),"")</f>
        <v>OK</v>
      </c>
      <c r="M1636" s="19" t="n">
        <f aca="false">DATE(YEAR(B1636),MONTH(B1636),1)</f>
        <v>46235</v>
      </c>
    </row>
    <row r="1637" customFormat="false" ht="15" hidden="false" customHeight="false" outlineLevel="0" collapsed="false">
      <c r="A1637" s="17" t="s">
        <v>2216</v>
      </c>
      <c r="B1637" s="18" t="n">
        <v>46245</v>
      </c>
      <c r="C1637" s="17" t="s">
        <v>101</v>
      </c>
      <c r="D1637" s="17" t="s">
        <v>2199</v>
      </c>
      <c r="E1637" s="17" t="s">
        <v>2200</v>
      </c>
      <c r="F1637" s="17" t="s">
        <v>85</v>
      </c>
      <c r="G1637" s="15" t="n">
        <v>118.07</v>
      </c>
      <c r="H1637" s="17" t="s">
        <v>86</v>
      </c>
      <c r="I1637" s="12" t="n">
        <f aca="false">COUNTIFS('Supplier bills'!$E$2:$E$1921,A1637)</f>
        <v>1</v>
      </c>
      <c r="J1637" s="15" t="n">
        <f aca="false">IF(I1637=0,"",SUMIFS('Supplier bills'!$F$2:$F$1921,'Supplier bills'!$E$2:$E$1921,A1637))</f>
        <v>118.05</v>
      </c>
      <c r="K1637" s="15" t="n">
        <f aca="false">IF(H1637="Invoiced",ROUND(J1637-G1637,2),"")</f>
        <v>-0.02</v>
      </c>
      <c r="L1637" s="17" t="str">
        <f aca="false">IF(H1637="Invoiced",IF(ABS(K1637)/G1637&gt;0.03,"Review","OK"),"")</f>
        <v>OK</v>
      </c>
      <c r="M1637" s="19" t="n">
        <f aca="false">DATE(YEAR(B1637),MONTH(B1637),1)</f>
        <v>46235</v>
      </c>
    </row>
    <row r="1638" customFormat="false" ht="15" hidden="false" customHeight="false" outlineLevel="0" collapsed="false">
      <c r="A1638" s="17" t="s">
        <v>2217</v>
      </c>
      <c r="B1638" s="18" t="n">
        <v>46246</v>
      </c>
      <c r="C1638" s="17" t="s">
        <v>82</v>
      </c>
      <c r="D1638" s="17" t="s">
        <v>2111</v>
      </c>
      <c r="E1638" s="17" t="s">
        <v>2112</v>
      </c>
      <c r="F1638" s="17" t="s">
        <v>98</v>
      </c>
      <c r="G1638" s="15" t="n">
        <v>163.31</v>
      </c>
      <c r="H1638" s="17" t="s">
        <v>86</v>
      </c>
      <c r="I1638" s="12" t="n">
        <f aca="false">COUNTIFS('Supplier bills'!$E$2:$E$1921,A1638)</f>
        <v>1</v>
      </c>
      <c r="J1638" s="15" t="n">
        <f aca="false">IF(I1638=0,"",SUMIFS('Supplier bills'!$F$2:$F$1921,'Supplier bills'!$E$2:$E$1921,A1638))</f>
        <v>164.76</v>
      </c>
      <c r="K1638" s="15" t="n">
        <f aca="false">IF(H1638="Invoiced",ROUND(J1638-G1638,2),"")</f>
        <v>1.45</v>
      </c>
      <c r="L1638" s="17" t="str">
        <f aca="false">IF(H1638="Invoiced",IF(ABS(K1638)/G1638&gt;0.03,"Review","OK"),"")</f>
        <v>OK</v>
      </c>
      <c r="M1638" s="19" t="n">
        <f aca="false">DATE(YEAR(B1638),MONTH(B1638),1)</f>
        <v>46235</v>
      </c>
    </row>
    <row r="1639" customFormat="false" ht="15" hidden="false" customHeight="false" outlineLevel="0" collapsed="false">
      <c r="A1639" s="17" t="s">
        <v>2218</v>
      </c>
      <c r="B1639" s="18" t="n">
        <v>46246</v>
      </c>
      <c r="C1639" s="17" t="s">
        <v>101</v>
      </c>
      <c r="D1639" s="17" t="s">
        <v>2060</v>
      </c>
      <c r="E1639" s="17" t="s">
        <v>2061</v>
      </c>
      <c r="F1639" s="17" t="s">
        <v>85</v>
      </c>
      <c r="G1639" s="15" t="n">
        <v>543.25</v>
      </c>
      <c r="H1639" s="17" t="s">
        <v>86</v>
      </c>
      <c r="I1639" s="12" t="n">
        <f aca="false">COUNTIFS('Supplier bills'!$E$2:$E$1921,A1639)</f>
        <v>1</v>
      </c>
      <c r="J1639" s="15" t="n">
        <f aca="false">IF(I1639=0,"",SUMIFS('Supplier bills'!$F$2:$F$1921,'Supplier bills'!$E$2:$E$1921,A1639))</f>
        <v>541.64</v>
      </c>
      <c r="K1639" s="15" t="n">
        <f aca="false">IF(H1639="Invoiced",ROUND(J1639-G1639,2),"")</f>
        <v>-1.61</v>
      </c>
      <c r="L1639" s="17" t="str">
        <f aca="false">IF(H1639="Invoiced",IF(ABS(K1639)/G1639&gt;0.03,"Review","OK"),"")</f>
        <v>OK</v>
      </c>
      <c r="M1639" s="19" t="n">
        <f aca="false">DATE(YEAR(B1639),MONTH(B1639),1)</f>
        <v>46235</v>
      </c>
    </row>
    <row r="1640" customFormat="false" ht="15" hidden="false" customHeight="false" outlineLevel="0" collapsed="false">
      <c r="A1640" s="17" t="s">
        <v>2219</v>
      </c>
      <c r="B1640" s="18" t="n">
        <v>46246</v>
      </c>
      <c r="C1640" s="17" t="s">
        <v>101</v>
      </c>
      <c r="D1640" s="17" t="s">
        <v>2164</v>
      </c>
      <c r="E1640" s="17" t="s">
        <v>2165</v>
      </c>
      <c r="F1640" s="17" t="s">
        <v>85</v>
      </c>
      <c r="G1640" s="15" t="n">
        <v>507.2</v>
      </c>
      <c r="H1640" s="17" t="s">
        <v>86</v>
      </c>
      <c r="I1640" s="12" t="n">
        <f aca="false">COUNTIFS('Supplier bills'!$E$2:$E$1921,A1640)</f>
        <v>1</v>
      </c>
      <c r="J1640" s="15" t="n">
        <f aca="false">IF(I1640=0,"",SUMIFS('Supplier bills'!$F$2:$F$1921,'Supplier bills'!$E$2:$E$1921,A1640))</f>
        <v>509.19</v>
      </c>
      <c r="K1640" s="15" t="n">
        <f aca="false">IF(H1640="Invoiced",ROUND(J1640-G1640,2),"")</f>
        <v>1.99</v>
      </c>
      <c r="L1640" s="17" t="str">
        <f aca="false">IF(H1640="Invoiced",IF(ABS(K1640)/G1640&gt;0.03,"Review","OK"),"")</f>
        <v>OK</v>
      </c>
      <c r="M1640" s="19" t="n">
        <f aca="false">DATE(YEAR(B1640),MONTH(B1640),1)</f>
        <v>46235</v>
      </c>
    </row>
    <row r="1641" customFormat="false" ht="15" hidden="false" customHeight="false" outlineLevel="0" collapsed="false">
      <c r="A1641" s="17" t="s">
        <v>2220</v>
      </c>
      <c r="B1641" s="18" t="n">
        <v>46246</v>
      </c>
      <c r="C1641" s="17" t="s">
        <v>82</v>
      </c>
      <c r="D1641" s="17" t="s">
        <v>2074</v>
      </c>
      <c r="E1641" s="17" t="s">
        <v>2075</v>
      </c>
      <c r="F1641" s="17" t="s">
        <v>98</v>
      </c>
      <c r="G1641" s="15" t="n">
        <v>390.29</v>
      </c>
      <c r="H1641" s="17" t="s">
        <v>86</v>
      </c>
      <c r="I1641" s="12" t="n">
        <f aca="false">COUNTIFS('Supplier bills'!$E$2:$E$1921,A1641)</f>
        <v>1</v>
      </c>
      <c r="J1641" s="15" t="n">
        <f aca="false">IF(I1641=0,"",SUMIFS('Supplier bills'!$F$2:$F$1921,'Supplier bills'!$E$2:$E$1921,A1641))</f>
        <v>358.81</v>
      </c>
      <c r="K1641" s="15" t="n">
        <f aca="false">IF(H1641="Invoiced",ROUND(J1641-G1641,2),"")</f>
        <v>-31.48</v>
      </c>
      <c r="L1641" s="17" t="str">
        <f aca="false">IF(H1641="Invoiced",IF(ABS(K1641)/G1641&gt;0.03,"Review","OK"),"")</f>
        <v>Review</v>
      </c>
      <c r="M1641" s="19" t="n">
        <f aca="false">DATE(YEAR(B1641),MONTH(B1641),1)</f>
        <v>46235</v>
      </c>
    </row>
    <row r="1642" customFormat="false" ht="15" hidden="false" customHeight="false" outlineLevel="0" collapsed="false">
      <c r="A1642" s="17" t="s">
        <v>2221</v>
      </c>
      <c r="B1642" s="18" t="n">
        <v>46246</v>
      </c>
      <c r="C1642" s="17" t="s">
        <v>82</v>
      </c>
      <c r="D1642" s="17" t="s">
        <v>2040</v>
      </c>
      <c r="E1642" s="17" t="s">
        <v>2041</v>
      </c>
      <c r="F1642" s="17" t="s">
        <v>98</v>
      </c>
      <c r="G1642" s="15" t="n">
        <v>105.5</v>
      </c>
      <c r="H1642" s="17" t="s">
        <v>135</v>
      </c>
      <c r="I1642" s="12" t="n">
        <f aca="false">COUNTIFS('Supplier bills'!$E$2:$E$1921,A1642)</f>
        <v>0</v>
      </c>
      <c r="J1642" s="15" t="str">
        <f aca="false">IF(I1642=0,"",SUMIFS('Supplier bills'!$F$2:$F$1921,'Supplier bills'!$E$2:$E$1921,A1642))</f>
        <v/>
      </c>
      <c r="K1642" s="15" t="str">
        <f aca="false">IF(H1642="Invoiced",ROUND(J1642-G1642,2),"")</f>
        <v/>
      </c>
      <c r="L1642" s="17" t="str">
        <f aca="false">IF(H1642="Invoiced",IF(ABS(K1642)/G1642&gt;0.03,"Review","OK"),"")</f>
        <v/>
      </c>
      <c r="M1642" s="19" t="n">
        <f aca="false">DATE(YEAR(B1642),MONTH(B1642),1)</f>
        <v>46235</v>
      </c>
    </row>
    <row r="1643" customFormat="false" ht="15" hidden="false" customHeight="false" outlineLevel="0" collapsed="false">
      <c r="A1643" s="17" t="s">
        <v>2222</v>
      </c>
      <c r="B1643" s="18" t="n">
        <v>46246</v>
      </c>
      <c r="C1643" s="17" t="s">
        <v>82</v>
      </c>
      <c r="D1643" s="17" t="s">
        <v>2095</v>
      </c>
      <c r="E1643" s="17" t="s">
        <v>2096</v>
      </c>
      <c r="F1643" s="17" t="s">
        <v>85</v>
      </c>
      <c r="G1643" s="15" t="n">
        <v>157.07</v>
      </c>
      <c r="H1643" s="17" t="s">
        <v>86</v>
      </c>
      <c r="I1643" s="12" t="n">
        <f aca="false">COUNTIFS('Supplier bills'!$E$2:$E$1921,A1643)</f>
        <v>2</v>
      </c>
      <c r="J1643" s="15" t="n">
        <f aca="false">IF(I1643=0,"",SUMIFS('Supplier bills'!$F$2:$F$1921,'Supplier bills'!$E$2:$E$1921,A1643))</f>
        <v>155.82</v>
      </c>
      <c r="K1643" s="15" t="n">
        <f aca="false">IF(H1643="Invoiced",ROUND(J1643-G1643,2),"")</f>
        <v>-1.25</v>
      </c>
      <c r="L1643" s="17" t="str">
        <f aca="false">IF(H1643="Invoiced",IF(ABS(K1643)/G1643&gt;0.03,"Review","OK"),"")</f>
        <v>OK</v>
      </c>
      <c r="M1643" s="19" t="n">
        <f aca="false">DATE(YEAR(B1643),MONTH(B1643),1)</f>
        <v>46235</v>
      </c>
    </row>
    <row r="1644" customFormat="false" ht="15" hidden="false" customHeight="false" outlineLevel="0" collapsed="false">
      <c r="A1644" s="17" t="s">
        <v>2223</v>
      </c>
      <c r="B1644" s="18" t="n">
        <v>46246</v>
      </c>
      <c r="C1644" s="17" t="s">
        <v>101</v>
      </c>
      <c r="D1644" s="17" t="s">
        <v>2199</v>
      </c>
      <c r="E1644" s="17" t="s">
        <v>2200</v>
      </c>
      <c r="F1644" s="17" t="s">
        <v>98</v>
      </c>
      <c r="G1644" s="15" t="n">
        <v>421.4</v>
      </c>
      <c r="H1644" s="17" t="s">
        <v>86</v>
      </c>
      <c r="I1644" s="12" t="n">
        <f aca="false">COUNTIFS('Supplier bills'!$E$2:$E$1921,A1644)</f>
        <v>1</v>
      </c>
      <c r="J1644" s="15" t="n">
        <f aca="false">IF(I1644=0,"",SUMIFS('Supplier bills'!$F$2:$F$1921,'Supplier bills'!$E$2:$E$1921,A1644))</f>
        <v>425.61</v>
      </c>
      <c r="K1644" s="15" t="n">
        <f aca="false">IF(H1644="Invoiced",ROUND(J1644-G1644,2),"")</f>
        <v>4.21</v>
      </c>
      <c r="L1644" s="17" t="str">
        <f aca="false">IF(H1644="Invoiced",IF(ABS(K1644)/G1644&gt;0.03,"Review","OK"),"")</f>
        <v>OK</v>
      </c>
      <c r="M1644" s="19" t="n">
        <f aca="false">DATE(YEAR(B1644),MONTH(B1644),1)</f>
        <v>46235</v>
      </c>
    </row>
    <row r="1645" customFormat="false" ht="15" hidden="false" customHeight="false" outlineLevel="0" collapsed="false">
      <c r="A1645" s="17" t="s">
        <v>2224</v>
      </c>
      <c r="B1645" s="18" t="n">
        <v>46246</v>
      </c>
      <c r="C1645" s="17" t="s">
        <v>101</v>
      </c>
      <c r="D1645" s="17" t="s">
        <v>2105</v>
      </c>
      <c r="E1645" s="17" t="s">
        <v>2106</v>
      </c>
      <c r="F1645" s="17" t="s">
        <v>98</v>
      </c>
      <c r="G1645" s="15" t="n">
        <v>275.24</v>
      </c>
      <c r="H1645" s="17" t="s">
        <v>86</v>
      </c>
      <c r="I1645" s="12" t="n">
        <f aca="false">COUNTIFS('Supplier bills'!$E$2:$E$1921,A1645)</f>
        <v>1</v>
      </c>
      <c r="J1645" s="15" t="n">
        <f aca="false">IF(I1645=0,"",SUMIFS('Supplier bills'!$F$2:$F$1921,'Supplier bills'!$E$2:$E$1921,A1645))</f>
        <v>273.05</v>
      </c>
      <c r="K1645" s="15" t="n">
        <f aca="false">IF(H1645="Invoiced",ROUND(J1645-G1645,2),"")</f>
        <v>-2.19</v>
      </c>
      <c r="L1645" s="17" t="str">
        <f aca="false">IF(H1645="Invoiced",IF(ABS(K1645)/G1645&gt;0.03,"Review","OK"),"")</f>
        <v>OK</v>
      </c>
      <c r="M1645" s="19" t="n">
        <f aca="false">DATE(YEAR(B1645),MONTH(B1645),1)</f>
        <v>46235</v>
      </c>
    </row>
    <row r="1646" customFormat="false" ht="15" hidden="false" customHeight="false" outlineLevel="0" collapsed="false">
      <c r="A1646" s="17" t="s">
        <v>2225</v>
      </c>
      <c r="B1646" s="18" t="n">
        <v>46246</v>
      </c>
      <c r="C1646" s="17" t="s">
        <v>101</v>
      </c>
      <c r="D1646" s="17" t="s">
        <v>2226</v>
      </c>
      <c r="E1646" s="17" t="s">
        <v>2227</v>
      </c>
      <c r="F1646" s="17" t="s">
        <v>98</v>
      </c>
      <c r="G1646" s="15" t="n">
        <v>308.22</v>
      </c>
      <c r="H1646" s="17" t="s">
        <v>86</v>
      </c>
      <c r="I1646" s="12" t="n">
        <f aca="false">COUNTIFS('Supplier bills'!$E$2:$E$1921,A1646)</f>
        <v>1</v>
      </c>
      <c r="J1646" s="15" t="n">
        <f aca="false">IF(I1646=0,"",SUMIFS('Supplier bills'!$F$2:$F$1921,'Supplier bills'!$E$2:$E$1921,A1646))</f>
        <v>310.27</v>
      </c>
      <c r="K1646" s="15" t="n">
        <f aca="false">IF(H1646="Invoiced",ROUND(J1646-G1646,2),"")</f>
        <v>2.05</v>
      </c>
      <c r="L1646" s="17" t="str">
        <f aca="false">IF(H1646="Invoiced",IF(ABS(K1646)/G1646&gt;0.03,"Review","OK"),"")</f>
        <v>OK</v>
      </c>
      <c r="M1646" s="19" t="n">
        <f aca="false">DATE(YEAR(B1646),MONTH(B1646),1)</f>
        <v>46235</v>
      </c>
    </row>
    <row r="1647" customFormat="false" ht="15" hidden="false" customHeight="false" outlineLevel="0" collapsed="false">
      <c r="A1647" s="17" t="s">
        <v>2228</v>
      </c>
      <c r="B1647" s="18" t="n">
        <v>46246</v>
      </c>
      <c r="C1647" s="17" t="s">
        <v>88</v>
      </c>
      <c r="D1647" s="17" t="s">
        <v>2074</v>
      </c>
      <c r="E1647" s="17" t="s">
        <v>2075</v>
      </c>
      <c r="F1647" s="17" t="s">
        <v>98</v>
      </c>
      <c r="G1647" s="15" t="n">
        <v>247.99</v>
      </c>
      <c r="H1647" s="17" t="s">
        <v>86</v>
      </c>
      <c r="I1647" s="12" t="n">
        <f aca="false">COUNTIFS('Supplier bills'!$E$2:$E$1921,A1647)</f>
        <v>1</v>
      </c>
      <c r="J1647" s="15" t="n">
        <f aca="false">IF(I1647=0,"",SUMIFS('Supplier bills'!$F$2:$F$1921,'Supplier bills'!$E$2:$E$1921,A1647))</f>
        <v>265.1</v>
      </c>
      <c r="K1647" s="15" t="n">
        <f aca="false">IF(H1647="Invoiced",ROUND(J1647-G1647,2),"")</f>
        <v>17.11</v>
      </c>
      <c r="L1647" s="17" t="str">
        <f aca="false">IF(H1647="Invoiced",IF(ABS(K1647)/G1647&gt;0.03,"Review","OK"),"")</f>
        <v>Review</v>
      </c>
      <c r="M1647" s="19" t="n">
        <f aca="false">DATE(YEAR(B1647),MONTH(B1647),1)</f>
        <v>46235</v>
      </c>
    </row>
    <row r="1648" customFormat="false" ht="15" hidden="false" customHeight="false" outlineLevel="0" collapsed="false">
      <c r="A1648" s="17" t="s">
        <v>2229</v>
      </c>
      <c r="B1648" s="18" t="n">
        <v>46246</v>
      </c>
      <c r="C1648" s="17" t="s">
        <v>101</v>
      </c>
      <c r="D1648" s="17" t="s">
        <v>2082</v>
      </c>
      <c r="E1648" s="17" t="s">
        <v>2083</v>
      </c>
      <c r="F1648" s="17" t="s">
        <v>98</v>
      </c>
      <c r="G1648" s="15" t="n">
        <v>234.3</v>
      </c>
      <c r="H1648" s="17" t="s">
        <v>86</v>
      </c>
      <c r="I1648" s="12" t="n">
        <f aca="false">COUNTIFS('Supplier bills'!$E$2:$E$1921,A1648)</f>
        <v>1</v>
      </c>
      <c r="J1648" s="15" t="n">
        <f aca="false">IF(I1648=0,"",SUMIFS('Supplier bills'!$F$2:$F$1921,'Supplier bills'!$E$2:$E$1921,A1648))</f>
        <v>234.96</v>
      </c>
      <c r="K1648" s="15" t="n">
        <f aca="false">IF(H1648="Invoiced",ROUND(J1648-G1648,2),"")</f>
        <v>0.66</v>
      </c>
      <c r="L1648" s="17" t="str">
        <f aca="false">IF(H1648="Invoiced",IF(ABS(K1648)/G1648&gt;0.03,"Review","OK"),"")</f>
        <v>OK</v>
      </c>
      <c r="M1648" s="19" t="n">
        <f aca="false">DATE(YEAR(B1648),MONTH(B1648),1)</f>
        <v>46235</v>
      </c>
    </row>
    <row r="1649" customFormat="false" ht="15" hidden="false" customHeight="false" outlineLevel="0" collapsed="false">
      <c r="A1649" s="17" t="s">
        <v>2230</v>
      </c>
      <c r="B1649" s="18" t="n">
        <v>46246</v>
      </c>
      <c r="C1649" s="17" t="s">
        <v>88</v>
      </c>
      <c r="D1649" s="17" t="s">
        <v>2226</v>
      </c>
      <c r="E1649" s="17" t="s">
        <v>2227</v>
      </c>
      <c r="F1649" s="17" t="s">
        <v>98</v>
      </c>
      <c r="G1649" s="15" t="n">
        <v>235.66</v>
      </c>
      <c r="H1649" s="17" t="s">
        <v>86</v>
      </c>
      <c r="I1649" s="12" t="n">
        <f aca="false">COUNTIFS('Supplier bills'!$E$2:$E$1921,A1649)</f>
        <v>1</v>
      </c>
      <c r="J1649" s="15" t="n">
        <f aca="false">IF(I1649=0,"",SUMIFS('Supplier bills'!$F$2:$F$1921,'Supplier bills'!$E$2:$E$1921,A1649))</f>
        <v>235.51</v>
      </c>
      <c r="K1649" s="15" t="n">
        <f aca="false">IF(H1649="Invoiced",ROUND(J1649-G1649,2),"")</f>
        <v>-0.15</v>
      </c>
      <c r="L1649" s="17" t="str">
        <f aca="false">IF(H1649="Invoiced",IF(ABS(K1649)/G1649&gt;0.03,"Review","OK"),"")</f>
        <v>OK</v>
      </c>
      <c r="M1649" s="19" t="n">
        <f aca="false">DATE(YEAR(B1649),MONTH(B1649),1)</f>
        <v>46235</v>
      </c>
    </row>
    <row r="1650" customFormat="false" ht="15" hidden="false" customHeight="false" outlineLevel="0" collapsed="false">
      <c r="A1650" s="17" t="s">
        <v>2231</v>
      </c>
      <c r="B1650" s="18" t="n">
        <v>46246</v>
      </c>
      <c r="C1650" s="17" t="s">
        <v>88</v>
      </c>
      <c r="D1650" s="17" t="s">
        <v>2131</v>
      </c>
      <c r="E1650" s="17" t="s">
        <v>2132</v>
      </c>
      <c r="F1650" s="17" t="s">
        <v>98</v>
      </c>
      <c r="G1650" s="15" t="n">
        <v>108.13</v>
      </c>
      <c r="H1650" s="17" t="s">
        <v>86</v>
      </c>
      <c r="I1650" s="12" t="n">
        <f aca="false">COUNTIFS('Supplier bills'!$E$2:$E$1921,A1650)</f>
        <v>1</v>
      </c>
      <c r="J1650" s="15" t="n">
        <f aca="false">IF(I1650=0,"",SUMIFS('Supplier bills'!$F$2:$F$1921,'Supplier bills'!$E$2:$E$1921,A1650))</f>
        <v>108.53</v>
      </c>
      <c r="K1650" s="15" t="n">
        <f aca="false">IF(H1650="Invoiced",ROUND(J1650-G1650,2),"")</f>
        <v>0.4</v>
      </c>
      <c r="L1650" s="17" t="str">
        <f aca="false">IF(H1650="Invoiced",IF(ABS(K1650)/G1650&gt;0.03,"Review","OK"),"")</f>
        <v>OK</v>
      </c>
      <c r="M1650" s="19" t="n">
        <f aca="false">DATE(YEAR(B1650),MONTH(B1650),1)</f>
        <v>46235</v>
      </c>
    </row>
    <row r="1651" customFormat="false" ht="15" hidden="false" customHeight="false" outlineLevel="0" collapsed="false">
      <c r="A1651" s="17" t="s">
        <v>2232</v>
      </c>
      <c r="B1651" s="18" t="n">
        <v>46247</v>
      </c>
      <c r="C1651" s="17" t="s">
        <v>88</v>
      </c>
      <c r="D1651" s="17" t="s">
        <v>2226</v>
      </c>
      <c r="E1651" s="17" t="s">
        <v>2227</v>
      </c>
      <c r="F1651" s="17" t="s">
        <v>98</v>
      </c>
      <c r="G1651" s="15" t="n">
        <v>721.44</v>
      </c>
      <c r="H1651" s="17" t="s">
        <v>86</v>
      </c>
      <c r="I1651" s="12" t="n">
        <f aca="false">COUNTIFS('Supplier bills'!$E$2:$E$1921,A1651)</f>
        <v>1</v>
      </c>
      <c r="J1651" s="15" t="n">
        <f aca="false">IF(I1651=0,"",SUMIFS('Supplier bills'!$F$2:$F$1921,'Supplier bills'!$E$2:$E$1921,A1651))</f>
        <v>721.99</v>
      </c>
      <c r="K1651" s="15" t="n">
        <f aca="false">IF(H1651="Invoiced",ROUND(J1651-G1651,2),"")</f>
        <v>0.55</v>
      </c>
      <c r="L1651" s="17" t="str">
        <f aca="false">IF(H1651="Invoiced",IF(ABS(K1651)/G1651&gt;0.03,"Review","OK"),"")</f>
        <v>OK</v>
      </c>
      <c r="M1651" s="19" t="n">
        <f aca="false">DATE(YEAR(B1651),MONTH(B1651),1)</f>
        <v>46235</v>
      </c>
    </row>
    <row r="1652" customFormat="false" ht="15" hidden="false" customHeight="false" outlineLevel="0" collapsed="false">
      <c r="A1652" s="17" t="s">
        <v>2233</v>
      </c>
      <c r="B1652" s="18" t="n">
        <v>46247</v>
      </c>
      <c r="C1652" s="17" t="s">
        <v>88</v>
      </c>
      <c r="D1652" s="17" t="s">
        <v>2164</v>
      </c>
      <c r="E1652" s="17" t="s">
        <v>2165</v>
      </c>
      <c r="F1652" s="17" t="s">
        <v>98</v>
      </c>
      <c r="G1652" s="15" t="n">
        <v>307.89</v>
      </c>
      <c r="H1652" s="17" t="s">
        <v>86</v>
      </c>
      <c r="I1652" s="12" t="n">
        <f aca="false">COUNTIFS('Supplier bills'!$E$2:$E$1921,A1652)</f>
        <v>1</v>
      </c>
      <c r="J1652" s="15" t="n">
        <f aca="false">IF(I1652=0,"",SUMIFS('Supplier bills'!$F$2:$F$1921,'Supplier bills'!$E$2:$E$1921,A1652))</f>
        <v>307.98</v>
      </c>
      <c r="K1652" s="15" t="n">
        <f aca="false">IF(H1652="Invoiced",ROUND(J1652-G1652,2),"")</f>
        <v>0.09</v>
      </c>
      <c r="L1652" s="17" t="str">
        <f aca="false">IF(H1652="Invoiced",IF(ABS(K1652)/G1652&gt;0.03,"Review","OK"),"")</f>
        <v>OK</v>
      </c>
      <c r="M1652" s="19" t="n">
        <f aca="false">DATE(YEAR(B1652),MONTH(B1652),1)</f>
        <v>46235</v>
      </c>
    </row>
    <row r="1653" customFormat="false" ht="15" hidden="false" customHeight="false" outlineLevel="0" collapsed="false">
      <c r="A1653" s="17" t="s">
        <v>2234</v>
      </c>
      <c r="B1653" s="18" t="n">
        <v>46247</v>
      </c>
      <c r="C1653" s="17" t="s">
        <v>88</v>
      </c>
      <c r="D1653" s="17" t="s">
        <v>2060</v>
      </c>
      <c r="E1653" s="17" t="s">
        <v>2061</v>
      </c>
      <c r="F1653" s="17" t="s">
        <v>85</v>
      </c>
      <c r="G1653" s="15" t="n">
        <v>98.88</v>
      </c>
      <c r="H1653" s="17" t="s">
        <v>86</v>
      </c>
      <c r="I1653" s="12" t="n">
        <f aca="false">COUNTIFS('Supplier bills'!$E$2:$E$1921,A1653)</f>
        <v>1</v>
      </c>
      <c r="J1653" s="15" t="n">
        <f aca="false">IF(I1653=0,"",SUMIFS('Supplier bills'!$F$2:$F$1921,'Supplier bills'!$E$2:$E$1921,A1653))</f>
        <v>98.64</v>
      </c>
      <c r="K1653" s="15" t="n">
        <f aca="false">IF(H1653="Invoiced",ROUND(J1653-G1653,2),"")</f>
        <v>-0.24</v>
      </c>
      <c r="L1653" s="17" t="str">
        <f aca="false">IF(H1653="Invoiced",IF(ABS(K1653)/G1653&gt;0.03,"Review","OK"),"")</f>
        <v>OK</v>
      </c>
      <c r="M1653" s="19" t="n">
        <f aca="false">DATE(YEAR(B1653),MONTH(B1653),1)</f>
        <v>46235</v>
      </c>
    </row>
    <row r="1654" customFormat="false" ht="15" hidden="false" customHeight="false" outlineLevel="0" collapsed="false">
      <c r="A1654" s="17" t="s">
        <v>2235</v>
      </c>
      <c r="B1654" s="18" t="n">
        <v>46247</v>
      </c>
      <c r="C1654" s="17" t="s">
        <v>101</v>
      </c>
      <c r="D1654" s="17" t="s">
        <v>2164</v>
      </c>
      <c r="E1654" s="17" t="s">
        <v>2165</v>
      </c>
      <c r="F1654" s="17" t="s">
        <v>85</v>
      </c>
      <c r="G1654" s="15" t="n">
        <v>205.73</v>
      </c>
      <c r="H1654" s="17" t="s">
        <v>86</v>
      </c>
      <c r="I1654" s="12" t="n">
        <f aca="false">COUNTIFS('Supplier bills'!$E$2:$E$1921,A1654)</f>
        <v>1</v>
      </c>
      <c r="J1654" s="15" t="n">
        <f aca="false">IF(I1654=0,"",SUMIFS('Supplier bills'!$F$2:$F$1921,'Supplier bills'!$E$2:$E$1921,A1654))</f>
        <v>206.72</v>
      </c>
      <c r="K1654" s="15" t="n">
        <f aca="false">IF(H1654="Invoiced",ROUND(J1654-G1654,2),"")</f>
        <v>0.99</v>
      </c>
      <c r="L1654" s="17" t="str">
        <f aca="false">IF(H1654="Invoiced",IF(ABS(K1654)/G1654&gt;0.03,"Review","OK"),"")</f>
        <v>OK</v>
      </c>
      <c r="M1654" s="19" t="n">
        <f aca="false">DATE(YEAR(B1654),MONTH(B1654),1)</f>
        <v>46235</v>
      </c>
    </row>
    <row r="1655" customFormat="false" ht="15" hidden="false" customHeight="false" outlineLevel="0" collapsed="false">
      <c r="A1655" s="17" t="s">
        <v>2236</v>
      </c>
      <c r="B1655" s="18" t="n">
        <v>46247</v>
      </c>
      <c r="C1655" s="17" t="s">
        <v>101</v>
      </c>
      <c r="D1655" s="17" t="s">
        <v>2071</v>
      </c>
      <c r="E1655" s="17" t="s">
        <v>2072</v>
      </c>
      <c r="F1655" s="17" t="s">
        <v>85</v>
      </c>
      <c r="G1655" s="15" t="n">
        <v>334.44</v>
      </c>
      <c r="H1655" s="17" t="s">
        <v>86</v>
      </c>
      <c r="I1655" s="12" t="n">
        <f aca="false">COUNTIFS('Supplier bills'!$E$2:$E$1921,A1655)</f>
        <v>1</v>
      </c>
      <c r="J1655" s="15" t="n">
        <f aca="false">IF(I1655=0,"",SUMIFS('Supplier bills'!$F$2:$F$1921,'Supplier bills'!$E$2:$E$1921,A1655))</f>
        <v>335.98</v>
      </c>
      <c r="K1655" s="15" t="n">
        <f aca="false">IF(H1655="Invoiced",ROUND(J1655-G1655,2),"")</f>
        <v>1.54</v>
      </c>
      <c r="L1655" s="17" t="str">
        <f aca="false">IF(H1655="Invoiced",IF(ABS(K1655)/G1655&gt;0.03,"Review","OK"),"")</f>
        <v>OK</v>
      </c>
      <c r="M1655" s="19" t="n">
        <f aca="false">DATE(YEAR(B1655),MONTH(B1655),1)</f>
        <v>46235</v>
      </c>
    </row>
    <row r="1656" customFormat="false" ht="15" hidden="false" customHeight="false" outlineLevel="0" collapsed="false">
      <c r="A1656" s="17" t="s">
        <v>2237</v>
      </c>
      <c r="B1656" s="18" t="n">
        <v>46247</v>
      </c>
      <c r="C1656" s="17" t="s">
        <v>82</v>
      </c>
      <c r="D1656" s="17" t="s">
        <v>2196</v>
      </c>
      <c r="E1656" s="17" t="s">
        <v>2197</v>
      </c>
      <c r="F1656" s="17" t="s">
        <v>98</v>
      </c>
      <c r="G1656" s="15" t="n">
        <v>52.8</v>
      </c>
      <c r="H1656" s="17" t="s">
        <v>86</v>
      </c>
      <c r="I1656" s="12" t="n">
        <f aca="false">COUNTIFS('Supplier bills'!$E$2:$E$1921,A1656)</f>
        <v>1</v>
      </c>
      <c r="J1656" s="15" t="n">
        <f aca="false">IF(I1656=0,"",SUMIFS('Supplier bills'!$F$2:$F$1921,'Supplier bills'!$E$2:$E$1921,A1656))</f>
        <v>53.07</v>
      </c>
      <c r="K1656" s="15" t="n">
        <f aca="false">IF(H1656="Invoiced",ROUND(J1656-G1656,2),"")</f>
        <v>0.27</v>
      </c>
      <c r="L1656" s="17" t="str">
        <f aca="false">IF(H1656="Invoiced",IF(ABS(K1656)/G1656&gt;0.03,"Review","OK"),"")</f>
        <v>OK</v>
      </c>
      <c r="M1656" s="19" t="n">
        <f aca="false">DATE(YEAR(B1656),MONTH(B1656),1)</f>
        <v>46235</v>
      </c>
    </row>
    <row r="1657" customFormat="false" ht="15" hidden="false" customHeight="false" outlineLevel="0" collapsed="false">
      <c r="A1657" s="17" t="s">
        <v>2238</v>
      </c>
      <c r="B1657" s="18" t="n">
        <v>46247</v>
      </c>
      <c r="C1657" s="17" t="s">
        <v>82</v>
      </c>
      <c r="D1657" s="17" t="s">
        <v>2111</v>
      </c>
      <c r="E1657" s="17" t="s">
        <v>2112</v>
      </c>
      <c r="F1657" s="17" t="s">
        <v>92</v>
      </c>
      <c r="G1657" s="15" t="n">
        <v>62.93</v>
      </c>
      <c r="H1657" s="17" t="s">
        <v>93</v>
      </c>
      <c r="I1657" s="12" t="n">
        <f aca="false">COUNTIFS('Supplier bills'!$E$2:$E$1921,A1657)</f>
        <v>0</v>
      </c>
      <c r="J1657" s="15" t="str">
        <f aca="false">IF(I1657=0,"",SUMIFS('Supplier bills'!$F$2:$F$1921,'Supplier bills'!$E$2:$E$1921,A1657))</f>
        <v/>
      </c>
      <c r="K1657" s="15" t="str">
        <f aca="false">IF(H1657="Invoiced",ROUND(J1657-G1657,2),"")</f>
        <v/>
      </c>
      <c r="L1657" s="17" t="str">
        <f aca="false">IF(H1657="Invoiced",IF(ABS(K1657)/G1657&gt;0.03,"Review","OK"),"")</f>
        <v/>
      </c>
      <c r="M1657" s="19" t="n">
        <f aca="false">DATE(YEAR(B1657),MONTH(B1657),1)</f>
        <v>46235</v>
      </c>
    </row>
    <row r="1658" customFormat="false" ht="15" hidden="false" customHeight="false" outlineLevel="0" collapsed="false">
      <c r="A1658" s="17" t="s">
        <v>2239</v>
      </c>
      <c r="B1658" s="18" t="n">
        <v>46247</v>
      </c>
      <c r="C1658" s="17" t="s">
        <v>88</v>
      </c>
      <c r="D1658" s="17" t="s">
        <v>2082</v>
      </c>
      <c r="E1658" s="17" t="s">
        <v>2083</v>
      </c>
      <c r="F1658" s="17" t="s">
        <v>85</v>
      </c>
      <c r="G1658" s="15" t="n">
        <v>1961.65</v>
      </c>
      <c r="H1658" s="17" t="s">
        <v>86</v>
      </c>
      <c r="I1658" s="12" t="n">
        <f aca="false">COUNTIFS('Supplier bills'!$E$2:$E$1921,A1658)</f>
        <v>1</v>
      </c>
      <c r="J1658" s="15" t="n">
        <f aca="false">IF(I1658=0,"",SUMIFS('Supplier bills'!$F$2:$F$1921,'Supplier bills'!$E$2:$E$1921,A1658))</f>
        <v>1949.37</v>
      </c>
      <c r="K1658" s="15" t="n">
        <f aca="false">IF(H1658="Invoiced",ROUND(J1658-G1658,2),"")</f>
        <v>-12.28</v>
      </c>
      <c r="L1658" s="17" t="str">
        <f aca="false">IF(H1658="Invoiced",IF(ABS(K1658)/G1658&gt;0.03,"Review","OK"),"")</f>
        <v>OK</v>
      </c>
      <c r="M1658" s="19" t="n">
        <f aca="false">DATE(YEAR(B1658),MONTH(B1658),1)</f>
        <v>46235</v>
      </c>
    </row>
    <row r="1659" customFormat="false" ht="15" hidden="false" customHeight="false" outlineLevel="0" collapsed="false">
      <c r="A1659" s="17" t="s">
        <v>2240</v>
      </c>
      <c r="B1659" s="18" t="n">
        <v>46247</v>
      </c>
      <c r="C1659" s="17" t="s">
        <v>88</v>
      </c>
      <c r="D1659" s="17" t="s">
        <v>2047</v>
      </c>
      <c r="E1659" s="17" t="s">
        <v>2048</v>
      </c>
      <c r="F1659" s="17" t="s">
        <v>98</v>
      </c>
      <c r="G1659" s="15" t="n">
        <v>149.9</v>
      </c>
      <c r="H1659" s="17" t="s">
        <v>86</v>
      </c>
      <c r="I1659" s="12" t="n">
        <f aca="false">COUNTIFS('Supplier bills'!$E$2:$E$1921,A1659)</f>
        <v>2</v>
      </c>
      <c r="J1659" s="15" t="n">
        <f aca="false">IF(I1659=0,"",SUMIFS('Supplier bills'!$F$2:$F$1921,'Supplier bills'!$E$2:$E$1921,A1659))</f>
        <v>149.76</v>
      </c>
      <c r="K1659" s="15" t="n">
        <f aca="false">IF(H1659="Invoiced",ROUND(J1659-G1659,2),"")</f>
        <v>-0.14</v>
      </c>
      <c r="L1659" s="17" t="str">
        <f aca="false">IF(H1659="Invoiced",IF(ABS(K1659)/G1659&gt;0.03,"Review","OK"),"")</f>
        <v>OK</v>
      </c>
      <c r="M1659" s="19" t="n">
        <f aca="false">DATE(YEAR(B1659),MONTH(B1659),1)</f>
        <v>46235</v>
      </c>
    </row>
    <row r="1660" customFormat="false" ht="15" hidden="false" customHeight="false" outlineLevel="0" collapsed="false">
      <c r="A1660" s="17" t="s">
        <v>2241</v>
      </c>
      <c r="B1660" s="18" t="n">
        <v>46248</v>
      </c>
      <c r="C1660" s="17" t="s">
        <v>88</v>
      </c>
      <c r="D1660" s="17" t="s">
        <v>2242</v>
      </c>
      <c r="E1660" s="17" t="s">
        <v>2243</v>
      </c>
      <c r="F1660" s="17" t="s">
        <v>92</v>
      </c>
      <c r="G1660" s="15" t="n">
        <v>526.56</v>
      </c>
      <c r="H1660" s="17" t="s">
        <v>93</v>
      </c>
      <c r="I1660" s="12" t="n">
        <f aca="false">COUNTIFS('Supplier bills'!$E$2:$E$1921,A1660)</f>
        <v>0</v>
      </c>
      <c r="J1660" s="15" t="str">
        <f aca="false">IF(I1660=0,"",SUMIFS('Supplier bills'!$F$2:$F$1921,'Supplier bills'!$E$2:$E$1921,A1660))</f>
        <v/>
      </c>
      <c r="K1660" s="15" t="str">
        <f aca="false">IF(H1660="Invoiced",ROUND(J1660-G1660,2),"")</f>
        <v/>
      </c>
      <c r="L1660" s="17" t="str">
        <f aca="false">IF(H1660="Invoiced",IF(ABS(K1660)/G1660&gt;0.03,"Review","OK"),"")</f>
        <v/>
      </c>
      <c r="M1660" s="19" t="n">
        <f aca="false">DATE(YEAR(B1660),MONTH(B1660),1)</f>
        <v>46235</v>
      </c>
    </row>
    <row r="1661" customFormat="false" ht="15" hidden="false" customHeight="false" outlineLevel="0" collapsed="false">
      <c r="A1661" s="17" t="s">
        <v>2244</v>
      </c>
      <c r="B1661" s="18" t="n">
        <v>46248</v>
      </c>
      <c r="C1661" s="17" t="s">
        <v>82</v>
      </c>
      <c r="D1661" s="17" t="s">
        <v>2164</v>
      </c>
      <c r="E1661" s="17" t="s">
        <v>2165</v>
      </c>
      <c r="F1661" s="17" t="s">
        <v>98</v>
      </c>
      <c r="G1661" s="15" t="n">
        <v>155.66</v>
      </c>
      <c r="H1661" s="17" t="s">
        <v>86</v>
      </c>
      <c r="I1661" s="12" t="n">
        <f aca="false">COUNTIFS('Supplier bills'!$E$2:$E$1921,A1661)</f>
        <v>1</v>
      </c>
      <c r="J1661" s="15" t="n">
        <f aca="false">IF(I1661=0,"",SUMIFS('Supplier bills'!$F$2:$F$1921,'Supplier bills'!$E$2:$E$1921,A1661))</f>
        <v>155</v>
      </c>
      <c r="K1661" s="15" t="n">
        <f aca="false">IF(H1661="Invoiced",ROUND(J1661-G1661,2),"")</f>
        <v>-0.66</v>
      </c>
      <c r="L1661" s="17" t="str">
        <f aca="false">IF(H1661="Invoiced",IF(ABS(K1661)/G1661&gt;0.03,"Review","OK"),"")</f>
        <v>OK</v>
      </c>
      <c r="M1661" s="19" t="n">
        <f aca="false">DATE(YEAR(B1661),MONTH(B1661),1)</f>
        <v>46235</v>
      </c>
    </row>
    <row r="1662" customFormat="false" ht="15" hidden="false" customHeight="false" outlineLevel="0" collapsed="false">
      <c r="A1662" s="17" t="s">
        <v>2245</v>
      </c>
      <c r="B1662" s="18" t="n">
        <v>46248</v>
      </c>
      <c r="C1662" s="17" t="s">
        <v>88</v>
      </c>
      <c r="D1662" s="17" t="s">
        <v>2226</v>
      </c>
      <c r="E1662" s="17" t="s">
        <v>2227</v>
      </c>
      <c r="F1662" s="17" t="s">
        <v>98</v>
      </c>
      <c r="G1662" s="15" t="n">
        <v>543.04</v>
      </c>
      <c r="H1662" s="17" t="s">
        <v>86</v>
      </c>
      <c r="I1662" s="12" t="n">
        <f aca="false">COUNTIFS('Supplier bills'!$E$2:$E$1921,A1662)</f>
        <v>1</v>
      </c>
      <c r="J1662" s="15" t="n">
        <f aca="false">IF(I1662=0,"",SUMIFS('Supplier bills'!$F$2:$F$1921,'Supplier bills'!$E$2:$E$1921,A1662))</f>
        <v>547.38</v>
      </c>
      <c r="K1662" s="15" t="n">
        <f aca="false">IF(H1662="Invoiced",ROUND(J1662-G1662,2),"")</f>
        <v>4.34</v>
      </c>
      <c r="L1662" s="17" t="str">
        <f aca="false">IF(H1662="Invoiced",IF(ABS(K1662)/G1662&gt;0.03,"Review","OK"),"")</f>
        <v>OK</v>
      </c>
      <c r="M1662" s="19" t="n">
        <f aca="false">DATE(YEAR(B1662),MONTH(B1662),1)</f>
        <v>46235</v>
      </c>
    </row>
    <row r="1663" customFormat="false" ht="15" hidden="false" customHeight="false" outlineLevel="0" collapsed="false">
      <c r="A1663" s="17" t="s">
        <v>2246</v>
      </c>
      <c r="B1663" s="18" t="n">
        <v>46248</v>
      </c>
      <c r="C1663" s="17" t="s">
        <v>82</v>
      </c>
      <c r="D1663" s="17" t="s">
        <v>2161</v>
      </c>
      <c r="E1663" s="17" t="s">
        <v>2162</v>
      </c>
      <c r="F1663" s="17" t="s">
        <v>85</v>
      </c>
      <c r="G1663" s="15" t="n">
        <v>1235.75</v>
      </c>
      <c r="H1663" s="17" t="s">
        <v>86</v>
      </c>
      <c r="I1663" s="12" t="n">
        <f aca="false">COUNTIFS('Supplier bills'!$E$2:$E$1921,A1663)</f>
        <v>1</v>
      </c>
      <c r="J1663" s="15" t="n">
        <f aca="false">IF(I1663=0,"",SUMIFS('Supplier bills'!$F$2:$F$1921,'Supplier bills'!$E$2:$E$1921,A1663))</f>
        <v>1097.41</v>
      </c>
      <c r="K1663" s="15" t="n">
        <f aca="false">IF(H1663="Invoiced",ROUND(J1663-G1663,2),"")</f>
        <v>-138.34</v>
      </c>
      <c r="L1663" s="17" t="str">
        <f aca="false">IF(H1663="Invoiced",IF(ABS(K1663)/G1663&gt;0.03,"Review","OK"),"")</f>
        <v>Review</v>
      </c>
      <c r="M1663" s="19" t="n">
        <f aca="false">DATE(YEAR(B1663),MONTH(B1663),1)</f>
        <v>46235</v>
      </c>
    </row>
    <row r="1664" customFormat="false" ht="15" hidden="false" customHeight="false" outlineLevel="0" collapsed="false">
      <c r="A1664" s="17" t="s">
        <v>2247</v>
      </c>
      <c r="B1664" s="18" t="n">
        <v>46248</v>
      </c>
      <c r="C1664" s="17" t="s">
        <v>88</v>
      </c>
      <c r="D1664" s="17" t="s">
        <v>2161</v>
      </c>
      <c r="E1664" s="17" t="s">
        <v>2162</v>
      </c>
      <c r="F1664" s="17" t="s">
        <v>92</v>
      </c>
      <c r="G1664" s="15" t="n">
        <v>203.08</v>
      </c>
      <c r="H1664" s="17" t="s">
        <v>93</v>
      </c>
      <c r="I1664" s="12" t="n">
        <f aca="false">COUNTIFS('Supplier bills'!$E$2:$E$1921,A1664)</f>
        <v>0</v>
      </c>
      <c r="J1664" s="15" t="str">
        <f aca="false">IF(I1664=0,"",SUMIFS('Supplier bills'!$F$2:$F$1921,'Supplier bills'!$E$2:$E$1921,A1664))</f>
        <v/>
      </c>
      <c r="K1664" s="15" t="str">
        <f aca="false">IF(H1664="Invoiced",ROUND(J1664-G1664,2),"")</f>
        <v/>
      </c>
      <c r="L1664" s="17" t="str">
        <f aca="false">IF(H1664="Invoiced",IF(ABS(K1664)/G1664&gt;0.03,"Review","OK"),"")</f>
        <v/>
      </c>
      <c r="M1664" s="19" t="n">
        <f aca="false">DATE(YEAR(B1664),MONTH(B1664),1)</f>
        <v>46235</v>
      </c>
    </row>
    <row r="1665" customFormat="false" ht="15" hidden="false" customHeight="false" outlineLevel="0" collapsed="false">
      <c r="A1665" s="17" t="s">
        <v>2248</v>
      </c>
      <c r="B1665" s="18" t="n">
        <v>46248</v>
      </c>
      <c r="C1665" s="17" t="s">
        <v>82</v>
      </c>
      <c r="D1665" s="17" t="s">
        <v>2199</v>
      </c>
      <c r="E1665" s="17" t="s">
        <v>2200</v>
      </c>
      <c r="F1665" s="17" t="s">
        <v>98</v>
      </c>
      <c r="G1665" s="15" t="n">
        <v>156.68</v>
      </c>
      <c r="H1665" s="17" t="s">
        <v>86</v>
      </c>
      <c r="I1665" s="12" t="n">
        <f aca="false">COUNTIFS('Supplier bills'!$E$2:$E$1921,A1665)</f>
        <v>1</v>
      </c>
      <c r="J1665" s="15" t="n">
        <f aca="false">IF(I1665=0,"",SUMIFS('Supplier bills'!$F$2:$F$1921,'Supplier bills'!$E$2:$E$1921,A1665))</f>
        <v>155.64</v>
      </c>
      <c r="K1665" s="15" t="n">
        <f aca="false">IF(H1665="Invoiced",ROUND(J1665-G1665,2),"")</f>
        <v>-1.04</v>
      </c>
      <c r="L1665" s="17" t="str">
        <f aca="false">IF(H1665="Invoiced",IF(ABS(K1665)/G1665&gt;0.03,"Review","OK"),"")</f>
        <v>OK</v>
      </c>
      <c r="M1665" s="19" t="n">
        <f aca="false">DATE(YEAR(B1665),MONTH(B1665),1)</f>
        <v>46235</v>
      </c>
    </row>
    <row r="1666" customFormat="false" ht="15" hidden="false" customHeight="false" outlineLevel="0" collapsed="false">
      <c r="A1666" s="17" t="s">
        <v>2249</v>
      </c>
      <c r="B1666" s="18" t="n">
        <v>46248</v>
      </c>
      <c r="C1666" s="17" t="s">
        <v>88</v>
      </c>
      <c r="D1666" s="17" t="s">
        <v>2131</v>
      </c>
      <c r="E1666" s="17" t="s">
        <v>2132</v>
      </c>
      <c r="F1666" s="17" t="s">
        <v>98</v>
      </c>
      <c r="G1666" s="15" t="n">
        <v>430.16</v>
      </c>
      <c r="H1666" s="17" t="s">
        <v>86</v>
      </c>
      <c r="I1666" s="12" t="n">
        <f aca="false">COUNTIFS('Supplier bills'!$E$2:$E$1921,A1666)</f>
        <v>1</v>
      </c>
      <c r="J1666" s="15" t="n">
        <f aca="false">IF(I1666=0,"",SUMIFS('Supplier bills'!$F$2:$F$1921,'Supplier bills'!$E$2:$E$1921,A1666))</f>
        <v>431.54</v>
      </c>
      <c r="K1666" s="15" t="n">
        <f aca="false">IF(H1666="Invoiced",ROUND(J1666-G1666,2),"")</f>
        <v>1.38</v>
      </c>
      <c r="L1666" s="17" t="str">
        <f aca="false">IF(H1666="Invoiced",IF(ABS(K1666)/G1666&gt;0.03,"Review","OK"),"")</f>
        <v>OK</v>
      </c>
      <c r="M1666" s="19" t="n">
        <f aca="false">DATE(YEAR(B1666),MONTH(B1666),1)</f>
        <v>46235</v>
      </c>
    </row>
    <row r="1667" customFormat="false" ht="15" hidden="false" customHeight="false" outlineLevel="0" collapsed="false">
      <c r="A1667" s="17" t="s">
        <v>2250</v>
      </c>
      <c r="B1667" s="18" t="n">
        <v>46248</v>
      </c>
      <c r="C1667" s="17" t="s">
        <v>82</v>
      </c>
      <c r="D1667" s="17" t="s">
        <v>2199</v>
      </c>
      <c r="E1667" s="17" t="s">
        <v>2200</v>
      </c>
      <c r="F1667" s="17" t="s">
        <v>92</v>
      </c>
      <c r="G1667" s="15" t="n">
        <v>205.16</v>
      </c>
      <c r="H1667" s="17" t="s">
        <v>93</v>
      </c>
      <c r="I1667" s="12" t="n">
        <f aca="false">COUNTIFS('Supplier bills'!$E$2:$E$1921,A1667)</f>
        <v>0</v>
      </c>
      <c r="J1667" s="15" t="str">
        <f aca="false">IF(I1667=0,"",SUMIFS('Supplier bills'!$F$2:$F$1921,'Supplier bills'!$E$2:$E$1921,A1667))</f>
        <v/>
      </c>
      <c r="K1667" s="15" t="str">
        <f aca="false">IF(H1667="Invoiced",ROUND(J1667-G1667,2),"")</f>
        <v/>
      </c>
      <c r="L1667" s="17" t="str">
        <f aca="false">IF(H1667="Invoiced",IF(ABS(K1667)/G1667&gt;0.03,"Review","OK"),"")</f>
        <v/>
      </c>
      <c r="M1667" s="19" t="n">
        <f aca="false">DATE(YEAR(B1667),MONTH(B1667),1)</f>
        <v>46235</v>
      </c>
    </row>
    <row r="1668" customFormat="false" ht="15" hidden="false" customHeight="false" outlineLevel="0" collapsed="false">
      <c r="A1668" s="17" t="s">
        <v>2251</v>
      </c>
      <c r="B1668" s="18" t="n">
        <v>46248</v>
      </c>
      <c r="C1668" s="17" t="s">
        <v>82</v>
      </c>
      <c r="D1668" s="17" t="s">
        <v>2077</v>
      </c>
      <c r="E1668" s="17" t="s">
        <v>2078</v>
      </c>
      <c r="F1668" s="17" t="s">
        <v>98</v>
      </c>
      <c r="G1668" s="15" t="n">
        <v>504.32</v>
      </c>
      <c r="H1668" s="17" t="s">
        <v>86</v>
      </c>
      <c r="I1668" s="12" t="n">
        <f aca="false">COUNTIFS('Supplier bills'!$E$2:$E$1921,A1668)</f>
        <v>1</v>
      </c>
      <c r="J1668" s="15" t="n">
        <f aca="false">IF(I1668=0,"",SUMIFS('Supplier bills'!$F$2:$F$1921,'Supplier bills'!$E$2:$E$1921,A1668))</f>
        <v>504.54</v>
      </c>
      <c r="K1668" s="15" t="n">
        <f aca="false">IF(H1668="Invoiced",ROUND(J1668-G1668,2),"")</f>
        <v>0.22</v>
      </c>
      <c r="L1668" s="17" t="str">
        <f aca="false">IF(H1668="Invoiced",IF(ABS(K1668)/G1668&gt;0.03,"Review","OK"),"")</f>
        <v>OK</v>
      </c>
      <c r="M1668" s="19" t="n">
        <f aca="false">DATE(YEAR(B1668),MONTH(B1668),1)</f>
        <v>46235</v>
      </c>
    </row>
    <row r="1669" customFormat="false" ht="15" hidden="false" customHeight="false" outlineLevel="0" collapsed="false">
      <c r="A1669" s="17" t="s">
        <v>2252</v>
      </c>
      <c r="B1669" s="18" t="n">
        <v>46248</v>
      </c>
      <c r="C1669" s="17" t="s">
        <v>88</v>
      </c>
      <c r="D1669" s="17" t="s">
        <v>2135</v>
      </c>
      <c r="E1669" s="17" t="s">
        <v>2136</v>
      </c>
      <c r="F1669" s="17" t="s">
        <v>92</v>
      </c>
      <c r="G1669" s="15" t="n">
        <v>235.08</v>
      </c>
      <c r="H1669" s="17" t="s">
        <v>93</v>
      </c>
      <c r="I1669" s="12" t="n">
        <f aca="false">COUNTIFS('Supplier bills'!$E$2:$E$1921,A1669)</f>
        <v>0</v>
      </c>
      <c r="J1669" s="15" t="str">
        <f aca="false">IF(I1669=0,"",SUMIFS('Supplier bills'!$F$2:$F$1921,'Supplier bills'!$E$2:$E$1921,A1669))</f>
        <v/>
      </c>
      <c r="K1669" s="15" t="str">
        <f aca="false">IF(H1669="Invoiced",ROUND(J1669-G1669,2),"")</f>
        <v/>
      </c>
      <c r="L1669" s="17" t="str">
        <f aca="false">IF(H1669="Invoiced",IF(ABS(K1669)/G1669&gt;0.03,"Review","OK"),"")</f>
        <v/>
      </c>
      <c r="M1669" s="19" t="n">
        <f aca="false">DATE(YEAR(B1669),MONTH(B1669),1)</f>
        <v>46235</v>
      </c>
    </row>
    <row r="1670" customFormat="false" ht="15" hidden="false" customHeight="false" outlineLevel="0" collapsed="false">
      <c r="A1670" s="17" t="s">
        <v>2253</v>
      </c>
      <c r="B1670" s="18" t="n">
        <v>46248</v>
      </c>
      <c r="C1670" s="17" t="s">
        <v>82</v>
      </c>
      <c r="D1670" s="17" t="s">
        <v>2131</v>
      </c>
      <c r="E1670" s="17" t="s">
        <v>2132</v>
      </c>
      <c r="F1670" s="17" t="s">
        <v>98</v>
      </c>
      <c r="G1670" s="15" t="n">
        <v>566.92</v>
      </c>
      <c r="H1670" s="17" t="s">
        <v>86</v>
      </c>
      <c r="I1670" s="12" t="n">
        <f aca="false">COUNTIFS('Supplier bills'!$E$2:$E$1921,A1670)</f>
        <v>1</v>
      </c>
      <c r="J1670" s="15" t="n">
        <f aca="false">IF(I1670=0,"",SUMIFS('Supplier bills'!$F$2:$F$1921,'Supplier bills'!$E$2:$E$1921,A1670))</f>
        <v>568.89</v>
      </c>
      <c r="K1670" s="15" t="n">
        <f aca="false">IF(H1670="Invoiced",ROUND(J1670-G1670,2),"")</f>
        <v>1.97</v>
      </c>
      <c r="L1670" s="17" t="str">
        <f aca="false">IF(H1670="Invoiced",IF(ABS(K1670)/G1670&gt;0.03,"Review","OK"),"")</f>
        <v>OK</v>
      </c>
      <c r="M1670" s="19" t="n">
        <f aca="false">DATE(YEAR(B1670),MONTH(B1670),1)</f>
        <v>46235</v>
      </c>
    </row>
    <row r="1671" customFormat="false" ht="15" hidden="false" customHeight="false" outlineLevel="0" collapsed="false">
      <c r="A1671" s="17" t="s">
        <v>2254</v>
      </c>
      <c r="B1671" s="18" t="n">
        <v>46248</v>
      </c>
      <c r="C1671" s="17" t="s">
        <v>82</v>
      </c>
      <c r="D1671" s="17" t="s">
        <v>2108</v>
      </c>
      <c r="E1671" s="17" t="s">
        <v>2109</v>
      </c>
      <c r="F1671" s="17" t="s">
        <v>85</v>
      </c>
      <c r="G1671" s="15" t="n">
        <v>357.73</v>
      </c>
      <c r="H1671" s="17" t="s">
        <v>86</v>
      </c>
      <c r="I1671" s="12" t="n">
        <f aca="false">COUNTIFS('Supplier bills'!$E$2:$E$1921,A1671)</f>
        <v>1</v>
      </c>
      <c r="J1671" s="15" t="n">
        <f aca="false">IF(I1671=0,"",SUMIFS('Supplier bills'!$F$2:$F$1921,'Supplier bills'!$E$2:$E$1921,A1671))</f>
        <v>357.18</v>
      </c>
      <c r="K1671" s="15" t="n">
        <f aca="false">IF(H1671="Invoiced",ROUND(J1671-G1671,2),"")</f>
        <v>-0.55</v>
      </c>
      <c r="L1671" s="17" t="str">
        <f aca="false">IF(H1671="Invoiced",IF(ABS(K1671)/G1671&gt;0.03,"Review","OK"),"")</f>
        <v>OK</v>
      </c>
      <c r="M1671" s="19" t="n">
        <f aca="false">DATE(YEAR(B1671),MONTH(B1671),1)</f>
        <v>46235</v>
      </c>
    </row>
    <row r="1672" customFormat="false" ht="15" hidden="false" customHeight="false" outlineLevel="0" collapsed="false">
      <c r="A1672" s="17" t="s">
        <v>2255</v>
      </c>
      <c r="B1672" s="18" t="n">
        <v>46249</v>
      </c>
      <c r="C1672" s="17" t="s">
        <v>88</v>
      </c>
      <c r="D1672" s="17" t="s">
        <v>2256</v>
      </c>
      <c r="E1672" s="17" t="s">
        <v>2257</v>
      </c>
      <c r="F1672" s="17" t="s">
        <v>98</v>
      </c>
      <c r="G1672" s="15" t="n">
        <v>111.43</v>
      </c>
      <c r="H1672" s="17" t="s">
        <v>86</v>
      </c>
      <c r="I1672" s="12" t="n">
        <f aca="false">COUNTIFS('Supplier bills'!$E$2:$E$1921,A1672)</f>
        <v>1</v>
      </c>
      <c r="J1672" s="15" t="n">
        <f aca="false">IF(I1672=0,"",SUMIFS('Supplier bills'!$F$2:$F$1921,'Supplier bills'!$E$2:$E$1921,A1672))</f>
        <v>110.73</v>
      </c>
      <c r="K1672" s="15" t="n">
        <f aca="false">IF(H1672="Invoiced",ROUND(J1672-G1672,2),"")</f>
        <v>-0.7</v>
      </c>
      <c r="L1672" s="17" t="str">
        <f aca="false">IF(H1672="Invoiced",IF(ABS(K1672)/G1672&gt;0.03,"Review","OK"),"")</f>
        <v>OK</v>
      </c>
      <c r="M1672" s="19" t="n">
        <f aca="false">DATE(YEAR(B1672),MONTH(B1672),1)</f>
        <v>46235</v>
      </c>
    </row>
    <row r="1673" customFormat="false" ht="15" hidden="false" customHeight="false" outlineLevel="0" collapsed="false">
      <c r="A1673" s="17" t="s">
        <v>2258</v>
      </c>
      <c r="B1673" s="18" t="n">
        <v>46249</v>
      </c>
      <c r="C1673" s="17" t="s">
        <v>101</v>
      </c>
      <c r="D1673" s="17" t="s">
        <v>2111</v>
      </c>
      <c r="E1673" s="17" t="s">
        <v>2112</v>
      </c>
      <c r="F1673" s="17" t="s">
        <v>85</v>
      </c>
      <c r="G1673" s="15" t="n">
        <v>585.72</v>
      </c>
      <c r="H1673" s="17" t="s">
        <v>86</v>
      </c>
      <c r="I1673" s="12" t="n">
        <f aca="false">COUNTIFS('Supplier bills'!$E$2:$E$1921,A1673)</f>
        <v>1</v>
      </c>
      <c r="J1673" s="15" t="n">
        <f aca="false">IF(I1673=0,"",SUMIFS('Supplier bills'!$F$2:$F$1921,'Supplier bills'!$E$2:$E$1921,A1673))</f>
        <v>584.33</v>
      </c>
      <c r="K1673" s="15" t="n">
        <f aca="false">IF(H1673="Invoiced",ROUND(J1673-G1673,2),"")</f>
        <v>-1.39</v>
      </c>
      <c r="L1673" s="17" t="str">
        <f aca="false">IF(H1673="Invoiced",IF(ABS(K1673)/G1673&gt;0.03,"Review","OK"),"")</f>
        <v>OK</v>
      </c>
      <c r="M1673" s="19" t="n">
        <f aca="false">DATE(YEAR(B1673),MONTH(B1673),1)</f>
        <v>46235</v>
      </c>
    </row>
    <row r="1674" customFormat="false" ht="15" hidden="false" customHeight="false" outlineLevel="0" collapsed="false">
      <c r="A1674" s="17" t="s">
        <v>2259</v>
      </c>
      <c r="B1674" s="18" t="n">
        <v>46249</v>
      </c>
      <c r="C1674" s="17" t="s">
        <v>82</v>
      </c>
      <c r="D1674" s="17" t="s">
        <v>2111</v>
      </c>
      <c r="E1674" s="17" t="s">
        <v>2112</v>
      </c>
      <c r="F1674" s="17" t="s">
        <v>98</v>
      </c>
      <c r="G1674" s="15" t="n">
        <v>625.38</v>
      </c>
      <c r="H1674" s="17" t="s">
        <v>86</v>
      </c>
      <c r="I1674" s="12" t="n">
        <f aca="false">COUNTIFS('Supplier bills'!$E$2:$E$1921,A1674)</f>
        <v>1</v>
      </c>
      <c r="J1674" s="15" t="n">
        <f aca="false">IF(I1674=0,"",SUMIFS('Supplier bills'!$F$2:$F$1921,'Supplier bills'!$E$2:$E$1921,A1674))</f>
        <v>623.27</v>
      </c>
      <c r="K1674" s="15" t="n">
        <f aca="false">IF(H1674="Invoiced",ROUND(J1674-G1674,2),"")</f>
        <v>-2.11</v>
      </c>
      <c r="L1674" s="17" t="str">
        <f aca="false">IF(H1674="Invoiced",IF(ABS(K1674)/G1674&gt;0.03,"Review","OK"),"")</f>
        <v>OK</v>
      </c>
      <c r="M1674" s="19" t="n">
        <f aca="false">DATE(YEAR(B1674),MONTH(B1674),1)</f>
        <v>46235</v>
      </c>
    </row>
    <row r="1675" customFormat="false" ht="15" hidden="false" customHeight="false" outlineLevel="0" collapsed="false">
      <c r="A1675" s="17" t="s">
        <v>2260</v>
      </c>
      <c r="B1675" s="18" t="n">
        <v>46249</v>
      </c>
      <c r="C1675" s="17" t="s">
        <v>88</v>
      </c>
      <c r="D1675" s="17" t="s">
        <v>2226</v>
      </c>
      <c r="E1675" s="17" t="s">
        <v>2227</v>
      </c>
      <c r="F1675" s="17" t="s">
        <v>85</v>
      </c>
      <c r="G1675" s="15" t="n">
        <v>31.4</v>
      </c>
      <c r="H1675" s="17" t="s">
        <v>86</v>
      </c>
      <c r="I1675" s="12" t="n">
        <f aca="false">COUNTIFS('Supplier bills'!$E$2:$E$1921,A1675)</f>
        <v>1</v>
      </c>
      <c r="J1675" s="15" t="n">
        <f aca="false">IF(I1675=0,"",SUMIFS('Supplier bills'!$F$2:$F$1921,'Supplier bills'!$E$2:$E$1921,A1675))</f>
        <v>31.69</v>
      </c>
      <c r="K1675" s="15" t="n">
        <f aca="false">IF(H1675="Invoiced",ROUND(J1675-G1675,2),"")</f>
        <v>0.29</v>
      </c>
      <c r="L1675" s="17" t="str">
        <f aca="false">IF(H1675="Invoiced",IF(ABS(K1675)/G1675&gt;0.03,"Review","OK"),"")</f>
        <v>OK</v>
      </c>
      <c r="M1675" s="19" t="n">
        <f aca="false">DATE(YEAR(B1675),MONTH(B1675),1)</f>
        <v>46235</v>
      </c>
    </row>
    <row r="1676" customFormat="false" ht="15" hidden="false" customHeight="false" outlineLevel="0" collapsed="false">
      <c r="A1676" s="17" t="s">
        <v>2261</v>
      </c>
      <c r="B1676" s="18" t="n">
        <v>46249</v>
      </c>
      <c r="C1676" s="17" t="s">
        <v>82</v>
      </c>
      <c r="D1676" s="17" t="s">
        <v>2262</v>
      </c>
      <c r="E1676" s="17" t="s">
        <v>2263</v>
      </c>
      <c r="F1676" s="17" t="s">
        <v>98</v>
      </c>
      <c r="G1676" s="15" t="n">
        <v>478.42</v>
      </c>
      <c r="H1676" s="17" t="s">
        <v>86</v>
      </c>
      <c r="I1676" s="12" t="n">
        <f aca="false">COUNTIFS('Supplier bills'!$E$2:$E$1921,A1676)</f>
        <v>1</v>
      </c>
      <c r="J1676" s="15" t="n">
        <f aca="false">IF(I1676=0,"",SUMIFS('Supplier bills'!$F$2:$F$1921,'Supplier bills'!$E$2:$E$1921,A1676))</f>
        <v>459.07</v>
      </c>
      <c r="K1676" s="15" t="n">
        <f aca="false">IF(H1676="Invoiced",ROUND(J1676-G1676,2),"")</f>
        <v>-19.35</v>
      </c>
      <c r="L1676" s="17" t="str">
        <f aca="false">IF(H1676="Invoiced",IF(ABS(K1676)/G1676&gt;0.03,"Review","OK"),"")</f>
        <v>Review</v>
      </c>
      <c r="M1676" s="19" t="n">
        <f aca="false">DATE(YEAR(B1676),MONTH(B1676),1)</f>
        <v>46235</v>
      </c>
    </row>
    <row r="1677" customFormat="false" ht="15" hidden="false" customHeight="false" outlineLevel="0" collapsed="false">
      <c r="A1677" s="17" t="s">
        <v>2264</v>
      </c>
      <c r="B1677" s="18" t="n">
        <v>46249</v>
      </c>
      <c r="C1677" s="17" t="s">
        <v>88</v>
      </c>
      <c r="D1677" s="17" t="s">
        <v>2105</v>
      </c>
      <c r="E1677" s="17" t="s">
        <v>2106</v>
      </c>
      <c r="F1677" s="17" t="s">
        <v>98</v>
      </c>
      <c r="G1677" s="15" t="n">
        <v>452.89</v>
      </c>
      <c r="H1677" s="17" t="s">
        <v>86</v>
      </c>
      <c r="I1677" s="12" t="n">
        <f aca="false">COUNTIFS('Supplier bills'!$E$2:$E$1921,A1677)</f>
        <v>1</v>
      </c>
      <c r="J1677" s="15" t="n">
        <f aca="false">IF(I1677=0,"",SUMIFS('Supplier bills'!$F$2:$F$1921,'Supplier bills'!$E$2:$E$1921,A1677))</f>
        <v>456.84</v>
      </c>
      <c r="K1677" s="15" t="n">
        <f aca="false">IF(H1677="Invoiced",ROUND(J1677-G1677,2),"")</f>
        <v>3.95</v>
      </c>
      <c r="L1677" s="17" t="str">
        <f aca="false">IF(H1677="Invoiced",IF(ABS(K1677)/G1677&gt;0.03,"Review","OK"),"")</f>
        <v>OK</v>
      </c>
      <c r="M1677" s="19" t="n">
        <f aca="false">DATE(YEAR(B1677),MONTH(B1677),1)</f>
        <v>46235</v>
      </c>
    </row>
    <row r="1678" customFormat="false" ht="15" hidden="false" customHeight="false" outlineLevel="0" collapsed="false">
      <c r="A1678" s="17" t="s">
        <v>2265</v>
      </c>
      <c r="B1678" s="18" t="n">
        <v>46249</v>
      </c>
      <c r="C1678" s="17" t="s">
        <v>82</v>
      </c>
      <c r="D1678" s="17" t="s">
        <v>2262</v>
      </c>
      <c r="E1678" s="17" t="s">
        <v>2263</v>
      </c>
      <c r="F1678" s="17" t="s">
        <v>85</v>
      </c>
      <c r="G1678" s="15" t="n">
        <v>226.94</v>
      </c>
      <c r="H1678" s="17" t="s">
        <v>86</v>
      </c>
      <c r="I1678" s="12" t="n">
        <f aca="false">COUNTIFS('Supplier bills'!$E$2:$E$1921,A1678)</f>
        <v>1</v>
      </c>
      <c r="J1678" s="15" t="n">
        <f aca="false">IF(I1678=0,"",SUMIFS('Supplier bills'!$F$2:$F$1921,'Supplier bills'!$E$2:$E$1921,A1678))</f>
        <v>228.06</v>
      </c>
      <c r="K1678" s="15" t="n">
        <f aca="false">IF(H1678="Invoiced",ROUND(J1678-G1678,2),"")</f>
        <v>1.12</v>
      </c>
      <c r="L1678" s="17" t="str">
        <f aca="false">IF(H1678="Invoiced",IF(ABS(K1678)/G1678&gt;0.03,"Review","OK"),"")</f>
        <v>OK</v>
      </c>
      <c r="M1678" s="19" t="n">
        <f aca="false">DATE(YEAR(B1678),MONTH(B1678),1)</f>
        <v>46235</v>
      </c>
    </row>
    <row r="1679" customFormat="false" ht="15" hidden="false" customHeight="false" outlineLevel="0" collapsed="false">
      <c r="A1679" s="17" t="s">
        <v>2266</v>
      </c>
      <c r="B1679" s="18" t="n">
        <v>46249</v>
      </c>
      <c r="C1679" s="17" t="s">
        <v>82</v>
      </c>
      <c r="D1679" s="17" t="s">
        <v>2267</v>
      </c>
      <c r="E1679" s="17" t="s">
        <v>2268</v>
      </c>
      <c r="F1679" s="17" t="s">
        <v>85</v>
      </c>
      <c r="G1679" s="15" t="n">
        <v>508.78</v>
      </c>
      <c r="H1679" s="17" t="s">
        <v>86</v>
      </c>
      <c r="I1679" s="12" t="n">
        <f aca="false">COUNTIFS('Supplier bills'!$E$2:$E$1921,A1679)</f>
        <v>1</v>
      </c>
      <c r="J1679" s="15" t="n">
        <f aca="false">IF(I1679=0,"",SUMIFS('Supplier bills'!$F$2:$F$1921,'Supplier bills'!$E$2:$E$1921,A1679))</f>
        <v>511.15</v>
      </c>
      <c r="K1679" s="15" t="n">
        <f aca="false">IF(H1679="Invoiced",ROUND(J1679-G1679,2),"")</f>
        <v>2.37</v>
      </c>
      <c r="L1679" s="17" t="str">
        <f aca="false">IF(H1679="Invoiced",IF(ABS(K1679)/G1679&gt;0.03,"Review","OK"),"")</f>
        <v>OK</v>
      </c>
      <c r="M1679" s="19" t="n">
        <f aca="false">DATE(YEAR(B1679),MONTH(B1679),1)</f>
        <v>46235</v>
      </c>
    </row>
    <row r="1680" customFormat="false" ht="15" hidden="false" customHeight="false" outlineLevel="0" collapsed="false">
      <c r="A1680" s="17" t="s">
        <v>2269</v>
      </c>
      <c r="B1680" s="18" t="n">
        <v>46249</v>
      </c>
      <c r="C1680" s="17" t="s">
        <v>82</v>
      </c>
      <c r="D1680" s="17" t="s">
        <v>2105</v>
      </c>
      <c r="E1680" s="17" t="s">
        <v>2106</v>
      </c>
      <c r="F1680" s="17" t="s">
        <v>85</v>
      </c>
      <c r="G1680" s="15" t="n">
        <v>585.59</v>
      </c>
      <c r="H1680" s="17" t="s">
        <v>86</v>
      </c>
      <c r="I1680" s="12" t="n">
        <f aca="false">COUNTIFS('Supplier bills'!$E$2:$E$1921,A1680)</f>
        <v>1</v>
      </c>
      <c r="J1680" s="15" t="n">
        <f aca="false">IF(I1680=0,"",SUMIFS('Supplier bills'!$F$2:$F$1921,'Supplier bills'!$E$2:$E$1921,A1680))</f>
        <v>586.69</v>
      </c>
      <c r="K1680" s="15" t="n">
        <f aca="false">IF(H1680="Invoiced",ROUND(J1680-G1680,2),"")</f>
        <v>1.1</v>
      </c>
      <c r="L1680" s="17" t="str">
        <f aca="false">IF(H1680="Invoiced",IF(ABS(K1680)/G1680&gt;0.03,"Review","OK"),"")</f>
        <v>OK</v>
      </c>
      <c r="M1680" s="19" t="n">
        <f aca="false">DATE(YEAR(B1680),MONTH(B1680),1)</f>
        <v>46235</v>
      </c>
    </row>
    <row r="1681" customFormat="false" ht="15" hidden="false" customHeight="false" outlineLevel="0" collapsed="false">
      <c r="A1681" s="17" t="s">
        <v>2270</v>
      </c>
      <c r="B1681" s="18" t="n">
        <v>46249</v>
      </c>
      <c r="C1681" s="17" t="s">
        <v>82</v>
      </c>
      <c r="D1681" s="17" t="s">
        <v>2161</v>
      </c>
      <c r="E1681" s="17" t="s">
        <v>2162</v>
      </c>
      <c r="F1681" s="17" t="s">
        <v>98</v>
      </c>
      <c r="G1681" s="15" t="n">
        <v>73.08</v>
      </c>
      <c r="H1681" s="17" t="s">
        <v>86</v>
      </c>
      <c r="I1681" s="12" t="n">
        <f aca="false">COUNTIFS('Supplier bills'!$E$2:$E$1921,A1681)</f>
        <v>1</v>
      </c>
      <c r="J1681" s="15" t="n">
        <f aca="false">IF(I1681=0,"",SUMIFS('Supplier bills'!$F$2:$F$1921,'Supplier bills'!$E$2:$E$1921,A1681))</f>
        <v>73.68</v>
      </c>
      <c r="K1681" s="15" t="n">
        <f aca="false">IF(H1681="Invoiced",ROUND(J1681-G1681,2),"")</f>
        <v>0.6</v>
      </c>
      <c r="L1681" s="17" t="str">
        <f aca="false">IF(H1681="Invoiced",IF(ABS(K1681)/G1681&gt;0.03,"Review","OK"),"")</f>
        <v>OK</v>
      </c>
      <c r="M1681" s="19" t="n">
        <f aca="false">DATE(YEAR(B1681),MONTH(B1681),1)</f>
        <v>46235</v>
      </c>
    </row>
    <row r="1682" customFormat="false" ht="15" hidden="false" customHeight="false" outlineLevel="0" collapsed="false">
      <c r="A1682" s="17" t="s">
        <v>2271</v>
      </c>
      <c r="B1682" s="18" t="n">
        <v>46249</v>
      </c>
      <c r="C1682" s="17" t="s">
        <v>82</v>
      </c>
      <c r="D1682" s="17" t="s">
        <v>2131</v>
      </c>
      <c r="E1682" s="17" t="s">
        <v>2132</v>
      </c>
      <c r="F1682" s="17" t="s">
        <v>85</v>
      </c>
      <c r="G1682" s="15" t="n">
        <v>245.72</v>
      </c>
      <c r="H1682" s="17" t="s">
        <v>86</v>
      </c>
      <c r="I1682" s="12" t="n">
        <f aca="false">COUNTIFS('Supplier bills'!$E$2:$E$1921,A1682)</f>
        <v>1</v>
      </c>
      <c r="J1682" s="15" t="n">
        <f aca="false">IF(I1682=0,"",SUMIFS('Supplier bills'!$F$2:$F$1921,'Supplier bills'!$E$2:$E$1921,A1682))</f>
        <v>246.95</v>
      </c>
      <c r="K1682" s="15" t="n">
        <f aca="false">IF(H1682="Invoiced",ROUND(J1682-G1682,2),"")</f>
        <v>1.23</v>
      </c>
      <c r="L1682" s="17" t="str">
        <f aca="false">IF(H1682="Invoiced",IF(ABS(K1682)/G1682&gt;0.03,"Review","OK"),"")</f>
        <v>OK</v>
      </c>
      <c r="M1682" s="19" t="n">
        <f aca="false">DATE(YEAR(B1682),MONTH(B1682),1)</f>
        <v>46235</v>
      </c>
    </row>
    <row r="1683" customFormat="false" ht="15" hidden="false" customHeight="false" outlineLevel="0" collapsed="false">
      <c r="A1683" s="17" t="s">
        <v>2272</v>
      </c>
      <c r="B1683" s="18" t="n">
        <v>46250</v>
      </c>
      <c r="C1683" s="17" t="s">
        <v>88</v>
      </c>
      <c r="D1683" s="17" t="s">
        <v>2242</v>
      </c>
      <c r="E1683" s="17" t="s">
        <v>2243</v>
      </c>
      <c r="F1683" s="17" t="s">
        <v>98</v>
      </c>
      <c r="G1683" s="15" t="n">
        <v>154.34</v>
      </c>
      <c r="H1683" s="17" t="s">
        <v>86</v>
      </c>
      <c r="I1683" s="12" t="n">
        <f aca="false">COUNTIFS('Supplier bills'!$E$2:$E$1921,A1683)</f>
        <v>1</v>
      </c>
      <c r="J1683" s="15" t="n">
        <f aca="false">IF(I1683=0,"",SUMIFS('Supplier bills'!$F$2:$F$1921,'Supplier bills'!$E$2:$E$1921,A1683))</f>
        <v>155.67</v>
      </c>
      <c r="K1683" s="15" t="n">
        <f aca="false">IF(H1683="Invoiced",ROUND(J1683-G1683,2),"")</f>
        <v>1.33</v>
      </c>
      <c r="L1683" s="17" t="str">
        <f aca="false">IF(H1683="Invoiced",IF(ABS(K1683)/G1683&gt;0.03,"Review","OK"),"")</f>
        <v>OK</v>
      </c>
      <c r="M1683" s="19" t="n">
        <f aca="false">DATE(YEAR(B1683),MONTH(B1683),1)</f>
        <v>46235</v>
      </c>
    </row>
    <row r="1684" customFormat="false" ht="15" hidden="false" customHeight="false" outlineLevel="0" collapsed="false">
      <c r="A1684" s="17" t="s">
        <v>2273</v>
      </c>
      <c r="B1684" s="18" t="n">
        <v>46250</v>
      </c>
      <c r="C1684" s="17" t="s">
        <v>82</v>
      </c>
      <c r="D1684" s="17" t="s">
        <v>2108</v>
      </c>
      <c r="E1684" s="17" t="s">
        <v>2109</v>
      </c>
      <c r="F1684" s="17" t="s">
        <v>98</v>
      </c>
      <c r="G1684" s="15" t="n">
        <v>90</v>
      </c>
      <c r="H1684" s="17" t="s">
        <v>86</v>
      </c>
      <c r="I1684" s="12" t="n">
        <f aca="false">COUNTIFS('Supplier bills'!$E$2:$E$1921,A1684)</f>
        <v>1</v>
      </c>
      <c r="J1684" s="15" t="n">
        <f aca="false">IF(I1684=0,"",SUMIFS('Supplier bills'!$F$2:$F$1921,'Supplier bills'!$E$2:$E$1921,A1684))</f>
        <v>89.38</v>
      </c>
      <c r="K1684" s="15" t="n">
        <f aca="false">IF(H1684="Invoiced",ROUND(J1684-G1684,2),"")</f>
        <v>-0.62</v>
      </c>
      <c r="L1684" s="17" t="str">
        <f aca="false">IF(H1684="Invoiced",IF(ABS(K1684)/G1684&gt;0.03,"Review","OK"),"")</f>
        <v>OK</v>
      </c>
      <c r="M1684" s="19" t="n">
        <f aca="false">DATE(YEAR(B1684),MONTH(B1684),1)</f>
        <v>46235</v>
      </c>
    </row>
    <row r="1685" customFormat="false" ht="15" hidden="false" customHeight="false" outlineLevel="0" collapsed="false">
      <c r="A1685" s="17" t="s">
        <v>2274</v>
      </c>
      <c r="B1685" s="18" t="n">
        <v>46250</v>
      </c>
      <c r="C1685" s="17" t="s">
        <v>82</v>
      </c>
      <c r="D1685" s="17" t="s">
        <v>2275</v>
      </c>
      <c r="E1685" s="17" t="s">
        <v>2276</v>
      </c>
      <c r="F1685" s="17" t="s">
        <v>98</v>
      </c>
      <c r="G1685" s="15" t="n">
        <v>451.62</v>
      </c>
      <c r="H1685" s="17" t="s">
        <v>86</v>
      </c>
      <c r="I1685" s="12" t="n">
        <f aca="false">COUNTIFS('Supplier bills'!$E$2:$E$1921,A1685)</f>
        <v>1</v>
      </c>
      <c r="J1685" s="15" t="n">
        <f aca="false">IF(I1685=0,"",SUMIFS('Supplier bills'!$F$2:$F$1921,'Supplier bills'!$E$2:$E$1921,A1685))</f>
        <v>454.64</v>
      </c>
      <c r="K1685" s="15" t="n">
        <f aca="false">IF(H1685="Invoiced",ROUND(J1685-G1685,2),"")</f>
        <v>3.02</v>
      </c>
      <c r="L1685" s="17" t="str">
        <f aca="false">IF(H1685="Invoiced",IF(ABS(K1685)/G1685&gt;0.03,"Review","OK"),"")</f>
        <v>OK</v>
      </c>
      <c r="M1685" s="19" t="n">
        <f aca="false">DATE(YEAR(B1685),MONTH(B1685),1)</f>
        <v>46235</v>
      </c>
    </row>
    <row r="1686" customFormat="false" ht="15" hidden="false" customHeight="false" outlineLevel="0" collapsed="false">
      <c r="A1686" s="17" t="s">
        <v>2277</v>
      </c>
      <c r="B1686" s="18" t="n">
        <v>46250</v>
      </c>
      <c r="C1686" s="17" t="s">
        <v>88</v>
      </c>
      <c r="D1686" s="17" t="s">
        <v>2148</v>
      </c>
      <c r="E1686" s="17" t="s">
        <v>2149</v>
      </c>
      <c r="F1686" s="17" t="s">
        <v>98</v>
      </c>
      <c r="G1686" s="15" t="n">
        <v>536.23</v>
      </c>
      <c r="H1686" s="17" t="s">
        <v>86</v>
      </c>
      <c r="I1686" s="12" t="n">
        <f aca="false">COUNTIFS('Supplier bills'!$E$2:$E$1921,A1686)</f>
        <v>1</v>
      </c>
      <c r="J1686" s="15" t="n">
        <f aca="false">IF(I1686=0,"",SUMIFS('Supplier bills'!$F$2:$F$1921,'Supplier bills'!$E$2:$E$1921,A1686))</f>
        <v>533.22</v>
      </c>
      <c r="K1686" s="15" t="n">
        <f aca="false">IF(H1686="Invoiced",ROUND(J1686-G1686,2),"")</f>
        <v>-3.01</v>
      </c>
      <c r="L1686" s="17" t="str">
        <f aca="false">IF(H1686="Invoiced",IF(ABS(K1686)/G1686&gt;0.03,"Review","OK"),"")</f>
        <v>OK</v>
      </c>
      <c r="M1686" s="19" t="n">
        <f aca="false">DATE(YEAR(B1686),MONTH(B1686),1)</f>
        <v>46235</v>
      </c>
    </row>
    <row r="1687" customFormat="false" ht="15" hidden="false" customHeight="false" outlineLevel="0" collapsed="false">
      <c r="A1687" s="17" t="s">
        <v>2278</v>
      </c>
      <c r="B1687" s="18" t="n">
        <v>46250</v>
      </c>
      <c r="C1687" s="17" t="s">
        <v>88</v>
      </c>
      <c r="D1687" s="17" t="s">
        <v>2111</v>
      </c>
      <c r="E1687" s="17" t="s">
        <v>2112</v>
      </c>
      <c r="F1687" s="17" t="s">
        <v>85</v>
      </c>
      <c r="G1687" s="15" t="n">
        <v>143.73</v>
      </c>
      <c r="H1687" s="17" t="s">
        <v>86</v>
      </c>
      <c r="I1687" s="12" t="n">
        <f aca="false">COUNTIFS('Supplier bills'!$E$2:$E$1921,A1687)</f>
        <v>1</v>
      </c>
      <c r="J1687" s="15" t="n">
        <f aca="false">IF(I1687=0,"",SUMIFS('Supplier bills'!$F$2:$F$1921,'Supplier bills'!$E$2:$E$1921,A1687))</f>
        <v>143.04</v>
      </c>
      <c r="K1687" s="15" t="n">
        <f aca="false">IF(H1687="Invoiced",ROUND(J1687-G1687,2),"")</f>
        <v>-0.69</v>
      </c>
      <c r="L1687" s="17" t="str">
        <f aca="false">IF(H1687="Invoiced",IF(ABS(K1687)/G1687&gt;0.03,"Review","OK"),"")</f>
        <v>OK</v>
      </c>
      <c r="M1687" s="19" t="n">
        <f aca="false">DATE(YEAR(B1687),MONTH(B1687),1)</f>
        <v>46235</v>
      </c>
    </row>
    <row r="1688" customFormat="false" ht="15" hidden="false" customHeight="false" outlineLevel="0" collapsed="false">
      <c r="A1688" s="17" t="s">
        <v>2279</v>
      </c>
      <c r="B1688" s="18" t="n">
        <v>46250</v>
      </c>
      <c r="C1688" s="17" t="s">
        <v>82</v>
      </c>
      <c r="D1688" s="17" t="s">
        <v>2111</v>
      </c>
      <c r="E1688" s="17" t="s">
        <v>2112</v>
      </c>
      <c r="F1688" s="17" t="s">
        <v>85</v>
      </c>
      <c r="G1688" s="15" t="n">
        <v>604.46</v>
      </c>
      <c r="H1688" s="17" t="s">
        <v>86</v>
      </c>
      <c r="I1688" s="12" t="n">
        <f aca="false">COUNTIFS('Supplier bills'!$E$2:$E$1921,A1688)</f>
        <v>1</v>
      </c>
      <c r="J1688" s="15" t="n">
        <f aca="false">IF(I1688=0,"",SUMIFS('Supplier bills'!$F$2:$F$1921,'Supplier bills'!$E$2:$E$1921,A1688))</f>
        <v>601.75</v>
      </c>
      <c r="K1688" s="15" t="n">
        <f aca="false">IF(H1688="Invoiced",ROUND(J1688-G1688,2),"")</f>
        <v>-2.71</v>
      </c>
      <c r="L1688" s="17" t="str">
        <f aca="false">IF(H1688="Invoiced",IF(ABS(K1688)/G1688&gt;0.03,"Review","OK"),"")</f>
        <v>OK</v>
      </c>
      <c r="M1688" s="19" t="n">
        <f aca="false">DATE(YEAR(B1688),MONTH(B1688),1)</f>
        <v>46235</v>
      </c>
    </row>
    <row r="1689" customFormat="false" ht="15" hidden="false" customHeight="false" outlineLevel="0" collapsed="false">
      <c r="A1689" s="17" t="s">
        <v>2280</v>
      </c>
      <c r="B1689" s="18" t="n">
        <v>46250</v>
      </c>
      <c r="C1689" s="17" t="s">
        <v>88</v>
      </c>
      <c r="D1689" s="17" t="s">
        <v>2226</v>
      </c>
      <c r="E1689" s="17" t="s">
        <v>2227</v>
      </c>
      <c r="F1689" s="17" t="s">
        <v>85</v>
      </c>
      <c r="G1689" s="15" t="n">
        <v>164.79</v>
      </c>
      <c r="H1689" s="17" t="s">
        <v>86</v>
      </c>
      <c r="I1689" s="12" t="n">
        <f aca="false">COUNTIFS('Supplier bills'!$E$2:$E$1921,A1689)</f>
        <v>1</v>
      </c>
      <c r="J1689" s="15" t="n">
        <f aca="false">IF(I1689=0,"",SUMIFS('Supplier bills'!$F$2:$F$1921,'Supplier bills'!$E$2:$E$1921,A1689))</f>
        <v>164.49</v>
      </c>
      <c r="K1689" s="15" t="n">
        <f aca="false">IF(H1689="Invoiced",ROUND(J1689-G1689,2),"")</f>
        <v>-0.3</v>
      </c>
      <c r="L1689" s="17" t="str">
        <f aca="false">IF(H1689="Invoiced",IF(ABS(K1689)/G1689&gt;0.03,"Review","OK"),"")</f>
        <v>OK</v>
      </c>
      <c r="M1689" s="19" t="n">
        <f aca="false">DATE(YEAR(B1689),MONTH(B1689),1)</f>
        <v>46235</v>
      </c>
    </row>
    <row r="1690" customFormat="false" ht="15" hidden="false" customHeight="false" outlineLevel="0" collapsed="false">
      <c r="A1690" s="17" t="s">
        <v>2281</v>
      </c>
      <c r="B1690" s="18" t="n">
        <v>46250</v>
      </c>
      <c r="C1690" s="17" t="s">
        <v>82</v>
      </c>
      <c r="D1690" s="17" t="s">
        <v>2282</v>
      </c>
      <c r="E1690" s="17" t="s">
        <v>2283</v>
      </c>
      <c r="F1690" s="17" t="s">
        <v>98</v>
      </c>
      <c r="G1690" s="15" t="n">
        <v>204.27</v>
      </c>
      <c r="H1690" s="17" t="s">
        <v>86</v>
      </c>
      <c r="I1690" s="12" t="n">
        <f aca="false">COUNTIFS('Supplier bills'!$E$2:$E$1921,A1690)</f>
        <v>1</v>
      </c>
      <c r="J1690" s="15" t="n">
        <f aca="false">IF(I1690=0,"",SUMIFS('Supplier bills'!$F$2:$F$1921,'Supplier bills'!$E$2:$E$1921,A1690))</f>
        <v>203.7</v>
      </c>
      <c r="K1690" s="15" t="n">
        <f aca="false">IF(H1690="Invoiced",ROUND(J1690-G1690,2),"")</f>
        <v>-0.57</v>
      </c>
      <c r="L1690" s="17" t="str">
        <f aca="false">IF(H1690="Invoiced",IF(ABS(K1690)/G1690&gt;0.03,"Review","OK"),"")</f>
        <v>OK</v>
      </c>
      <c r="M1690" s="19" t="n">
        <f aca="false">DATE(YEAR(B1690),MONTH(B1690),1)</f>
        <v>46235</v>
      </c>
    </row>
    <row r="1691" customFormat="false" ht="15" hidden="false" customHeight="false" outlineLevel="0" collapsed="false">
      <c r="A1691" s="17" t="s">
        <v>2284</v>
      </c>
      <c r="B1691" s="18" t="n">
        <v>46250</v>
      </c>
      <c r="C1691" s="17" t="s">
        <v>82</v>
      </c>
      <c r="D1691" s="17" t="s">
        <v>2161</v>
      </c>
      <c r="E1691" s="17" t="s">
        <v>2162</v>
      </c>
      <c r="F1691" s="17" t="s">
        <v>85</v>
      </c>
      <c r="G1691" s="15" t="n">
        <v>351.81</v>
      </c>
      <c r="H1691" s="17" t="s">
        <v>86</v>
      </c>
      <c r="I1691" s="12" t="n">
        <f aca="false">COUNTIFS('Supplier bills'!$E$2:$E$1921,A1691)</f>
        <v>1</v>
      </c>
      <c r="J1691" s="15" t="n">
        <f aca="false">IF(I1691=0,"",SUMIFS('Supplier bills'!$F$2:$F$1921,'Supplier bills'!$E$2:$E$1921,A1691))</f>
        <v>348.48</v>
      </c>
      <c r="K1691" s="15" t="n">
        <f aca="false">IF(H1691="Invoiced",ROUND(J1691-G1691,2),"")</f>
        <v>-3.33</v>
      </c>
      <c r="L1691" s="17" t="str">
        <f aca="false">IF(H1691="Invoiced",IF(ABS(K1691)/G1691&gt;0.03,"Review","OK"),"")</f>
        <v>OK</v>
      </c>
      <c r="M1691" s="19" t="n">
        <f aca="false">DATE(YEAR(B1691),MONTH(B1691),1)</f>
        <v>46235</v>
      </c>
    </row>
    <row r="1692" customFormat="false" ht="15" hidden="false" customHeight="false" outlineLevel="0" collapsed="false">
      <c r="A1692" s="17" t="s">
        <v>2285</v>
      </c>
      <c r="B1692" s="18" t="n">
        <v>46250</v>
      </c>
      <c r="C1692" s="17" t="s">
        <v>82</v>
      </c>
      <c r="D1692" s="17" t="s">
        <v>2262</v>
      </c>
      <c r="E1692" s="17" t="s">
        <v>2263</v>
      </c>
      <c r="F1692" s="17" t="s">
        <v>85</v>
      </c>
      <c r="G1692" s="15" t="n">
        <v>111.45</v>
      </c>
      <c r="H1692" s="17" t="s">
        <v>86</v>
      </c>
      <c r="I1692" s="12" t="n">
        <f aca="false">COUNTIFS('Supplier bills'!$E$2:$E$1921,A1692)</f>
        <v>1</v>
      </c>
      <c r="J1692" s="15" t="n">
        <f aca="false">IF(I1692=0,"",SUMIFS('Supplier bills'!$F$2:$F$1921,'Supplier bills'!$E$2:$E$1921,A1692))</f>
        <v>120.83</v>
      </c>
      <c r="K1692" s="15" t="n">
        <f aca="false">IF(H1692="Invoiced",ROUND(J1692-G1692,2),"")</f>
        <v>9.38</v>
      </c>
      <c r="L1692" s="17" t="str">
        <f aca="false">IF(H1692="Invoiced",IF(ABS(K1692)/G1692&gt;0.03,"Review","OK"),"")</f>
        <v>Review</v>
      </c>
      <c r="M1692" s="19" t="n">
        <f aca="false">DATE(YEAR(B1692),MONTH(B1692),1)</f>
        <v>46235</v>
      </c>
    </row>
    <row r="1693" customFormat="false" ht="15" hidden="false" customHeight="false" outlineLevel="0" collapsed="false">
      <c r="A1693" s="17" t="s">
        <v>2286</v>
      </c>
      <c r="B1693" s="18" t="n">
        <v>46251</v>
      </c>
      <c r="C1693" s="17" t="s">
        <v>82</v>
      </c>
      <c r="D1693" s="17" t="s">
        <v>2267</v>
      </c>
      <c r="E1693" s="17" t="s">
        <v>2268</v>
      </c>
      <c r="F1693" s="17" t="s">
        <v>92</v>
      </c>
      <c r="G1693" s="15" t="n">
        <v>561.93</v>
      </c>
      <c r="H1693" s="17" t="s">
        <v>93</v>
      </c>
      <c r="I1693" s="12" t="n">
        <f aca="false">COUNTIFS('Supplier bills'!$E$2:$E$1921,A1693)</f>
        <v>0</v>
      </c>
      <c r="J1693" s="15" t="str">
        <f aca="false">IF(I1693=0,"",SUMIFS('Supplier bills'!$F$2:$F$1921,'Supplier bills'!$E$2:$E$1921,A1693))</f>
        <v/>
      </c>
      <c r="K1693" s="15" t="str">
        <f aca="false">IF(H1693="Invoiced",ROUND(J1693-G1693,2),"")</f>
        <v/>
      </c>
      <c r="L1693" s="17" t="str">
        <f aca="false">IF(H1693="Invoiced",IF(ABS(K1693)/G1693&gt;0.03,"Review","OK"),"")</f>
        <v/>
      </c>
      <c r="M1693" s="19" t="n">
        <f aca="false">DATE(YEAR(B1693),MONTH(B1693),1)</f>
        <v>46235</v>
      </c>
    </row>
    <row r="1694" customFormat="false" ht="15" hidden="false" customHeight="false" outlineLevel="0" collapsed="false">
      <c r="A1694" s="17" t="s">
        <v>2287</v>
      </c>
      <c r="B1694" s="18" t="n">
        <v>46251</v>
      </c>
      <c r="C1694" s="17" t="s">
        <v>88</v>
      </c>
      <c r="D1694" s="17" t="s">
        <v>2288</v>
      </c>
      <c r="E1694" s="17" t="s">
        <v>2289</v>
      </c>
      <c r="F1694" s="17" t="s">
        <v>85</v>
      </c>
      <c r="G1694" s="15" t="n">
        <v>177.16</v>
      </c>
      <c r="H1694" s="17" t="s">
        <v>86</v>
      </c>
      <c r="I1694" s="12" t="n">
        <f aca="false">COUNTIFS('Supplier bills'!$E$2:$E$1921,A1694)</f>
        <v>1</v>
      </c>
      <c r="J1694" s="15" t="n">
        <f aca="false">IF(I1694=0,"",SUMIFS('Supplier bills'!$F$2:$F$1921,'Supplier bills'!$E$2:$E$1921,A1694))</f>
        <v>176.21</v>
      </c>
      <c r="K1694" s="15" t="n">
        <f aca="false">IF(H1694="Invoiced",ROUND(J1694-G1694,2),"")</f>
        <v>-0.95</v>
      </c>
      <c r="L1694" s="17" t="str">
        <f aca="false">IF(H1694="Invoiced",IF(ABS(K1694)/G1694&gt;0.03,"Review","OK"),"")</f>
        <v>OK</v>
      </c>
      <c r="M1694" s="19" t="n">
        <f aca="false">DATE(YEAR(B1694),MONTH(B1694),1)</f>
        <v>46235</v>
      </c>
    </row>
    <row r="1695" customFormat="false" ht="15" hidden="false" customHeight="false" outlineLevel="0" collapsed="false">
      <c r="A1695" s="17" t="s">
        <v>2290</v>
      </c>
      <c r="B1695" s="18" t="n">
        <v>46251</v>
      </c>
      <c r="C1695" s="17" t="s">
        <v>88</v>
      </c>
      <c r="D1695" s="17" t="s">
        <v>2121</v>
      </c>
      <c r="E1695" s="17" t="s">
        <v>2122</v>
      </c>
      <c r="F1695" s="17" t="s">
        <v>98</v>
      </c>
      <c r="G1695" s="15" t="n">
        <v>71.17</v>
      </c>
      <c r="H1695" s="17" t="s">
        <v>86</v>
      </c>
      <c r="I1695" s="12" t="n">
        <f aca="false">COUNTIFS('Supplier bills'!$E$2:$E$1921,A1695)</f>
        <v>1</v>
      </c>
      <c r="J1695" s="15" t="n">
        <f aca="false">IF(I1695=0,"",SUMIFS('Supplier bills'!$F$2:$F$1921,'Supplier bills'!$E$2:$E$1921,A1695))</f>
        <v>70.8</v>
      </c>
      <c r="K1695" s="15" t="n">
        <f aca="false">IF(H1695="Invoiced",ROUND(J1695-G1695,2),"")</f>
        <v>-0.37</v>
      </c>
      <c r="L1695" s="17" t="str">
        <f aca="false">IF(H1695="Invoiced",IF(ABS(K1695)/G1695&gt;0.03,"Review","OK"),"")</f>
        <v>OK</v>
      </c>
      <c r="M1695" s="19" t="n">
        <f aca="false">DATE(YEAR(B1695),MONTH(B1695),1)</f>
        <v>46235</v>
      </c>
    </row>
    <row r="1696" customFormat="false" ht="15" hidden="false" customHeight="false" outlineLevel="0" collapsed="false">
      <c r="A1696" s="17" t="s">
        <v>2291</v>
      </c>
      <c r="B1696" s="18" t="n">
        <v>46251</v>
      </c>
      <c r="C1696" s="17" t="s">
        <v>82</v>
      </c>
      <c r="D1696" s="17" t="s">
        <v>2292</v>
      </c>
      <c r="E1696" s="17" t="s">
        <v>2293</v>
      </c>
      <c r="F1696" s="17" t="s">
        <v>85</v>
      </c>
      <c r="G1696" s="15" t="n">
        <v>469.75</v>
      </c>
      <c r="H1696" s="17" t="s">
        <v>86</v>
      </c>
      <c r="I1696" s="12" t="n">
        <f aca="false">COUNTIFS('Supplier bills'!$E$2:$E$1921,A1696)</f>
        <v>1</v>
      </c>
      <c r="J1696" s="15" t="n">
        <f aca="false">IF(I1696=0,"",SUMIFS('Supplier bills'!$F$2:$F$1921,'Supplier bills'!$E$2:$E$1921,A1696))</f>
        <v>472.69</v>
      </c>
      <c r="K1696" s="15" t="n">
        <f aca="false">IF(H1696="Invoiced",ROUND(J1696-G1696,2),"")</f>
        <v>2.94</v>
      </c>
      <c r="L1696" s="17" t="str">
        <f aca="false">IF(H1696="Invoiced",IF(ABS(K1696)/G1696&gt;0.03,"Review","OK"),"")</f>
        <v>OK</v>
      </c>
      <c r="M1696" s="19" t="n">
        <f aca="false">DATE(YEAR(B1696),MONTH(B1696),1)</f>
        <v>46235</v>
      </c>
    </row>
    <row r="1697" customFormat="false" ht="15" hidden="false" customHeight="false" outlineLevel="0" collapsed="false">
      <c r="A1697" s="17" t="s">
        <v>2294</v>
      </c>
      <c r="B1697" s="18" t="n">
        <v>46251</v>
      </c>
      <c r="C1697" s="17" t="s">
        <v>82</v>
      </c>
      <c r="D1697" s="17" t="s">
        <v>2108</v>
      </c>
      <c r="E1697" s="17" t="s">
        <v>2109</v>
      </c>
      <c r="F1697" s="17" t="s">
        <v>92</v>
      </c>
      <c r="G1697" s="15" t="n">
        <v>190.35</v>
      </c>
      <c r="H1697" s="17" t="s">
        <v>93</v>
      </c>
      <c r="I1697" s="12" t="n">
        <f aca="false">COUNTIFS('Supplier bills'!$E$2:$E$1921,A1697)</f>
        <v>0</v>
      </c>
      <c r="J1697" s="15" t="str">
        <f aca="false">IF(I1697=0,"",SUMIFS('Supplier bills'!$F$2:$F$1921,'Supplier bills'!$E$2:$E$1921,A1697))</f>
        <v/>
      </c>
      <c r="K1697" s="15" t="str">
        <f aca="false">IF(H1697="Invoiced",ROUND(J1697-G1697,2),"")</f>
        <v/>
      </c>
      <c r="L1697" s="17" t="str">
        <f aca="false">IF(H1697="Invoiced",IF(ABS(K1697)/G1697&gt;0.03,"Review","OK"),"")</f>
        <v/>
      </c>
      <c r="M1697" s="19" t="n">
        <f aca="false">DATE(YEAR(B1697),MONTH(B1697),1)</f>
        <v>46235</v>
      </c>
    </row>
    <row r="1698" customFormat="false" ht="15" hidden="false" customHeight="false" outlineLevel="0" collapsed="false">
      <c r="A1698" s="17" t="s">
        <v>2295</v>
      </c>
      <c r="B1698" s="18" t="n">
        <v>46251</v>
      </c>
      <c r="C1698" s="17" t="s">
        <v>88</v>
      </c>
      <c r="D1698" s="17" t="s">
        <v>2164</v>
      </c>
      <c r="E1698" s="17" t="s">
        <v>2165</v>
      </c>
      <c r="F1698" s="17" t="s">
        <v>85</v>
      </c>
      <c r="G1698" s="15" t="n">
        <v>337.43</v>
      </c>
      <c r="H1698" s="17" t="s">
        <v>86</v>
      </c>
      <c r="I1698" s="12" t="n">
        <f aca="false">COUNTIFS('Supplier bills'!$E$2:$E$1921,A1698)</f>
        <v>1</v>
      </c>
      <c r="J1698" s="15" t="n">
        <f aca="false">IF(I1698=0,"",SUMIFS('Supplier bills'!$F$2:$F$1921,'Supplier bills'!$E$2:$E$1921,A1698))</f>
        <v>338.61</v>
      </c>
      <c r="K1698" s="15" t="n">
        <f aca="false">IF(H1698="Invoiced",ROUND(J1698-G1698,2),"")</f>
        <v>1.18</v>
      </c>
      <c r="L1698" s="17" t="str">
        <f aca="false">IF(H1698="Invoiced",IF(ABS(K1698)/G1698&gt;0.03,"Review","OK"),"")</f>
        <v>OK</v>
      </c>
      <c r="M1698" s="19" t="n">
        <f aca="false">DATE(YEAR(B1698),MONTH(B1698),1)</f>
        <v>46235</v>
      </c>
    </row>
    <row r="1699" customFormat="false" ht="15" hidden="false" customHeight="false" outlineLevel="0" collapsed="false">
      <c r="A1699" s="17" t="s">
        <v>2296</v>
      </c>
      <c r="B1699" s="18" t="n">
        <v>46251</v>
      </c>
      <c r="C1699" s="17" t="s">
        <v>82</v>
      </c>
      <c r="D1699" s="17" t="s">
        <v>2189</v>
      </c>
      <c r="E1699" s="17" t="s">
        <v>2190</v>
      </c>
      <c r="F1699" s="17" t="s">
        <v>85</v>
      </c>
      <c r="G1699" s="15" t="n">
        <v>231.74</v>
      </c>
      <c r="H1699" s="17" t="s">
        <v>86</v>
      </c>
      <c r="I1699" s="12" t="n">
        <f aca="false">COUNTIFS('Supplier bills'!$E$2:$E$1921,A1699)</f>
        <v>1</v>
      </c>
      <c r="J1699" s="15" t="n">
        <f aca="false">IF(I1699=0,"",SUMIFS('Supplier bills'!$F$2:$F$1921,'Supplier bills'!$E$2:$E$1921,A1699))</f>
        <v>230.95</v>
      </c>
      <c r="K1699" s="15" t="n">
        <f aca="false">IF(H1699="Invoiced",ROUND(J1699-G1699,2),"")</f>
        <v>-0.79</v>
      </c>
      <c r="L1699" s="17" t="str">
        <f aca="false">IF(H1699="Invoiced",IF(ABS(K1699)/G1699&gt;0.03,"Review","OK"),"")</f>
        <v>OK</v>
      </c>
      <c r="M1699" s="19" t="n">
        <f aca="false">DATE(YEAR(B1699),MONTH(B1699),1)</f>
        <v>46235</v>
      </c>
    </row>
    <row r="1700" customFormat="false" ht="15" hidden="false" customHeight="false" outlineLevel="0" collapsed="false">
      <c r="A1700" s="17" t="s">
        <v>2297</v>
      </c>
      <c r="B1700" s="18" t="n">
        <v>46251</v>
      </c>
      <c r="C1700" s="17" t="s">
        <v>82</v>
      </c>
      <c r="D1700" s="17" t="s">
        <v>2242</v>
      </c>
      <c r="E1700" s="17" t="s">
        <v>2243</v>
      </c>
      <c r="F1700" s="17" t="s">
        <v>92</v>
      </c>
      <c r="G1700" s="15" t="n">
        <v>236.54</v>
      </c>
      <c r="H1700" s="17" t="s">
        <v>93</v>
      </c>
      <c r="I1700" s="12" t="n">
        <f aca="false">COUNTIFS('Supplier bills'!$E$2:$E$1921,A1700)</f>
        <v>0</v>
      </c>
      <c r="J1700" s="15" t="str">
        <f aca="false">IF(I1700=0,"",SUMIFS('Supplier bills'!$F$2:$F$1921,'Supplier bills'!$E$2:$E$1921,A1700))</f>
        <v/>
      </c>
      <c r="K1700" s="15" t="str">
        <f aca="false">IF(H1700="Invoiced",ROUND(J1700-G1700,2),"")</f>
        <v/>
      </c>
      <c r="L1700" s="17" t="str">
        <f aca="false">IF(H1700="Invoiced",IF(ABS(K1700)/G1700&gt;0.03,"Review","OK"),"")</f>
        <v/>
      </c>
      <c r="M1700" s="19" t="n">
        <f aca="false">DATE(YEAR(B1700),MONTH(B1700),1)</f>
        <v>46235</v>
      </c>
    </row>
    <row r="1701" customFormat="false" ht="15" hidden="false" customHeight="false" outlineLevel="0" collapsed="false">
      <c r="A1701" s="17" t="s">
        <v>2298</v>
      </c>
      <c r="B1701" s="18" t="n">
        <v>46251</v>
      </c>
      <c r="C1701" s="17" t="s">
        <v>101</v>
      </c>
      <c r="D1701" s="17" t="s">
        <v>2256</v>
      </c>
      <c r="E1701" s="17" t="s">
        <v>2257</v>
      </c>
      <c r="F1701" s="17" t="s">
        <v>98</v>
      </c>
      <c r="G1701" s="15" t="n">
        <v>135.28</v>
      </c>
      <c r="H1701" s="17" t="s">
        <v>86</v>
      </c>
      <c r="I1701" s="12" t="n">
        <f aca="false">COUNTIFS('Supplier bills'!$E$2:$E$1921,A1701)</f>
        <v>1</v>
      </c>
      <c r="J1701" s="15" t="n">
        <f aca="false">IF(I1701=0,"",SUMIFS('Supplier bills'!$F$2:$F$1921,'Supplier bills'!$E$2:$E$1921,A1701))</f>
        <v>135.41</v>
      </c>
      <c r="K1701" s="15" t="n">
        <f aca="false">IF(H1701="Invoiced",ROUND(J1701-G1701,2),"")</f>
        <v>0.13</v>
      </c>
      <c r="L1701" s="17" t="str">
        <f aca="false">IF(H1701="Invoiced",IF(ABS(K1701)/G1701&gt;0.03,"Review","OK"),"")</f>
        <v>OK</v>
      </c>
      <c r="M1701" s="19" t="n">
        <f aca="false">DATE(YEAR(B1701),MONTH(B1701),1)</f>
        <v>46235</v>
      </c>
    </row>
    <row r="1702" customFormat="false" ht="15" hidden="false" customHeight="false" outlineLevel="0" collapsed="false">
      <c r="A1702" s="17" t="s">
        <v>2299</v>
      </c>
      <c r="B1702" s="18" t="n">
        <v>46251</v>
      </c>
      <c r="C1702" s="17" t="s">
        <v>82</v>
      </c>
      <c r="D1702" s="17" t="s">
        <v>2300</v>
      </c>
      <c r="E1702" s="17" t="s">
        <v>2301</v>
      </c>
      <c r="F1702" s="17" t="s">
        <v>98</v>
      </c>
      <c r="G1702" s="15" t="n">
        <v>134.59</v>
      </c>
      <c r="H1702" s="17" t="s">
        <v>86</v>
      </c>
      <c r="I1702" s="12" t="n">
        <f aca="false">COUNTIFS('Supplier bills'!$E$2:$E$1921,A1702)</f>
        <v>1</v>
      </c>
      <c r="J1702" s="15" t="n">
        <f aca="false">IF(I1702=0,"",SUMIFS('Supplier bills'!$F$2:$F$1921,'Supplier bills'!$E$2:$E$1921,A1702))</f>
        <v>140.12</v>
      </c>
      <c r="K1702" s="15" t="n">
        <f aca="false">IF(H1702="Invoiced",ROUND(J1702-G1702,2),"")</f>
        <v>5.53</v>
      </c>
      <c r="L1702" s="17" t="str">
        <f aca="false">IF(H1702="Invoiced",IF(ABS(K1702)/G1702&gt;0.03,"Review","OK"),"")</f>
        <v>Review</v>
      </c>
      <c r="M1702" s="19" t="n">
        <f aca="false">DATE(YEAR(B1702),MONTH(B1702),1)</f>
        <v>46235</v>
      </c>
    </row>
    <row r="1703" customFormat="false" ht="15" hidden="false" customHeight="false" outlineLevel="0" collapsed="false">
      <c r="A1703" s="17" t="s">
        <v>2302</v>
      </c>
      <c r="B1703" s="18" t="n">
        <v>46251</v>
      </c>
      <c r="C1703" s="17" t="s">
        <v>82</v>
      </c>
      <c r="D1703" s="17" t="s">
        <v>2303</v>
      </c>
      <c r="E1703" s="17" t="s">
        <v>2304</v>
      </c>
      <c r="F1703" s="17" t="s">
        <v>92</v>
      </c>
      <c r="G1703" s="15" t="n">
        <v>504.3</v>
      </c>
      <c r="H1703" s="17" t="s">
        <v>93</v>
      </c>
      <c r="I1703" s="12" t="n">
        <f aca="false">COUNTIFS('Supplier bills'!$E$2:$E$1921,A1703)</f>
        <v>0</v>
      </c>
      <c r="J1703" s="15" t="str">
        <f aca="false">IF(I1703=0,"",SUMIFS('Supplier bills'!$F$2:$F$1921,'Supplier bills'!$E$2:$E$1921,A1703))</f>
        <v/>
      </c>
      <c r="K1703" s="15" t="str">
        <f aca="false">IF(H1703="Invoiced",ROUND(J1703-G1703,2),"")</f>
        <v/>
      </c>
      <c r="L1703" s="17" t="str">
        <f aca="false">IF(H1703="Invoiced",IF(ABS(K1703)/G1703&gt;0.03,"Review","OK"),"")</f>
        <v/>
      </c>
      <c r="M1703" s="19" t="n">
        <f aca="false">DATE(YEAR(B1703),MONTH(B1703),1)</f>
        <v>46235</v>
      </c>
    </row>
    <row r="1704" customFormat="false" ht="15" hidden="false" customHeight="false" outlineLevel="0" collapsed="false">
      <c r="A1704" s="17" t="s">
        <v>2305</v>
      </c>
      <c r="B1704" s="18" t="n">
        <v>46251</v>
      </c>
      <c r="C1704" s="17" t="s">
        <v>82</v>
      </c>
      <c r="D1704" s="17" t="s">
        <v>2121</v>
      </c>
      <c r="E1704" s="17" t="s">
        <v>2122</v>
      </c>
      <c r="F1704" s="17" t="s">
        <v>98</v>
      </c>
      <c r="G1704" s="15" t="n">
        <v>446.24</v>
      </c>
      <c r="H1704" s="17" t="s">
        <v>86</v>
      </c>
      <c r="I1704" s="12" t="n">
        <f aca="false">COUNTIFS('Supplier bills'!$E$2:$E$1921,A1704)</f>
        <v>1</v>
      </c>
      <c r="J1704" s="15" t="n">
        <f aca="false">IF(I1704=0,"",SUMIFS('Supplier bills'!$F$2:$F$1921,'Supplier bills'!$E$2:$E$1921,A1704))</f>
        <v>442.71</v>
      </c>
      <c r="K1704" s="15" t="n">
        <f aca="false">IF(H1704="Invoiced",ROUND(J1704-G1704,2),"")</f>
        <v>-3.53</v>
      </c>
      <c r="L1704" s="17" t="str">
        <f aca="false">IF(H1704="Invoiced",IF(ABS(K1704)/G1704&gt;0.03,"Review","OK"),"")</f>
        <v>OK</v>
      </c>
      <c r="M1704" s="19" t="n">
        <f aca="false">DATE(YEAR(B1704),MONTH(B1704),1)</f>
        <v>46235</v>
      </c>
    </row>
    <row r="1705" customFormat="false" ht="15" hidden="false" customHeight="false" outlineLevel="0" collapsed="false">
      <c r="A1705" s="17" t="s">
        <v>2306</v>
      </c>
      <c r="B1705" s="18" t="n">
        <v>46251</v>
      </c>
      <c r="C1705" s="17" t="s">
        <v>82</v>
      </c>
      <c r="D1705" s="17" t="s">
        <v>2300</v>
      </c>
      <c r="E1705" s="17" t="s">
        <v>2301</v>
      </c>
      <c r="F1705" s="17" t="s">
        <v>92</v>
      </c>
      <c r="G1705" s="15" t="n">
        <v>595.28</v>
      </c>
      <c r="H1705" s="17" t="s">
        <v>93</v>
      </c>
      <c r="I1705" s="12" t="n">
        <f aca="false">COUNTIFS('Supplier bills'!$E$2:$E$1921,A1705)</f>
        <v>0</v>
      </c>
      <c r="J1705" s="15" t="str">
        <f aca="false">IF(I1705=0,"",SUMIFS('Supplier bills'!$F$2:$F$1921,'Supplier bills'!$E$2:$E$1921,A1705))</f>
        <v/>
      </c>
      <c r="K1705" s="15" t="str">
        <f aca="false">IF(H1705="Invoiced",ROUND(J1705-G1705,2),"")</f>
        <v/>
      </c>
      <c r="L1705" s="17" t="str">
        <f aca="false">IF(H1705="Invoiced",IF(ABS(K1705)/G1705&gt;0.03,"Review","OK"),"")</f>
        <v/>
      </c>
      <c r="M1705" s="19" t="n">
        <f aca="false">DATE(YEAR(B1705),MONTH(B1705),1)</f>
        <v>46235</v>
      </c>
    </row>
    <row r="1706" customFormat="false" ht="15" hidden="false" customHeight="false" outlineLevel="0" collapsed="false">
      <c r="A1706" s="17" t="s">
        <v>2307</v>
      </c>
      <c r="B1706" s="18" t="n">
        <v>46251</v>
      </c>
      <c r="C1706" s="17" t="s">
        <v>82</v>
      </c>
      <c r="D1706" s="17" t="s">
        <v>2189</v>
      </c>
      <c r="E1706" s="17" t="s">
        <v>2190</v>
      </c>
      <c r="F1706" s="17" t="s">
        <v>85</v>
      </c>
      <c r="G1706" s="15" t="n">
        <v>413.24</v>
      </c>
      <c r="H1706" s="17" t="s">
        <v>86</v>
      </c>
      <c r="I1706" s="12" t="n">
        <f aca="false">COUNTIFS('Supplier bills'!$E$2:$E$1921,A1706)</f>
        <v>1</v>
      </c>
      <c r="J1706" s="15" t="n">
        <f aca="false">IF(I1706=0,"",SUMIFS('Supplier bills'!$F$2:$F$1921,'Supplier bills'!$E$2:$E$1921,A1706))</f>
        <v>411.97</v>
      </c>
      <c r="K1706" s="15" t="n">
        <f aca="false">IF(H1706="Invoiced",ROUND(J1706-G1706,2),"")</f>
        <v>-1.27</v>
      </c>
      <c r="L1706" s="17" t="str">
        <f aca="false">IF(H1706="Invoiced",IF(ABS(K1706)/G1706&gt;0.03,"Review","OK"),"")</f>
        <v>OK</v>
      </c>
      <c r="M1706" s="19" t="n">
        <f aca="false">DATE(YEAR(B1706),MONTH(B1706),1)</f>
        <v>46235</v>
      </c>
    </row>
    <row r="1707" customFormat="false" ht="15" hidden="false" customHeight="false" outlineLevel="0" collapsed="false">
      <c r="A1707" s="17" t="s">
        <v>2308</v>
      </c>
      <c r="B1707" s="18" t="n">
        <v>46251</v>
      </c>
      <c r="C1707" s="17" t="s">
        <v>82</v>
      </c>
      <c r="D1707" s="17" t="s">
        <v>2121</v>
      </c>
      <c r="E1707" s="17" t="s">
        <v>2122</v>
      </c>
      <c r="F1707" s="17" t="s">
        <v>85</v>
      </c>
      <c r="G1707" s="15" t="n">
        <v>517.94</v>
      </c>
      <c r="H1707" s="17" t="s">
        <v>86</v>
      </c>
      <c r="I1707" s="12" t="n">
        <f aca="false">COUNTIFS('Supplier bills'!$E$2:$E$1921,A1707)</f>
        <v>1</v>
      </c>
      <c r="J1707" s="15" t="n">
        <f aca="false">IF(I1707=0,"",SUMIFS('Supplier bills'!$F$2:$F$1921,'Supplier bills'!$E$2:$E$1921,A1707))</f>
        <v>514.31</v>
      </c>
      <c r="K1707" s="15" t="n">
        <f aca="false">IF(H1707="Invoiced",ROUND(J1707-G1707,2),"")</f>
        <v>-3.63</v>
      </c>
      <c r="L1707" s="17" t="str">
        <f aca="false">IF(H1707="Invoiced",IF(ABS(K1707)/G1707&gt;0.03,"Review","OK"),"")</f>
        <v>OK</v>
      </c>
      <c r="M1707" s="19" t="n">
        <f aca="false">DATE(YEAR(B1707),MONTH(B1707),1)</f>
        <v>46235</v>
      </c>
    </row>
    <row r="1708" customFormat="false" ht="15" hidden="false" customHeight="false" outlineLevel="0" collapsed="false">
      <c r="A1708" s="17" t="s">
        <v>2309</v>
      </c>
      <c r="B1708" s="18" t="n">
        <v>46251</v>
      </c>
      <c r="C1708" s="17" t="s">
        <v>101</v>
      </c>
      <c r="D1708" s="17" t="s">
        <v>2292</v>
      </c>
      <c r="E1708" s="17" t="s">
        <v>2293</v>
      </c>
      <c r="F1708" s="17" t="s">
        <v>85</v>
      </c>
      <c r="G1708" s="15" t="n">
        <v>3264.73</v>
      </c>
      <c r="H1708" s="17" t="s">
        <v>86</v>
      </c>
      <c r="I1708" s="12" t="n">
        <f aca="false">COUNTIFS('Supplier bills'!$E$2:$E$1921,A1708)</f>
        <v>1</v>
      </c>
      <c r="J1708" s="15" t="n">
        <f aca="false">IF(I1708=0,"",SUMIFS('Supplier bills'!$F$2:$F$1921,'Supplier bills'!$E$2:$E$1921,A1708))</f>
        <v>3251.29</v>
      </c>
      <c r="K1708" s="15" t="n">
        <f aca="false">IF(H1708="Invoiced",ROUND(J1708-G1708,2),"")</f>
        <v>-13.44</v>
      </c>
      <c r="L1708" s="17" t="str">
        <f aca="false">IF(H1708="Invoiced",IF(ABS(K1708)/G1708&gt;0.03,"Review","OK"),"")</f>
        <v>OK</v>
      </c>
      <c r="M1708" s="19" t="n">
        <f aca="false">DATE(YEAR(B1708),MONTH(B1708),1)</f>
        <v>46235</v>
      </c>
    </row>
    <row r="1709" customFormat="false" ht="15" hidden="false" customHeight="false" outlineLevel="0" collapsed="false">
      <c r="A1709" s="17" t="s">
        <v>2310</v>
      </c>
      <c r="B1709" s="18" t="n">
        <v>46251</v>
      </c>
      <c r="C1709" s="17" t="s">
        <v>101</v>
      </c>
      <c r="D1709" s="17" t="s">
        <v>2131</v>
      </c>
      <c r="E1709" s="17" t="s">
        <v>2132</v>
      </c>
      <c r="F1709" s="17" t="s">
        <v>85</v>
      </c>
      <c r="G1709" s="15" t="n">
        <v>80.23</v>
      </c>
      <c r="H1709" s="17" t="s">
        <v>86</v>
      </c>
      <c r="I1709" s="12" t="n">
        <f aca="false">COUNTIFS('Supplier bills'!$E$2:$E$1921,A1709)</f>
        <v>1</v>
      </c>
      <c r="J1709" s="15" t="n">
        <f aca="false">IF(I1709=0,"",SUMIFS('Supplier bills'!$F$2:$F$1921,'Supplier bills'!$E$2:$E$1921,A1709))</f>
        <v>79.51</v>
      </c>
      <c r="K1709" s="15" t="n">
        <f aca="false">IF(H1709="Invoiced",ROUND(J1709-G1709,2),"")</f>
        <v>-0.72</v>
      </c>
      <c r="L1709" s="17" t="str">
        <f aca="false">IF(H1709="Invoiced",IF(ABS(K1709)/G1709&gt;0.03,"Review","OK"),"")</f>
        <v>OK</v>
      </c>
      <c r="M1709" s="19" t="n">
        <f aca="false">DATE(YEAR(B1709),MONTH(B1709),1)</f>
        <v>46235</v>
      </c>
    </row>
    <row r="1710" customFormat="false" ht="15" hidden="false" customHeight="false" outlineLevel="0" collapsed="false">
      <c r="A1710" s="17" t="s">
        <v>2311</v>
      </c>
      <c r="B1710" s="18" t="n">
        <v>46251</v>
      </c>
      <c r="C1710" s="17" t="s">
        <v>88</v>
      </c>
      <c r="D1710" s="17" t="s">
        <v>2135</v>
      </c>
      <c r="E1710" s="17" t="s">
        <v>2136</v>
      </c>
      <c r="F1710" s="17" t="s">
        <v>85</v>
      </c>
      <c r="G1710" s="15" t="n">
        <v>348.75</v>
      </c>
      <c r="H1710" s="17" t="s">
        <v>86</v>
      </c>
      <c r="I1710" s="12" t="n">
        <f aca="false">COUNTIFS('Supplier bills'!$E$2:$E$1921,A1710)</f>
        <v>1</v>
      </c>
      <c r="J1710" s="15" t="n">
        <f aca="false">IF(I1710=0,"",SUMIFS('Supplier bills'!$F$2:$F$1921,'Supplier bills'!$E$2:$E$1921,A1710))</f>
        <v>352.09</v>
      </c>
      <c r="K1710" s="15" t="n">
        <f aca="false">IF(H1710="Invoiced",ROUND(J1710-G1710,2),"")</f>
        <v>3.34</v>
      </c>
      <c r="L1710" s="17" t="str">
        <f aca="false">IF(H1710="Invoiced",IF(ABS(K1710)/G1710&gt;0.03,"Review","OK"),"")</f>
        <v>OK</v>
      </c>
      <c r="M1710" s="19" t="n">
        <f aca="false">DATE(YEAR(B1710),MONTH(B1710),1)</f>
        <v>46235</v>
      </c>
    </row>
    <row r="1711" customFormat="false" ht="15" hidden="false" customHeight="false" outlineLevel="0" collapsed="false">
      <c r="A1711" s="17" t="s">
        <v>2312</v>
      </c>
      <c r="B1711" s="18" t="n">
        <v>46252</v>
      </c>
      <c r="C1711" s="17" t="s">
        <v>88</v>
      </c>
      <c r="D1711" s="17" t="s">
        <v>2135</v>
      </c>
      <c r="E1711" s="17" t="s">
        <v>2136</v>
      </c>
      <c r="F1711" s="17" t="s">
        <v>98</v>
      </c>
      <c r="G1711" s="15" t="n">
        <v>106.46</v>
      </c>
      <c r="H1711" s="17" t="s">
        <v>86</v>
      </c>
      <c r="I1711" s="12" t="n">
        <f aca="false">COUNTIFS('Supplier bills'!$E$2:$E$1921,A1711)</f>
        <v>1</v>
      </c>
      <c r="J1711" s="15" t="n">
        <f aca="false">IF(I1711=0,"",SUMIFS('Supplier bills'!$F$2:$F$1921,'Supplier bills'!$E$2:$E$1921,A1711))</f>
        <v>106.76</v>
      </c>
      <c r="K1711" s="15" t="n">
        <f aca="false">IF(H1711="Invoiced",ROUND(J1711-G1711,2),"")</f>
        <v>0.3</v>
      </c>
      <c r="L1711" s="17" t="str">
        <f aca="false">IF(H1711="Invoiced",IF(ABS(K1711)/G1711&gt;0.03,"Review","OK"),"")</f>
        <v>OK</v>
      </c>
      <c r="M1711" s="19" t="n">
        <f aca="false">DATE(YEAR(B1711),MONTH(B1711),1)</f>
        <v>46235</v>
      </c>
    </row>
    <row r="1712" customFormat="false" ht="15" hidden="false" customHeight="false" outlineLevel="0" collapsed="false">
      <c r="A1712" s="17" t="s">
        <v>2313</v>
      </c>
      <c r="B1712" s="18" t="n">
        <v>46252</v>
      </c>
      <c r="C1712" s="17" t="s">
        <v>82</v>
      </c>
      <c r="D1712" s="17" t="s">
        <v>2292</v>
      </c>
      <c r="E1712" s="17" t="s">
        <v>2293</v>
      </c>
      <c r="F1712" s="17" t="s">
        <v>92</v>
      </c>
      <c r="G1712" s="15" t="n">
        <v>146.36</v>
      </c>
      <c r="H1712" s="17" t="s">
        <v>93</v>
      </c>
      <c r="I1712" s="12" t="n">
        <f aca="false">COUNTIFS('Supplier bills'!$E$2:$E$1921,A1712)</f>
        <v>0</v>
      </c>
      <c r="J1712" s="15" t="str">
        <f aca="false">IF(I1712=0,"",SUMIFS('Supplier bills'!$F$2:$F$1921,'Supplier bills'!$E$2:$E$1921,A1712))</f>
        <v/>
      </c>
      <c r="K1712" s="15" t="str">
        <f aca="false">IF(H1712="Invoiced",ROUND(J1712-G1712,2),"")</f>
        <v/>
      </c>
      <c r="L1712" s="17" t="str">
        <f aca="false">IF(H1712="Invoiced",IF(ABS(K1712)/G1712&gt;0.03,"Review","OK"),"")</f>
        <v/>
      </c>
      <c r="M1712" s="19" t="n">
        <f aca="false">DATE(YEAR(B1712),MONTH(B1712),1)</f>
        <v>46235</v>
      </c>
    </row>
    <row r="1713" customFormat="false" ht="15" hidden="false" customHeight="false" outlineLevel="0" collapsed="false">
      <c r="A1713" s="17" t="s">
        <v>2314</v>
      </c>
      <c r="B1713" s="18" t="n">
        <v>46252</v>
      </c>
      <c r="C1713" s="17" t="s">
        <v>88</v>
      </c>
      <c r="D1713" s="17" t="s">
        <v>2199</v>
      </c>
      <c r="E1713" s="17" t="s">
        <v>2200</v>
      </c>
      <c r="F1713" s="17" t="s">
        <v>98</v>
      </c>
      <c r="G1713" s="15" t="n">
        <v>219.02</v>
      </c>
      <c r="H1713" s="17" t="s">
        <v>86</v>
      </c>
      <c r="I1713" s="12" t="n">
        <f aca="false">COUNTIFS('Supplier bills'!$E$2:$E$1921,A1713)</f>
        <v>1</v>
      </c>
      <c r="J1713" s="15" t="n">
        <f aca="false">IF(I1713=0,"",SUMIFS('Supplier bills'!$F$2:$F$1921,'Supplier bills'!$E$2:$E$1921,A1713))</f>
        <v>218.6</v>
      </c>
      <c r="K1713" s="15" t="n">
        <f aca="false">IF(H1713="Invoiced",ROUND(J1713-G1713,2),"")</f>
        <v>-0.42</v>
      </c>
      <c r="L1713" s="17" t="str">
        <f aca="false">IF(H1713="Invoiced",IF(ABS(K1713)/G1713&gt;0.03,"Review","OK"),"")</f>
        <v>OK</v>
      </c>
      <c r="M1713" s="19" t="n">
        <f aca="false">DATE(YEAR(B1713),MONTH(B1713),1)</f>
        <v>46235</v>
      </c>
    </row>
    <row r="1714" customFormat="false" ht="15" hidden="false" customHeight="false" outlineLevel="0" collapsed="false">
      <c r="A1714" s="17" t="s">
        <v>2315</v>
      </c>
      <c r="B1714" s="18" t="n">
        <v>46252</v>
      </c>
      <c r="C1714" s="17" t="s">
        <v>101</v>
      </c>
      <c r="D1714" s="17" t="s">
        <v>2189</v>
      </c>
      <c r="E1714" s="17" t="s">
        <v>2190</v>
      </c>
      <c r="F1714" s="17" t="s">
        <v>85</v>
      </c>
      <c r="G1714" s="15" t="n">
        <v>325.04</v>
      </c>
      <c r="H1714" s="17" t="s">
        <v>86</v>
      </c>
      <c r="I1714" s="12" t="n">
        <f aca="false">COUNTIFS('Supplier bills'!$E$2:$E$1921,A1714)</f>
        <v>1</v>
      </c>
      <c r="J1714" s="15" t="n">
        <f aca="false">IF(I1714=0,"",SUMIFS('Supplier bills'!$F$2:$F$1921,'Supplier bills'!$E$2:$E$1921,A1714))</f>
        <v>325.77</v>
      </c>
      <c r="K1714" s="15" t="n">
        <f aca="false">IF(H1714="Invoiced",ROUND(J1714-G1714,2),"")</f>
        <v>0.73</v>
      </c>
      <c r="L1714" s="17" t="str">
        <f aca="false">IF(H1714="Invoiced",IF(ABS(K1714)/G1714&gt;0.03,"Review","OK"),"")</f>
        <v>OK</v>
      </c>
      <c r="M1714" s="19" t="n">
        <f aca="false">DATE(YEAR(B1714),MONTH(B1714),1)</f>
        <v>46235</v>
      </c>
    </row>
    <row r="1715" customFormat="false" ht="15" hidden="false" customHeight="false" outlineLevel="0" collapsed="false">
      <c r="A1715" s="17" t="s">
        <v>2316</v>
      </c>
      <c r="B1715" s="18" t="n">
        <v>46252</v>
      </c>
      <c r="C1715" s="17" t="s">
        <v>82</v>
      </c>
      <c r="D1715" s="17" t="s">
        <v>2196</v>
      </c>
      <c r="E1715" s="17" t="s">
        <v>2197</v>
      </c>
      <c r="F1715" s="17" t="s">
        <v>98</v>
      </c>
      <c r="G1715" s="15" t="n">
        <v>193.08</v>
      </c>
      <c r="H1715" s="17" t="s">
        <v>86</v>
      </c>
      <c r="I1715" s="12" t="n">
        <f aca="false">COUNTIFS('Supplier bills'!$E$2:$E$1921,A1715)</f>
        <v>1</v>
      </c>
      <c r="J1715" s="15" t="n">
        <f aca="false">IF(I1715=0,"",SUMIFS('Supplier bills'!$F$2:$F$1921,'Supplier bills'!$E$2:$E$1921,A1715))</f>
        <v>192.96</v>
      </c>
      <c r="K1715" s="15" t="n">
        <f aca="false">IF(H1715="Invoiced",ROUND(J1715-G1715,2),"")</f>
        <v>-0.12</v>
      </c>
      <c r="L1715" s="17" t="str">
        <f aca="false">IF(H1715="Invoiced",IF(ABS(K1715)/G1715&gt;0.03,"Review","OK"),"")</f>
        <v>OK</v>
      </c>
      <c r="M1715" s="19" t="n">
        <f aca="false">DATE(YEAR(B1715),MONTH(B1715),1)</f>
        <v>46235</v>
      </c>
    </row>
    <row r="1716" customFormat="false" ht="15" hidden="false" customHeight="false" outlineLevel="0" collapsed="false">
      <c r="A1716" s="17" t="s">
        <v>2317</v>
      </c>
      <c r="B1716" s="18" t="n">
        <v>46252</v>
      </c>
      <c r="C1716" s="17" t="s">
        <v>82</v>
      </c>
      <c r="D1716" s="17" t="s">
        <v>2256</v>
      </c>
      <c r="E1716" s="17" t="s">
        <v>2257</v>
      </c>
      <c r="F1716" s="17" t="s">
        <v>98</v>
      </c>
      <c r="G1716" s="15" t="n">
        <v>518.29</v>
      </c>
      <c r="H1716" s="17" t="s">
        <v>86</v>
      </c>
      <c r="I1716" s="12" t="n">
        <f aca="false">COUNTIFS('Supplier bills'!$E$2:$E$1921,A1716)</f>
        <v>1</v>
      </c>
      <c r="J1716" s="15" t="n">
        <f aca="false">IF(I1716=0,"",SUMIFS('Supplier bills'!$F$2:$F$1921,'Supplier bills'!$E$2:$E$1921,A1716))</f>
        <v>522.36</v>
      </c>
      <c r="K1716" s="15" t="n">
        <f aca="false">IF(H1716="Invoiced",ROUND(J1716-G1716,2),"")</f>
        <v>4.07</v>
      </c>
      <c r="L1716" s="17" t="str">
        <f aca="false">IF(H1716="Invoiced",IF(ABS(K1716)/G1716&gt;0.03,"Review","OK"),"")</f>
        <v>OK</v>
      </c>
      <c r="M1716" s="19" t="n">
        <f aca="false">DATE(YEAR(B1716),MONTH(B1716),1)</f>
        <v>46235</v>
      </c>
    </row>
    <row r="1717" customFormat="false" ht="15" hidden="false" customHeight="false" outlineLevel="0" collapsed="false">
      <c r="A1717" s="17" t="s">
        <v>2318</v>
      </c>
      <c r="B1717" s="18" t="n">
        <v>46252</v>
      </c>
      <c r="C1717" s="17" t="s">
        <v>82</v>
      </c>
      <c r="D1717" s="17" t="s">
        <v>2303</v>
      </c>
      <c r="E1717" s="17" t="s">
        <v>2304</v>
      </c>
      <c r="F1717" s="17" t="s">
        <v>98</v>
      </c>
      <c r="G1717" s="15" t="n">
        <v>225.74</v>
      </c>
      <c r="H1717" s="17" t="s">
        <v>86</v>
      </c>
      <c r="I1717" s="12" t="n">
        <f aca="false">COUNTIFS('Supplier bills'!$E$2:$E$1921,A1717)</f>
        <v>1</v>
      </c>
      <c r="J1717" s="15" t="n">
        <f aca="false">IF(I1717=0,"",SUMIFS('Supplier bills'!$F$2:$F$1921,'Supplier bills'!$E$2:$E$1921,A1717))</f>
        <v>226.47</v>
      </c>
      <c r="K1717" s="15" t="n">
        <f aca="false">IF(H1717="Invoiced",ROUND(J1717-G1717,2),"")</f>
        <v>0.73</v>
      </c>
      <c r="L1717" s="17" t="str">
        <f aca="false">IF(H1717="Invoiced",IF(ABS(K1717)/G1717&gt;0.03,"Review","OK"),"")</f>
        <v>OK</v>
      </c>
      <c r="M1717" s="19" t="n">
        <f aca="false">DATE(YEAR(B1717),MONTH(B1717),1)</f>
        <v>46235</v>
      </c>
    </row>
    <row r="1718" customFormat="false" ht="15" hidden="false" customHeight="false" outlineLevel="0" collapsed="false">
      <c r="A1718" s="17" t="s">
        <v>2319</v>
      </c>
      <c r="B1718" s="18" t="n">
        <v>46253</v>
      </c>
      <c r="C1718" s="17" t="s">
        <v>82</v>
      </c>
      <c r="D1718" s="17" t="s">
        <v>2196</v>
      </c>
      <c r="E1718" s="17" t="s">
        <v>2197</v>
      </c>
      <c r="F1718" s="17" t="s">
        <v>92</v>
      </c>
      <c r="G1718" s="15" t="n">
        <v>132.92</v>
      </c>
      <c r="H1718" s="17" t="s">
        <v>93</v>
      </c>
      <c r="I1718" s="12" t="n">
        <f aca="false">COUNTIFS('Supplier bills'!$E$2:$E$1921,A1718)</f>
        <v>0</v>
      </c>
      <c r="J1718" s="15" t="str">
        <f aca="false">IF(I1718=0,"",SUMIFS('Supplier bills'!$F$2:$F$1921,'Supplier bills'!$E$2:$E$1921,A1718))</f>
        <v/>
      </c>
      <c r="K1718" s="15" t="str">
        <f aca="false">IF(H1718="Invoiced",ROUND(J1718-G1718,2),"")</f>
        <v/>
      </c>
      <c r="L1718" s="17" t="str">
        <f aca="false">IF(H1718="Invoiced",IF(ABS(K1718)/G1718&gt;0.03,"Review","OK"),"")</f>
        <v/>
      </c>
      <c r="M1718" s="19" t="n">
        <f aca="false">DATE(YEAR(B1718),MONTH(B1718),1)</f>
        <v>46235</v>
      </c>
    </row>
    <row r="1719" customFormat="false" ht="15" hidden="false" customHeight="false" outlineLevel="0" collapsed="false">
      <c r="A1719" s="17" t="s">
        <v>2320</v>
      </c>
      <c r="B1719" s="18" t="n">
        <v>46253</v>
      </c>
      <c r="C1719" s="17" t="s">
        <v>88</v>
      </c>
      <c r="D1719" s="17" t="s">
        <v>2321</v>
      </c>
      <c r="E1719" s="17" t="s">
        <v>2322</v>
      </c>
      <c r="F1719" s="17" t="s">
        <v>98</v>
      </c>
      <c r="G1719" s="15" t="n">
        <v>132.54</v>
      </c>
      <c r="H1719" s="17" t="s">
        <v>86</v>
      </c>
      <c r="I1719" s="12" t="n">
        <f aca="false">COUNTIFS('Supplier bills'!$E$2:$E$1921,A1719)</f>
        <v>1</v>
      </c>
      <c r="J1719" s="15" t="n">
        <f aca="false">IF(I1719=0,"",SUMIFS('Supplier bills'!$F$2:$F$1921,'Supplier bills'!$E$2:$E$1921,A1719))</f>
        <v>132.01</v>
      </c>
      <c r="K1719" s="15" t="n">
        <f aca="false">IF(H1719="Invoiced",ROUND(J1719-G1719,2),"")</f>
        <v>-0.53</v>
      </c>
      <c r="L1719" s="17" t="str">
        <f aca="false">IF(H1719="Invoiced",IF(ABS(K1719)/G1719&gt;0.03,"Review","OK"),"")</f>
        <v>OK</v>
      </c>
      <c r="M1719" s="19" t="n">
        <f aca="false">DATE(YEAR(B1719),MONTH(B1719),1)</f>
        <v>46235</v>
      </c>
    </row>
    <row r="1720" customFormat="false" ht="15" hidden="false" customHeight="false" outlineLevel="0" collapsed="false">
      <c r="A1720" s="17" t="s">
        <v>2323</v>
      </c>
      <c r="B1720" s="18" t="n">
        <v>46253</v>
      </c>
      <c r="C1720" s="17" t="s">
        <v>88</v>
      </c>
      <c r="D1720" s="17" t="s">
        <v>2199</v>
      </c>
      <c r="E1720" s="17" t="s">
        <v>2200</v>
      </c>
      <c r="F1720" s="17" t="s">
        <v>92</v>
      </c>
      <c r="G1720" s="15" t="n">
        <v>105.9</v>
      </c>
      <c r="H1720" s="17" t="s">
        <v>93</v>
      </c>
      <c r="I1720" s="12" t="n">
        <f aca="false">COUNTIFS('Supplier bills'!$E$2:$E$1921,A1720)</f>
        <v>0</v>
      </c>
      <c r="J1720" s="15" t="str">
        <f aca="false">IF(I1720=0,"",SUMIFS('Supplier bills'!$F$2:$F$1921,'Supplier bills'!$E$2:$E$1921,A1720))</f>
        <v/>
      </c>
      <c r="K1720" s="15" t="str">
        <f aca="false">IF(H1720="Invoiced",ROUND(J1720-G1720,2),"")</f>
        <v/>
      </c>
      <c r="L1720" s="17" t="str">
        <f aca="false">IF(H1720="Invoiced",IF(ABS(K1720)/G1720&gt;0.03,"Review","OK"),"")</f>
        <v/>
      </c>
      <c r="M1720" s="19" t="n">
        <f aca="false">DATE(YEAR(B1720),MONTH(B1720),1)</f>
        <v>46235</v>
      </c>
    </row>
    <row r="1721" customFormat="false" ht="15" hidden="false" customHeight="false" outlineLevel="0" collapsed="false">
      <c r="A1721" s="17" t="s">
        <v>2324</v>
      </c>
      <c r="B1721" s="18" t="n">
        <v>46253</v>
      </c>
      <c r="C1721" s="17" t="s">
        <v>101</v>
      </c>
      <c r="D1721" s="17" t="s">
        <v>2242</v>
      </c>
      <c r="E1721" s="17" t="s">
        <v>2243</v>
      </c>
      <c r="F1721" s="17" t="s">
        <v>98</v>
      </c>
      <c r="G1721" s="15" t="n">
        <v>76.35</v>
      </c>
      <c r="H1721" s="17" t="s">
        <v>86</v>
      </c>
      <c r="I1721" s="12" t="n">
        <f aca="false">COUNTIFS('Supplier bills'!$E$2:$E$1921,A1721)</f>
        <v>1</v>
      </c>
      <c r="J1721" s="15" t="n">
        <f aca="false">IF(I1721=0,"",SUMIFS('Supplier bills'!$F$2:$F$1921,'Supplier bills'!$E$2:$E$1921,A1721))</f>
        <v>77.09</v>
      </c>
      <c r="K1721" s="15" t="n">
        <f aca="false">IF(H1721="Invoiced",ROUND(J1721-G1721,2),"")</f>
        <v>0.74</v>
      </c>
      <c r="L1721" s="17" t="str">
        <f aca="false">IF(H1721="Invoiced",IF(ABS(K1721)/G1721&gt;0.03,"Review","OK"),"")</f>
        <v>OK</v>
      </c>
      <c r="M1721" s="19" t="n">
        <f aca="false">DATE(YEAR(B1721),MONTH(B1721),1)</f>
        <v>46235</v>
      </c>
    </row>
    <row r="1722" customFormat="false" ht="15" hidden="false" customHeight="false" outlineLevel="0" collapsed="false">
      <c r="A1722" s="17" t="s">
        <v>2325</v>
      </c>
      <c r="B1722" s="18" t="n">
        <v>46253</v>
      </c>
      <c r="C1722" s="17" t="s">
        <v>82</v>
      </c>
      <c r="D1722" s="17" t="s">
        <v>2275</v>
      </c>
      <c r="E1722" s="17" t="s">
        <v>2276</v>
      </c>
      <c r="F1722" s="17" t="s">
        <v>92</v>
      </c>
      <c r="G1722" s="15" t="n">
        <v>309.83</v>
      </c>
      <c r="H1722" s="17" t="s">
        <v>93</v>
      </c>
      <c r="I1722" s="12" t="n">
        <f aca="false">COUNTIFS('Supplier bills'!$E$2:$E$1921,A1722)</f>
        <v>0</v>
      </c>
      <c r="J1722" s="15" t="str">
        <f aca="false">IF(I1722=0,"",SUMIFS('Supplier bills'!$F$2:$F$1921,'Supplier bills'!$E$2:$E$1921,A1722))</f>
        <v/>
      </c>
      <c r="K1722" s="15" t="str">
        <f aca="false">IF(H1722="Invoiced",ROUND(J1722-G1722,2),"")</f>
        <v/>
      </c>
      <c r="L1722" s="17" t="str">
        <f aca="false">IF(H1722="Invoiced",IF(ABS(K1722)/G1722&gt;0.03,"Review","OK"),"")</f>
        <v/>
      </c>
      <c r="M1722" s="19" t="n">
        <f aca="false">DATE(YEAR(B1722),MONTH(B1722),1)</f>
        <v>46235</v>
      </c>
    </row>
    <row r="1723" customFormat="false" ht="15" hidden="false" customHeight="false" outlineLevel="0" collapsed="false">
      <c r="A1723" s="17" t="s">
        <v>2326</v>
      </c>
      <c r="B1723" s="18" t="n">
        <v>46253</v>
      </c>
      <c r="C1723" s="17" t="s">
        <v>82</v>
      </c>
      <c r="D1723" s="17" t="s">
        <v>2148</v>
      </c>
      <c r="E1723" s="17" t="s">
        <v>2149</v>
      </c>
      <c r="F1723" s="17" t="s">
        <v>85</v>
      </c>
      <c r="G1723" s="15" t="n">
        <v>257.17</v>
      </c>
      <c r="H1723" s="17" t="s">
        <v>86</v>
      </c>
      <c r="I1723" s="12" t="n">
        <f aca="false">COUNTIFS('Supplier bills'!$E$2:$E$1921,A1723)</f>
        <v>1</v>
      </c>
      <c r="J1723" s="15" t="n">
        <f aca="false">IF(I1723=0,"",SUMIFS('Supplier bills'!$F$2:$F$1921,'Supplier bills'!$E$2:$E$1921,A1723))</f>
        <v>257.34</v>
      </c>
      <c r="K1723" s="15" t="n">
        <f aca="false">IF(H1723="Invoiced",ROUND(J1723-G1723,2),"")</f>
        <v>0.17</v>
      </c>
      <c r="L1723" s="17" t="str">
        <f aca="false">IF(H1723="Invoiced",IF(ABS(K1723)/G1723&gt;0.03,"Review","OK"),"")</f>
        <v>OK</v>
      </c>
      <c r="M1723" s="19" t="n">
        <f aca="false">DATE(YEAR(B1723),MONTH(B1723),1)</f>
        <v>46235</v>
      </c>
    </row>
    <row r="1724" customFormat="false" ht="15" hidden="false" customHeight="false" outlineLevel="0" collapsed="false">
      <c r="A1724" s="17" t="s">
        <v>2327</v>
      </c>
      <c r="B1724" s="18" t="n">
        <v>46253</v>
      </c>
      <c r="C1724" s="17" t="s">
        <v>82</v>
      </c>
      <c r="D1724" s="17" t="s">
        <v>2303</v>
      </c>
      <c r="E1724" s="17" t="s">
        <v>2304</v>
      </c>
      <c r="F1724" s="17" t="s">
        <v>85</v>
      </c>
      <c r="G1724" s="15" t="n">
        <v>205.55</v>
      </c>
      <c r="H1724" s="17" t="s">
        <v>86</v>
      </c>
      <c r="I1724" s="12" t="n">
        <f aca="false">COUNTIFS('Supplier bills'!$E$2:$E$1921,A1724)</f>
        <v>1</v>
      </c>
      <c r="J1724" s="15" t="n">
        <f aca="false">IF(I1724=0,"",SUMIFS('Supplier bills'!$F$2:$F$1921,'Supplier bills'!$E$2:$E$1921,A1724))</f>
        <v>207.4</v>
      </c>
      <c r="K1724" s="15" t="n">
        <f aca="false">IF(H1724="Invoiced",ROUND(J1724-G1724,2),"")</f>
        <v>1.85</v>
      </c>
      <c r="L1724" s="17" t="str">
        <f aca="false">IF(H1724="Invoiced",IF(ABS(K1724)/G1724&gt;0.03,"Review","OK"),"")</f>
        <v>OK</v>
      </c>
      <c r="M1724" s="19" t="n">
        <f aca="false">DATE(YEAR(B1724),MONTH(B1724),1)</f>
        <v>46235</v>
      </c>
    </row>
    <row r="1725" customFormat="false" ht="15" hidden="false" customHeight="false" outlineLevel="0" collapsed="false">
      <c r="A1725" s="17" t="s">
        <v>2328</v>
      </c>
      <c r="B1725" s="18" t="n">
        <v>46253</v>
      </c>
      <c r="C1725" s="17" t="s">
        <v>82</v>
      </c>
      <c r="D1725" s="17" t="s">
        <v>2329</v>
      </c>
      <c r="E1725" s="17" t="s">
        <v>2330</v>
      </c>
      <c r="F1725" s="17" t="s">
        <v>85</v>
      </c>
      <c r="G1725" s="15" t="n">
        <v>356.44</v>
      </c>
      <c r="H1725" s="17" t="s">
        <v>86</v>
      </c>
      <c r="I1725" s="12" t="n">
        <f aca="false">COUNTIFS('Supplier bills'!$E$2:$E$1921,A1725)</f>
        <v>1</v>
      </c>
      <c r="J1725" s="15" t="n">
        <f aca="false">IF(I1725=0,"",SUMIFS('Supplier bills'!$F$2:$F$1921,'Supplier bills'!$E$2:$E$1921,A1725))</f>
        <v>359.44</v>
      </c>
      <c r="K1725" s="15" t="n">
        <f aca="false">IF(H1725="Invoiced",ROUND(J1725-G1725,2),"")</f>
        <v>3</v>
      </c>
      <c r="L1725" s="17" t="str">
        <f aca="false">IF(H1725="Invoiced",IF(ABS(K1725)/G1725&gt;0.03,"Review","OK"),"")</f>
        <v>OK</v>
      </c>
      <c r="M1725" s="19" t="n">
        <f aca="false">DATE(YEAR(B1725),MONTH(B1725),1)</f>
        <v>46235</v>
      </c>
    </row>
    <row r="1726" customFormat="false" ht="15" hidden="false" customHeight="false" outlineLevel="0" collapsed="false">
      <c r="A1726" s="17" t="s">
        <v>2331</v>
      </c>
      <c r="B1726" s="18" t="n">
        <v>46253</v>
      </c>
      <c r="C1726" s="17" t="s">
        <v>82</v>
      </c>
      <c r="D1726" s="17" t="s">
        <v>2282</v>
      </c>
      <c r="E1726" s="17" t="s">
        <v>2283</v>
      </c>
      <c r="F1726" s="17" t="s">
        <v>98</v>
      </c>
      <c r="G1726" s="15" t="n">
        <v>380.8</v>
      </c>
      <c r="H1726" s="17" t="s">
        <v>86</v>
      </c>
      <c r="I1726" s="12" t="n">
        <f aca="false">COUNTIFS('Supplier bills'!$E$2:$E$1921,A1726)</f>
        <v>2</v>
      </c>
      <c r="J1726" s="15" t="n">
        <f aca="false">IF(I1726=0,"",SUMIFS('Supplier bills'!$F$2:$F$1921,'Supplier bills'!$E$2:$E$1921,A1726))</f>
        <v>360.05</v>
      </c>
      <c r="K1726" s="15" t="n">
        <f aca="false">IF(H1726="Invoiced",ROUND(J1726-G1726,2),"")</f>
        <v>-20.75</v>
      </c>
      <c r="L1726" s="17" t="str">
        <f aca="false">IF(H1726="Invoiced",IF(ABS(K1726)/G1726&gt;0.03,"Review","OK"),"")</f>
        <v>Review</v>
      </c>
      <c r="M1726" s="19" t="n">
        <f aca="false">DATE(YEAR(B1726),MONTH(B1726),1)</f>
        <v>46235</v>
      </c>
    </row>
    <row r="1727" customFormat="false" ht="15" hidden="false" customHeight="false" outlineLevel="0" collapsed="false">
      <c r="A1727" s="17" t="s">
        <v>2332</v>
      </c>
      <c r="B1727" s="18" t="n">
        <v>46253</v>
      </c>
      <c r="C1727" s="17" t="s">
        <v>101</v>
      </c>
      <c r="D1727" s="17" t="s">
        <v>2135</v>
      </c>
      <c r="E1727" s="17" t="s">
        <v>2136</v>
      </c>
      <c r="F1727" s="17" t="s">
        <v>92</v>
      </c>
      <c r="G1727" s="15" t="n">
        <v>53.8</v>
      </c>
      <c r="H1727" s="17" t="s">
        <v>93</v>
      </c>
      <c r="I1727" s="12" t="n">
        <f aca="false">COUNTIFS('Supplier bills'!$E$2:$E$1921,A1727)</f>
        <v>0</v>
      </c>
      <c r="J1727" s="15" t="str">
        <f aca="false">IF(I1727=0,"",SUMIFS('Supplier bills'!$F$2:$F$1921,'Supplier bills'!$E$2:$E$1921,A1727))</f>
        <v/>
      </c>
      <c r="K1727" s="15" t="str">
        <f aca="false">IF(H1727="Invoiced",ROUND(J1727-G1727,2),"")</f>
        <v/>
      </c>
      <c r="L1727" s="17" t="str">
        <f aca="false">IF(H1727="Invoiced",IF(ABS(K1727)/G1727&gt;0.03,"Review","OK"),"")</f>
        <v/>
      </c>
      <c r="M1727" s="19" t="n">
        <f aca="false">DATE(YEAR(B1727),MONTH(B1727),1)</f>
        <v>46235</v>
      </c>
    </row>
    <row r="1728" customFormat="false" ht="15" hidden="false" customHeight="false" outlineLevel="0" collapsed="false">
      <c r="A1728" s="17" t="s">
        <v>2333</v>
      </c>
      <c r="B1728" s="18" t="n">
        <v>46253</v>
      </c>
      <c r="C1728" s="17" t="s">
        <v>88</v>
      </c>
      <c r="D1728" s="17" t="s">
        <v>2199</v>
      </c>
      <c r="E1728" s="17" t="s">
        <v>2200</v>
      </c>
      <c r="F1728" s="17" t="s">
        <v>98</v>
      </c>
      <c r="G1728" s="15" t="n">
        <v>308.34</v>
      </c>
      <c r="H1728" s="17" t="s">
        <v>86</v>
      </c>
      <c r="I1728" s="12" t="n">
        <f aca="false">COUNTIFS('Supplier bills'!$E$2:$E$1921,A1728)</f>
        <v>1</v>
      </c>
      <c r="J1728" s="15" t="n">
        <f aca="false">IF(I1728=0,"",SUMIFS('Supplier bills'!$F$2:$F$1921,'Supplier bills'!$E$2:$E$1921,A1728))</f>
        <v>307.66</v>
      </c>
      <c r="K1728" s="15" t="n">
        <f aca="false">IF(H1728="Invoiced",ROUND(J1728-G1728,2),"")</f>
        <v>-0.68</v>
      </c>
      <c r="L1728" s="17" t="str">
        <f aca="false">IF(H1728="Invoiced",IF(ABS(K1728)/G1728&gt;0.03,"Review","OK"),"")</f>
        <v>OK</v>
      </c>
      <c r="M1728" s="19" t="n">
        <f aca="false">DATE(YEAR(B1728),MONTH(B1728),1)</f>
        <v>46235</v>
      </c>
    </row>
    <row r="1729" customFormat="false" ht="15" hidden="false" customHeight="false" outlineLevel="0" collapsed="false">
      <c r="A1729" s="17" t="s">
        <v>2334</v>
      </c>
      <c r="B1729" s="18" t="n">
        <v>46254</v>
      </c>
      <c r="C1729" s="17" t="s">
        <v>82</v>
      </c>
      <c r="D1729" s="17" t="s">
        <v>2300</v>
      </c>
      <c r="E1729" s="17" t="s">
        <v>2301</v>
      </c>
      <c r="F1729" s="17" t="s">
        <v>98</v>
      </c>
      <c r="G1729" s="15" t="n">
        <v>298.91</v>
      </c>
      <c r="H1729" s="17" t="s">
        <v>86</v>
      </c>
      <c r="I1729" s="12" t="n">
        <f aca="false">COUNTIFS('Supplier bills'!$E$2:$E$1921,A1729)</f>
        <v>1</v>
      </c>
      <c r="J1729" s="15" t="n">
        <f aca="false">IF(I1729=0,"",SUMIFS('Supplier bills'!$F$2:$F$1921,'Supplier bills'!$E$2:$E$1921,A1729))</f>
        <v>300.45</v>
      </c>
      <c r="K1729" s="15" t="n">
        <f aca="false">IF(H1729="Invoiced",ROUND(J1729-G1729,2),"")</f>
        <v>1.54</v>
      </c>
      <c r="L1729" s="17" t="str">
        <f aca="false">IF(H1729="Invoiced",IF(ABS(K1729)/G1729&gt;0.03,"Review","OK"),"")</f>
        <v>OK</v>
      </c>
      <c r="M1729" s="19" t="n">
        <f aca="false">DATE(YEAR(B1729),MONTH(B1729),1)</f>
        <v>46235</v>
      </c>
    </row>
    <row r="1730" customFormat="false" ht="15" hidden="false" customHeight="false" outlineLevel="0" collapsed="false">
      <c r="A1730" s="17" t="s">
        <v>2335</v>
      </c>
      <c r="B1730" s="18" t="n">
        <v>46254</v>
      </c>
      <c r="C1730" s="17" t="s">
        <v>101</v>
      </c>
      <c r="D1730" s="17" t="s">
        <v>2256</v>
      </c>
      <c r="E1730" s="17" t="s">
        <v>2257</v>
      </c>
      <c r="F1730" s="17" t="s">
        <v>98</v>
      </c>
      <c r="G1730" s="15" t="n">
        <v>258.37</v>
      </c>
      <c r="H1730" s="17" t="s">
        <v>86</v>
      </c>
      <c r="I1730" s="12" t="n">
        <f aca="false">COUNTIFS('Supplier bills'!$E$2:$E$1921,A1730)</f>
        <v>1</v>
      </c>
      <c r="J1730" s="15" t="n">
        <f aca="false">IF(I1730=0,"",SUMIFS('Supplier bills'!$F$2:$F$1921,'Supplier bills'!$E$2:$E$1921,A1730))</f>
        <v>257.32</v>
      </c>
      <c r="K1730" s="15" t="n">
        <f aca="false">IF(H1730="Invoiced",ROUND(J1730-G1730,2),"")</f>
        <v>-1.05</v>
      </c>
      <c r="L1730" s="17" t="str">
        <f aca="false">IF(H1730="Invoiced",IF(ABS(K1730)/G1730&gt;0.03,"Review","OK"),"")</f>
        <v>OK</v>
      </c>
      <c r="M1730" s="19" t="n">
        <f aca="false">DATE(YEAR(B1730),MONTH(B1730),1)</f>
        <v>46235</v>
      </c>
    </row>
    <row r="1731" customFormat="false" ht="15" hidden="false" customHeight="false" outlineLevel="0" collapsed="false">
      <c r="A1731" s="17" t="s">
        <v>2336</v>
      </c>
      <c r="B1731" s="18" t="n">
        <v>46254</v>
      </c>
      <c r="C1731" s="17" t="s">
        <v>101</v>
      </c>
      <c r="D1731" s="17" t="s">
        <v>2189</v>
      </c>
      <c r="E1731" s="17" t="s">
        <v>2190</v>
      </c>
      <c r="F1731" s="17" t="s">
        <v>98</v>
      </c>
      <c r="G1731" s="15" t="n">
        <v>194.23</v>
      </c>
      <c r="H1731" s="17" t="s">
        <v>86</v>
      </c>
      <c r="I1731" s="12" t="n">
        <f aca="false">COUNTIFS('Supplier bills'!$E$2:$E$1921,A1731)</f>
        <v>1</v>
      </c>
      <c r="J1731" s="15" t="n">
        <f aca="false">IF(I1731=0,"",SUMIFS('Supplier bills'!$F$2:$F$1921,'Supplier bills'!$E$2:$E$1921,A1731))</f>
        <v>194.66</v>
      </c>
      <c r="K1731" s="15" t="n">
        <f aca="false">IF(H1731="Invoiced",ROUND(J1731-G1731,2),"")</f>
        <v>0.43</v>
      </c>
      <c r="L1731" s="17" t="str">
        <f aca="false">IF(H1731="Invoiced",IF(ABS(K1731)/G1731&gt;0.03,"Review","OK"),"")</f>
        <v>OK</v>
      </c>
      <c r="M1731" s="19" t="n">
        <f aca="false">DATE(YEAR(B1731),MONTH(B1731),1)</f>
        <v>46235</v>
      </c>
    </row>
    <row r="1732" customFormat="false" ht="15" hidden="false" customHeight="false" outlineLevel="0" collapsed="false">
      <c r="A1732" s="17" t="s">
        <v>2337</v>
      </c>
      <c r="B1732" s="18" t="n">
        <v>46254</v>
      </c>
      <c r="C1732" s="17" t="s">
        <v>82</v>
      </c>
      <c r="D1732" s="17" t="s">
        <v>2226</v>
      </c>
      <c r="E1732" s="17" t="s">
        <v>2227</v>
      </c>
      <c r="F1732" s="17" t="s">
        <v>92</v>
      </c>
      <c r="G1732" s="15" t="n">
        <v>1263.9</v>
      </c>
      <c r="H1732" s="17" t="s">
        <v>93</v>
      </c>
      <c r="I1732" s="12" t="n">
        <f aca="false">COUNTIFS('Supplier bills'!$E$2:$E$1921,A1732)</f>
        <v>0</v>
      </c>
      <c r="J1732" s="15" t="str">
        <f aca="false">IF(I1732=0,"",SUMIFS('Supplier bills'!$F$2:$F$1921,'Supplier bills'!$E$2:$E$1921,A1732))</f>
        <v/>
      </c>
      <c r="K1732" s="15" t="str">
        <f aca="false">IF(H1732="Invoiced",ROUND(J1732-G1732,2),"")</f>
        <v/>
      </c>
      <c r="L1732" s="17" t="str">
        <f aca="false">IF(H1732="Invoiced",IF(ABS(K1732)/G1732&gt;0.03,"Review","OK"),"")</f>
        <v/>
      </c>
      <c r="M1732" s="19" t="n">
        <f aca="false">DATE(YEAR(B1732),MONTH(B1732),1)</f>
        <v>46235</v>
      </c>
    </row>
    <row r="1733" customFormat="false" ht="15" hidden="false" customHeight="false" outlineLevel="0" collapsed="false">
      <c r="A1733" s="17" t="s">
        <v>2338</v>
      </c>
      <c r="B1733" s="18" t="n">
        <v>46254</v>
      </c>
      <c r="C1733" s="17" t="s">
        <v>101</v>
      </c>
      <c r="D1733" s="17" t="s">
        <v>2321</v>
      </c>
      <c r="E1733" s="17" t="s">
        <v>2322</v>
      </c>
      <c r="F1733" s="17" t="s">
        <v>85</v>
      </c>
      <c r="G1733" s="15" t="n">
        <v>259.09</v>
      </c>
      <c r="H1733" s="17" t="s">
        <v>86</v>
      </c>
      <c r="I1733" s="12" t="n">
        <f aca="false">COUNTIFS('Supplier bills'!$E$2:$E$1921,A1733)</f>
        <v>1</v>
      </c>
      <c r="J1733" s="15" t="n">
        <f aca="false">IF(I1733=0,"",SUMIFS('Supplier bills'!$F$2:$F$1921,'Supplier bills'!$E$2:$E$1921,A1733))</f>
        <v>259.57</v>
      </c>
      <c r="K1733" s="15" t="n">
        <f aca="false">IF(H1733="Invoiced",ROUND(J1733-G1733,2),"")</f>
        <v>0.48</v>
      </c>
      <c r="L1733" s="17" t="str">
        <f aca="false">IF(H1733="Invoiced",IF(ABS(K1733)/G1733&gt;0.03,"Review","OK"),"")</f>
        <v>OK</v>
      </c>
      <c r="M1733" s="19" t="n">
        <f aca="false">DATE(YEAR(B1733),MONTH(B1733),1)</f>
        <v>46235</v>
      </c>
    </row>
    <row r="1734" customFormat="false" ht="15" hidden="false" customHeight="false" outlineLevel="0" collapsed="false">
      <c r="A1734" s="17" t="s">
        <v>2339</v>
      </c>
      <c r="B1734" s="18" t="n">
        <v>46254</v>
      </c>
      <c r="C1734" s="17" t="s">
        <v>101</v>
      </c>
      <c r="D1734" s="17" t="s">
        <v>2288</v>
      </c>
      <c r="E1734" s="17" t="s">
        <v>2289</v>
      </c>
      <c r="F1734" s="17" t="s">
        <v>98</v>
      </c>
      <c r="G1734" s="15" t="n">
        <v>576.11</v>
      </c>
      <c r="H1734" s="17" t="s">
        <v>86</v>
      </c>
      <c r="I1734" s="12" t="n">
        <f aca="false">COUNTIFS('Supplier bills'!$E$2:$E$1921,A1734)</f>
        <v>1</v>
      </c>
      <c r="J1734" s="15" t="n">
        <f aca="false">IF(I1734=0,"",SUMIFS('Supplier bills'!$F$2:$F$1921,'Supplier bills'!$E$2:$E$1921,A1734))</f>
        <v>572.07</v>
      </c>
      <c r="K1734" s="15" t="n">
        <f aca="false">IF(H1734="Invoiced",ROUND(J1734-G1734,2),"")</f>
        <v>-4.04</v>
      </c>
      <c r="L1734" s="17" t="str">
        <f aca="false">IF(H1734="Invoiced",IF(ABS(K1734)/G1734&gt;0.03,"Review","OK"),"")</f>
        <v>OK</v>
      </c>
      <c r="M1734" s="19" t="n">
        <f aca="false">DATE(YEAR(B1734),MONTH(B1734),1)</f>
        <v>46235</v>
      </c>
    </row>
    <row r="1735" customFormat="false" ht="15" hidden="false" customHeight="false" outlineLevel="0" collapsed="false">
      <c r="A1735" s="17" t="s">
        <v>2340</v>
      </c>
      <c r="B1735" s="18" t="n">
        <v>46254</v>
      </c>
      <c r="C1735" s="17" t="s">
        <v>82</v>
      </c>
      <c r="D1735" s="17" t="s">
        <v>2242</v>
      </c>
      <c r="E1735" s="17" t="s">
        <v>2243</v>
      </c>
      <c r="F1735" s="17" t="s">
        <v>85</v>
      </c>
      <c r="G1735" s="15" t="n">
        <v>429.32</v>
      </c>
      <c r="H1735" s="17" t="s">
        <v>86</v>
      </c>
      <c r="I1735" s="12" t="n">
        <f aca="false">COUNTIFS('Supplier bills'!$E$2:$E$1921,A1735)</f>
        <v>1</v>
      </c>
      <c r="J1735" s="15" t="n">
        <f aca="false">IF(I1735=0,"",SUMIFS('Supplier bills'!$F$2:$F$1921,'Supplier bills'!$E$2:$E$1921,A1735))</f>
        <v>432.48</v>
      </c>
      <c r="K1735" s="15" t="n">
        <f aca="false">IF(H1735="Invoiced",ROUND(J1735-G1735,2),"")</f>
        <v>3.16</v>
      </c>
      <c r="L1735" s="17" t="str">
        <f aca="false">IF(H1735="Invoiced",IF(ABS(K1735)/G1735&gt;0.03,"Review","OK"),"")</f>
        <v>OK</v>
      </c>
      <c r="M1735" s="19" t="n">
        <f aca="false">DATE(YEAR(B1735),MONTH(B1735),1)</f>
        <v>46235</v>
      </c>
    </row>
    <row r="1736" customFormat="false" ht="15" hidden="false" customHeight="false" outlineLevel="0" collapsed="false">
      <c r="A1736" s="17" t="s">
        <v>2341</v>
      </c>
      <c r="B1736" s="18" t="n">
        <v>46254</v>
      </c>
      <c r="C1736" s="17" t="s">
        <v>82</v>
      </c>
      <c r="D1736" s="17" t="s">
        <v>2329</v>
      </c>
      <c r="E1736" s="17" t="s">
        <v>2330</v>
      </c>
      <c r="F1736" s="17" t="s">
        <v>98</v>
      </c>
      <c r="G1736" s="15" t="n">
        <v>324.44</v>
      </c>
      <c r="H1736" s="17" t="s">
        <v>86</v>
      </c>
      <c r="I1736" s="12" t="n">
        <f aca="false">COUNTIFS('Supplier bills'!$E$2:$E$1921,A1736)</f>
        <v>2</v>
      </c>
      <c r="J1736" s="15" t="n">
        <f aca="false">IF(I1736=0,"",SUMIFS('Supplier bills'!$F$2:$F$1921,'Supplier bills'!$E$2:$E$1921,A1736))</f>
        <v>327.34</v>
      </c>
      <c r="K1736" s="15" t="n">
        <f aca="false">IF(H1736="Invoiced",ROUND(J1736-G1736,2),"")</f>
        <v>2.9</v>
      </c>
      <c r="L1736" s="17" t="str">
        <f aca="false">IF(H1736="Invoiced",IF(ABS(K1736)/G1736&gt;0.03,"Review","OK"),"")</f>
        <v>OK</v>
      </c>
      <c r="M1736" s="19" t="n">
        <f aca="false">DATE(YEAR(B1736),MONTH(B1736),1)</f>
        <v>46235</v>
      </c>
    </row>
    <row r="1737" customFormat="false" ht="15" hidden="false" customHeight="false" outlineLevel="0" collapsed="false">
      <c r="A1737" s="17" t="s">
        <v>2342</v>
      </c>
      <c r="B1737" s="18" t="n">
        <v>46255</v>
      </c>
      <c r="C1737" s="17" t="s">
        <v>82</v>
      </c>
      <c r="D1737" s="17" t="s">
        <v>2047</v>
      </c>
      <c r="E1737" s="17" t="s">
        <v>2048</v>
      </c>
      <c r="F1737" s="17" t="s">
        <v>85</v>
      </c>
      <c r="G1737" s="15" t="n">
        <v>359.16</v>
      </c>
      <c r="H1737" s="17" t="s">
        <v>2343</v>
      </c>
      <c r="I1737" s="12" t="n">
        <f aca="false">COUNTIFS('Supplier bills'!$E$2:$E$1921,A1737)</f>
        <v>0</v>
      </c>
      <c r="J1737" s="15" t="str">
        <f aca="false">IF(I1737=0,"",SUMIFS('Supplier bills'!$F$2:$F$1921,'Supplier bills'!$E$2:$E$1921,A1737))</f>
        <v/>
      </c>
      <c r="K1737" s="15" t="str">
        <f aca="false">IF(H1737="Invoiced",ROUND(J1737-G1737,2),"")</f>
        <v/>
      </c>
      <c r="L1737" s="17" t="str">
        <f aca="false">IF(H1737="Invoiced",IF(ABS(K1737)/G1737&gt;0.03,"Review","OK"),"")</f>
        <v/>
      </c>
      <c r="M1737" s="19" t="n">
        <f aca="false">DATE(YEAR(B1737),MONTH(B1737),1)</f>
        <v>46235</v>
      </c>
    </row>
    <row r="1738" customFormat="false" ht="15" hidden="false" customHeight="false" outlineLevel="0" collapsed="false">
      <c r="A1738" s="17" t="s">
        <v>2344</v>
      </c>
      <c r="B1738" s="18" t="n">
        <v>46255</v>
      </c>
      <c r="C1738" s="17" t="s">
        <v>101</v>
      </c>
      <c r="D1738" s="17" t="s">
        <v>2164</v>
      </c>
      <c r="E1738" s="17" t="s">
        <v>2165</v>
      </c>
      <c r="F1738" s="17" t="s">
        <v>85</v>
      </c>
      <c r="G1738" s="15" t="n">
        <v>82.7</v>
      </c>
      <c r="H1738" s="17" t="s">
        <v>86</v>
      </c>
      <c r="I1738" s="12" t="n">
        <f aca="false">COUNTIFS('Supplier bills'!$E$2:$E$1921,A1738)</f>
        <v>1</v>
      </c>
      <c r="J1738" s="15" t="n">
        <f aca="false">IF(I1738=0,"",SUMIFS('Supplier bills'!$F$2:$F$1921,'Supplier bills'!$E$2:$E$1921,A1738))</f>
        <v>82.54</v>
      </c>
      <c r="K1738" s="15" t="n">
        <f aca="false">IF(H1738="Invoiced",ROUND(J1738-G1738,2),"")</f>
        <v>-0.16</v>
      </c>
      <c r="L1738" s="17" t="str">
        <f aca="false">IF(H1738="Invoiced",IF(ABS(K1738)/G1738&gt;0.03,"Review","OK"),"")</f>
        <v>OK</v>
      </c>
      <c r="M1738" s="19" t="n">
        <f aca="false">DATE(YEAR(B1738),MONTH(B1738),1)</f>
        <v>46235</v>
      </c>
    </row>
    <row r="1739" customFormat="false" ht="15" hidden="false" customHeight="false" outlineLevel="0" collapsed="false">
      <c r="A1739" s="17" t="s">
        <v>2345</v>
      </c>
      <c r="B1739" s="18" t="n">
        <v>46255</v>
      </c>
      <c r="C1739" s="17" t="s">
        <v>101</v>
      </c>
      <c r="D1739" s="17" t="s">
        <v>2108</v>
      </c>
      <c r="E1739" s="17" t="s">
        <v>2109</v>
      </c>
      <c r="F1739" s="17" t="s">
        <v>98</v>
      </c>
      <c r="G1739" s="15" t="n">
        <v>456.73</v>
      </c>
      <c r="H1739" s="17" t="s">
        <v>2343</v>
      </c>
      <c r="I1739" s="12" t="n">
        <f aca="false">COUNTIFS('Supplier bills'!$E$2:$E$1921,A1739)</f>
        <v>0</v>
      </c>
      <c r="J1739" s="15" t="str">
        <f aca="false">IF(I1739=0,"",SUMIFS('Supplier bills'!$F$2:$F$1921,'Supplier bills'!$E$2:$E$1921,A1739))</f>
        <v/>
      </c>
      <c r="K1739" s="15" t="str">
        <f aca="false">IF(H1739="Invoiced",ROUND(J1739-G1739,2),"")</f>
        <v/>
      </c>
      <c r="L1739" s="17" t="str">
        <f aca="false">IF(H1739="Invoiced",IF(ABS(K1739)/G1739&gt;0.03,"Review","OK"),"")</f>
        <v/>
      </c>
      <c r="M1739" s="19" t="n">
        <f aca="false">DATE(YEAR(B1739),MONTH(B1739),1)</f>
        <v>46235</v>
      </c>
    </row>
    <row r="1740" customFormat="false" ht="15" hidden="false" customHeight="false" outlineLevel="0" collapsed="false">
      <c r="A1740" s="17" t="s">
        <v>2346</v>
      </c>
      <c r="B1740" s="18" t="n">
        <v>46255</v>
      </c>
      <c r="C1740" s="17" t="s">
        <v>101</v>
      </c>
      <c r="D1740" s="17" t="s">
        <v>2300</v>
      </c>
      <c r="E1740" s="17" t="s">
        <v>2301</v>
      </c>
      <c r="F1740" s="17" t="s">
        <v>85</v>
      </c>
      <c r="G1740" s="15" t="n">
        <v>1552.24</v>
      </c>
      <c r="H1740" s="17" t="s">
        <v>86</v>
      </c>
      <c r="I1740" s="12" t="n">
        <f aca="false">COUNTIFS('Supplier bills'!$E$2:$E$1921,A1740)</f>
        <v>1</v>
      </c>
      <c r="J1740" s="15" t="n">
        <f aca="false">IF(I1740=0,"",SUMIFS('Supplier bills'!$F$2:$F$1921,'Supplier bills'!$E$2:$E$1921,A1740))</f>
        <v>1537.44</v>
      </c>
      <c r="K1740" s="15" t="n">
        <f aca="false">IF(H1740="Invoiced",ROUND(J1740-G1740,2),"")</f>
        <v>-14.8</v>
      </c>
      <c r="L1740" s="17" t="str">
        <f aca="false">IF(H1740="Invoiced",IF(ABS(K1740)/G1740&gt;0.03,"Review","OK"),"")</f>
        <v>OK</v>
      </c>
      <c r="M1740" s="19" t="n">
        <f aca="false">DATE(YEAR(B1740),MONTH(B1740),1)</f>
        <v>46235</v>
      </c>
    </row>
    <row r="1741" customFormat="false" ht="15" hidden="false" customHeight="false" outlineLevel="0" collapsed="false">
      <c r="A1741" s="17" t="s">
        <v>2347</v>
      </c>
      <c r="B1741" s="18" t="n">
        <v>46255</v>
      </c>
      <c r="C1741" s="17" t="s">
        <v>88</v>
      </c>
      <c r="D1741" s="17" t="s">
        <v>2282</v>
      </c>
      <c r="E1741" s="17" t="s">
        <v>2283</v>
      </c>
      <c r="F1741" s="17" t="s">
        <v>98</v>
      </c>
      <c r="G1741" s="15" t="n">
        <v>1008.03</v>
      </c>
      <c r="H1741" s="17" t="s">
        <v>86</v>
      </c>
      <c r="I1741" s="12" t="n">
        <f aca="false">COUNTIFS('Supplier bills'!$E$2:$E$1921,A1741)</f>
        <v>1</v>
      </c>
      <c r="J1741" s="15" t="n">
        <f aca="false">IF(I1741=0,"",SUMIFS('Supplier bills'!$F$2:$F$1921,'Supplier bills'!$E$2:$E$1921,A1741))</f>
        <v>1009.61</v>
      </c>
      <c r="K1741" s="15" t="n">
        <f aca="false">IF(H1741="Invoiced",ROUND(J1741-G1741,2),"")</f>
        <v>1.58</v>
      </c>
      <c r="L1741" s="17" t="str">
        <f aca="false">IF(H1741="Invoiced",IF(ABS(K1741)/G1741&gt;0.03,"Review","OK"),"")</f>
        <v>OK</v>
      </c>
      <c r="M1741" s="19" t="n">
        <f aca="false">DATE(YEAR(B1741),MONTH(B1741),1)</f>
        <v>46235</v>
      </c>
    </row>
    <row r="1742" customFormat="false" ht="15" hidden="false" customHeight="false" outlineLevel="0" collapsed="false">
      <c r="A1742" s="17" t="s">
        <v>2348</v>
      </c>
      <c r="B1742" s="18" t="n">
        <v>46255</v>
      </c>
      <c r="C1742" s="17" t="s">
        <v>82</v>
      </c>
      <c r="D1742" s="17" t="s">
        <v>1459</v>
      </c>
      <c r="E1742" s="17" t="s">
        <v>1460</v>
      </c>
      <c r="F1742" s="17" t="s">
        <v>98</v>
      </c>
      <c r="G1742" s="15" t="n">
        <v>225.15</v>
      </c>
      <c r="H1742" s="17" t="s">
        <v>2343</v>
      </c>
      <c r="I1742" s="12" t="n">
        <f aca="false">COUNTIFS('Supplier bills'!$E$2:$E$1921,A1742)</f>
        <v>0</v>
      </c>
      <c r="J1742" s="15" t="str">
        <f aca="false">IF(I1742=0,"",SUMIFS('Supplier bills'!$F$2:$F$1921,'Supplier bills'!$E$2:$E$1921,A1742))</f>
        <v/>
      </c>
      <c r="K1742" s="15" t="str">
        <f aca="false">IF(H1742="Invoiced",ROUND(J1742-G1742,2),"")</f>
        <v/>
      </c>
      <c r="L1742" s="17" t="str">
        <f aca="false">IF(H1742="Invoiced",IF(ABS(K1742)/G1742&gt;0.03,"Review","OK"),"")</f>
        <v/>
      </c>
      <c r="M1742" s="19" t="n">
        <f aca="false">DATE(YEAR(B1742),MONTH(B1742),1)</f>
        <v>46235</v>
      </c>
    </row>
    <row r="1743" customFormat="false" ht="15" hidden="false" customHeight="false" outlineLevel="0" collapsed="false">
      <c r="A1743" s="17" t="s">
        <v>2349</v>
      </c>
      <c r="B1743" s="18" t="n">
        <v>46255</v>
      </c>
      <c r="C1743" s="17" t="s">
        <v>82</v>
      </c>
      <c r="D1743" s="17" t="s">
        <v>2292</v>
      </c>
      <c r="E1743" s="17" t="s">
        <v>2293</v>
      </c>
      <c r="F1743" s="17" t="s">
        <v>98</v>
      </c>
      <c r="G1743" s="15" t="n">
        <v>994.46</v>
      </c>
      <c r="H1743" s="17" t="s">
        <v>86</v>
      </c>
      <c r="I1743" s="12" t="n">
        <f aca="false">COUNTIFS('Supplier bills'!$E$2:$E$1921,A1743)</f>
        <v>1</v>
      </c>
      <c r="J1743" s="15" t="n">
        <f aca="false">IF(I1743=0,"",SUMIFS('Supplier bills'!$F$2:$F$1921,'Supplier bills'!$E$2:$E$1921,A1743))</f>
        <v>995.55</v>
      </c>
      <c r="K1743" s="15" t="n">
        <f aca="false">IF(H1743="Invoiced",ROUND(J1743-G1743,2),"")</f>
        <v>1.09</v>
      </c>
      <c r="L1743" s="17" t="str">
        <f aca="false">IF(H1743="Invoiced",IF(ABS(K1743)/G1743&gt;0.03,"Review","OK"),"")</f>
        <v>OK</v>
      </c>
      <c r="M1743" s="19" t="n">
        <f aca="false">DATE(YEAR(B1743),MONTH(B1743),1)</f>
        <v>46235</v>
      </c>
    </row>
    <row r="1744" customFormat="false" ht="15" hidden="false" customHeight="false" outlineLevel="0" collapsed="false">
      <c r="A1744" s="17" t="s">
        <v>2350</v>
      </c>
      <c r="B1744" s="18" t="n">
        <v>46255</v>
      </c>
      <c r="C1744" s="17" t="s">
        <v>82</v>
      </c>
      <c r="D1744" s="17" t="s">
        <v>2226</v>
      </c>
      <c r="E1744" s="17" t="s">
        <v>2227</v>
      </c>
      <c r="F1744" s="17" t="s">
        <v>85</v>
      </c>
      <c r="G1744" s="15" t="n">
        <v>357.14</v>
      </c>
      <c r="H1744" s="17" t="s">
        <v>86</v>
      </c>
      <c r="I1744" s="12" t="n">
        <f aca="false">COUNTIFS('Supplier bills'!$E$2:$E$1921,A1744)</f>
        <v>1</v>
      </c>
      <c r="J1744" s="15" t="n">
        <f aca="false">IF(I1744=0,"",SUMIFS('Supplier bills'!$F$2:$F$1921,'Supplier bills'!$E$2:$E$1921,A1744))</f>
        <v>360.42</v>
      </c>
      <c r="K1744" s="15" t="n">
        <f aca="false">IF(H1744="Invoiced",ROUND(J1744-G1744,2),"")</f>
        <v>3.28</v>
      </c>
      <c r="L1744" s="17" t="str">
        <f aca="false">IF(H1744="Invoiced",IF(ABS(K1744)/G1744&gt;0.03,"Review","OK"),"")</f>
        <v>OK</v>
      </c>
      <c r="M1744" s="19" t="n">
        <f aca="false">DATE(YEAR(B1744),MONTH(B1744),1)</f>
        <v>46235</v>
      </c>
    </row>
    <row r="1745" customFormat="false" ht="15" hidden="false" customHeight="false" outlineLevel="0" collapsed="false">
      <c r="A1745" s="17" t="s">
        <v>2351</v>
      </c>
      <c r="B1745" s="18" t="n">
        <v>46255</v>
      </c>
      <c r="C1745" s="17" t="s">
        <v>82</v>
      </c>
      <c r="D1745" s="17" t="s">
        <v>2288</v>
      </c>
      <c r="E1745" s="17" t="s">
        <v>2289</v>
      </c>
      <c r="F1745" s="17" t="s">
        <v>85</v>
      </c>
      <c r="G1745" s="15" t="n">
        <v>173.09</v>
      </c>
      <c r="H1745" s="17" t="s">
        <v>135</v>
      </c>
      <c r="I1745" s="12" t="n">
        <f aca="false">COUNTIFS('Supplier bills'!$E$2:$E$1921,A1745)</f>
        <v>0</v>
      </c>
      <c r="J1745" s="15" t="str">
        <f aca="false">IF(I1745=0,"",SUMIFS('Supplier bills'!$F$2:$F$1921,'Supplier bills'!$E$2:$E$1921,A1745))</f>
        <v/>
      </c>
      <c r="K1745" s="15" t="str">
        <f aca="false">IF(H1745="Invoiced",ROUND(J1745-G1745,2),"")</f>
        <v/>
      </c>
      <c r="L1745" s="17" t="str">
        <f aca="false">IF(H1745="Invoiced",IF(ABS(K1745)/G1745&gt;0.03,"Review","OK"),"")</f>
        <v/>
      </c>
      <c r="M1745" s="19" t="n">
        <f aca="false">DATE(YEAR(B1745),MONTH(B1745),1)</f>
        <v>46235</v>
      </c>
    </row>
    <row r="1746" customFormat="false" ht="15" hidden="false" customHeight="false" outlineLevel="0" collapsed="false">
      <c r="A1746" s="17" t="s">
        <v>2352</v>
      </c>
      <c r="B1746" s="18" t="n">
        <v>46255</v>
      </c>
      <c r="C1746" s="17" t="s">
        <v>88</v>
      </c>
      <c r="D1746" s="17" t="s">
        <v>2267</v>
      </c>
      <c r="E1746" s="17" t="s">
        <v>2268</v>
      </c>
      <c r="F1746" s="17" t="s">
        <v>98</v>
      </c>
      <c r="G1746" s="15" t="n">
        <v>406.06</v>
      </c>
      <c r="H1746" s="17" t="s">
        <v>86</v>
      </c>
      <c r="I1746" s="12" t="n">
        <f aca="false">COUNTIFS('Supplier bills'!$E$2:$E$1921,A1746)</f>
        <v>1</v>
      </c>
      <c r="J1746" s="15" t="n">
        <f aca="false">IF(I1746=0,"",SUMIFS('Supplier bills'!$F$2:$F$1921,'Supplier bills'!$E$2:$E$1921,A1746))</f>
        <v>403.25</v>
      </c>
      <c r="K1746" s="15" t="n">
        <f aca="false">IF(H1746="Invoiced",ROUND(J1746-G1746,2),"")</f>
        <v>-2.81</v>
      </c>
      <c r="L1746" s="17" t="str">
        <f aca="false">IF(H1746="Invoiced",IF(ABS(K1746)/G1746&gt;0.03,"Review","OK"),"")</f>
        <v>OK</v>
      </c>
      <c r="M1746" s="19" t="n">
        <f aca="false">DATE(YEAR(B1746),MONTH(B1746),1)</f>
        <v>46235</v>
      </c>
    </row>
    <row r="1747" customFormat="false" ht="15" hidden="false" customHeight="false" outlineLevel="0" collapsed="false">
      <c r="A1747" s="17" t="s">
        <v>2353</v>
      </c>
      <c r="B1747" s="18" t="n">
        <v>46255</v>
      </c>
      <c r="C1747" s="17" t="s">
        <v>82</v>
      </c>
      <c r="D1747" s="17" t="s">
        <v>2282</v>
      </c>
      <c r="E1747" s="17" t="s">
        <v>2283</v>
      </c>
      <c r="F1747" s="17" t="s">
        <v>98</v>
      </c>
      <c r="G1747" s="15" t="n">
        <v>231.46</v>
      </c>
      <c r="H1747" s="17" t="s">
        <v>86</v>
      </c>
      <c r="I1747" s="12" t="n">
        <f aca="false">COUNTIFS('Supplier bills'!$E$2:$E$1921,A1747)</f>
        <v>1</v>
      </c>
      <c r="J1747" s="15" t="n">
        <f aca="false">IF(I1747=0,"",SUMIFS('Supplier bills'!$F$2:$F$1921,'Supplier bills'!$E$2:$E$1921,A1747))</f>
        <v>219.82</v>
      </c>
      <c r="K1747" s="15" t="n">
        <f aca="false">IF(H1747="Invoiced",ROUND(J1747-G1747,2),"")</f>
        <v>-11.64</v>
      </c>
      <c r="L1747" s="17" t="str">
        <f aca="false">IF(H1747="Invoiced",IF(ABS(K1747)/G1747&gt;0.03,"Review","OK"),"")</f>
        <v>Review</v>
      </c>
      <c r="M1747" s="19" t="n">
        <f aca="false">DATE(YEAR(B1747),MONTH(B1747),1)</f>
        <v>46235</v>
      </c>
    </row>
    <row r="1748" customFormat="false" ht="15" hidden="false" customHeight="false" outlineLevel="0" collapsed="false">
      <c r="A1748" s="17" t="s">
        <v>2354</v>
      </c>
      <c r="B1748" s="18" t="n">
        <v>46255</v>
      </c>
      <c r="C1748" s="17" t="s">
        <v>82</v>
      </c>
      <c r="D1748" s="17" t="s">
        <v>2077</v>
      </c>
      <c r="E1748" s="17" t="s">
        <v>2078</v>
      </c>
      <c r="F1748" s="17" t="s">
        <v>98</v>
      </c>
      <c r="G1748" s="15" t="n">
        <v>285.45</v>
      </c>
      <c r="H1748" s="17" t="s">
        <v>2343</v>
      </c>
      <c r="I1748" s="12" t="n">
        <f aca="false">COUNTIFS('Supplier bills'!$E$2:$E$1921,A1748)</f>
        <v>0</v>
      </c>
      <c r="J1748" s="15" t="str">
        <f aca="false">IF(I1748=0,"",SUMIFS('Supplier bills'!$F$2:$F$1921,'Supplier bills'!$E$2:$E$1921,A1748))</f>
        <v/>
      </c>
      <c r="K1748" s="15" t="str">
        <f aca="false">IF(H1748="Invoiced",ROUND(J1748-G1748,2),"")</f>
        <v/>
      </c>
      <c r="L1748" s="17" t="str">
        <f aca="false">IF(H1748="Invoiced",IF(ABS(K1748)/G1748&gt;0.03,"Review","OK"),"")</f>
        <v/>
      </c>
      <c r="M1748" s="19" t="n">
        <f aca="false">DATE(YEAR(B1748),MONTH(B1748),1)</f>
        <v>46235</v>
      </c>
    </row>
    <row r="1749" customFormat="false" ht="15" hidden="false" customHeight="false" outlineLevel="0" collapsed="false">
      <c r="A1749" s="17" t="s">
        <v>2355</v>
      </c>
      <c r="B1749" s="18" t="n">
        <v>46255</v>
      </c>
      <c r="C1749" s="17" t="s">
        <v>88</v>
      </c>
      <c r="D1749" s="17" t="s">
        <v>2189</v>
      </c>
      <c r="E1749" s="17" t="s">
        <v>2190</v>
      </c>
      <c r="F1749" s="17" t="s">
        <v>98</v>
      </c>
      <c r="G1749" s="15" t="n">
        <v>194.33</v>
      </c>
      <c r="H1749" s="17" t="s">
        <v>86</v>
      </c>
      <c r="I1749" s="12" t="n">
        <f aca="false">COUNTIFS('Supplier bills'!$E$2:$E$1921,A1749)</f>
        <v>1</v>
      </c>
      <c r="J1749" s="15" t="n">
        <f aca="false">IF(I1749=0,"",SUMIFS('Supplier bills'!$F$2:$F$1921,'Supplier bills'!$E$2:$E$1921,A1749))</f>
        <v>195.6</v>
      </c>
      <c r="K1749" s="15" t="n">
        <f aca="false">IF(H1749="Invoiced",ROUND(J1749-G1749,2),"")</f>
        <v>1.27</v>
      </c>
      <c r="L1749" s="17" t="str">
        <f aca="false">IF(H1749="Invoiced",IF(ABS(K1749)/G1749&gt;0.03,"Review","OK"),"")</f>
        <v>OK</v>
      </c>
      <c r="M1749" s="19" t="n">
        <f aca="false">DATE(YEAR(B1749),MONTH(B1749),1)</f>
        <v>46235</v>
      </c>
    </row>
    <row r="1750" customFormat="false" ht="15" hidden="false" customHeight="false" outlineLevel="0" collapsed="false">
      <c r="A1750" s="17" t="s">
        <v>2356</v>
      </c>
      <c r="B1750" s="18" t="n">
        <v>46255</v>
      </c>
      <c r="C1750" s="17" t="s">
        <v>101</v>
      </c>
      <c r="D1750" s="17" t="s">
        <v>2040</v>
      </c>
      <c r="E1750" s="17" t="s">
        <v>2041</v>
      </c>
      <c r="F1750" s="17" t="s">
        <v>85</v>
      </c>
      <c r="G1750" s="15" t="n">
        <v>283.12</v>
      </c>
      <c r="H1750" s="17" t="s">
        <v>2343</v>
      </c>
      <c r="I1750" s="12" t="n">
        <f aca="false">COUNTIFS('Supplier bills'!$E$2:$E$1921,A1750)</f>
        <v>0</v>
      </c>
      <c r="J1750" s="15" t="str">
        <f aca="false">IF(I1750=0,"",SUMIFS('Supplier bills'!$F$2:$F$1921,'Supplier bills'!$E$2:$E$1921,A1750))</f>
        <v/>
      </c>
      <c r="K1750" s="15" t="str">
        <f aca="false">IF(H1750="Invoiced",ROUND(J1750-G1750,2),"")</f>
        <v/>
      </c>
      <c r="L1750" s="17" t="str">
        <f aca="false">IF(H1750="Invoiced",IF(ABS(K1750)/G1750&gt;0.03,"Review","OK"),"")</f>
        <v/>
      </c>
      <c r="M1750" s="19" t="n">
        <f aca="false">DATE(YEAR(B1750),MONTH(B1750),1)</f>
        <v>46235</v>
      </c>
    </row>
    <row r="1751" customFormat="false" ht="15" hidden="false" customHeight="false" outlineLevel="0" collapsed="false">
      <c r="A1751" s="17" t="s">
        <v>2357</v>
      </c>
      <c r="B1751" s="18" t="n">
        <v>46256</v>
      </c>
      <c r="C1751" s="17" t="s">
        <v>88</v>
      </c>
      <c r="D1751" s="17" t="s">
        <v>2358</v>
      </c>
      <c r="E1751" s="17" t="s">
        <v>2359</v>
      </c>
      <c r="F1751" s="17" t="s">
        <v>98</v>
      </c>
      <c r="G1751" s="15" t="n">
        <v>399.13</v>
      </c>
      <c r="H1751" s="17" t="s">
        <v>2343</v>
      </c>
      <c r="I1751" s="12" t="n">
        <f aca="false">COUNTIFS('Supplier bills'!$E$2:$E$1921,A1751)</f>
        <v>0</v>
      </c>
      <c r="J1751" s="15" t="str">
        <f aca="false">IF(I1751=0,"",SUMIFS('Supplier bills'!$F$2:$F$1921,'Supplier bills'!$E$2:$E$1921,A1751))</f>
        <v/>
      </c>
      <c r="K1751" s="15" t="str">
        <f aca="false">IF(H1751="Invoiced",ROUND(J1751-G1751,2),"")</f>
        <v/>
      </c>
      <c r="L1751" s="17" t="str">
        <f aca="false">IF(H1751="Invoiced",IF(ABS(K1751)/G1751&gt;0.03,"Review","OK"),"")</f>
        <v/>
      </c>
      <c r="M1751" s="19" t="n">
        <f aca="false">DATE(YEAR(B1751),MONTH(B1751),1)</f>
        <v>46235</v>
      </c>
    </row>
    <row r="1752" customFormat="false" ht="15" hidden="false" customHeight="false" outlineLevel="0" collapsed="false">
      <c r="A1752" s="17" t="s">
        <v>2360</v>
      </c>
      <c r="B1752" s="18" t="n">
        <v>46256</v>
      </c>
      <c r="C1752" s="17" t="s">
        <v>82</v>
      </c>
      <c r="D1752" s="17" t="s">
        <v>1487</v>
      </c>
      <c r="E1752" s="17" t="s">
        <v>1488</v>
      </c>
      <c r="F1752" s="17" t="s">
        <v>85</v>
      </c>
      <c r="G1752" s="15" t="n">
        <v>556.84</v>
      </c>
      <c r="H1752" s="17" t="s">
        <v>2343</v>
      </c>
      <c r="I1752" s="12" t="n">
        <f aca="false">COUNTIFS('Supplier bills'!$E$2:$E$1921,A1752)</f>
        <v>0</v>
      </c>
      <c r="J1752" s="15" t="str">
        <f aca="false">IF(I1752=0,"",SUMIFS('Supplier bills'!$F$2:$F$1921,'Supplier bills'!$E$2:$E$1921,A1752))</f>
        <v/>
      </c>
      <c r="K1752" s="15" t="str">
        <f aca="false">IF(H1752="Invoiced",ROUND(J1752-G1752,2),"")</f>
        <v/>
      </c>
      <c r="L1752" s="17" t="str">
        <f aca="false">IF(H1752="Invoiced",IF(ABS(K1752)/G1752&gt;0.03,"Review","OK"),"")</f>
        <v/>
      </c>
      <c r="M1752" s="19" t="n">
        <f aca="false">DATE(YEAR(B1752),MONTH(B1752),1)</f>
        <v>46235</v>
      </c>
    </row>
    <row r="1753" customFormat="false" ht="15" hidden="false" customHeight="false" outlineLevel="0" collapsed="false">
      <c r="A1753" s="17" t="s">
        <v>2361</v>
      </c>
      <c r="B1753" s="18" t="n">
        <v>46256</v>
      </c>
      <c r="C1753" s="17" t="s">
        <v>82</v>
      </c>
      <c r="D1753" s="17" t="s">
        <v>2262</v>
      </c>
      <c r="E1753" s="17" t="s">
        <v>2263</v>
      </c>
      <c r="F1753" s="17" t="s">
        <v>92</v>
      </c>
      <c r="G1753" s="15" t="n">
        <v>403.81</v>
      </c>
      <c r="H1753" s="17" t="s">
        <v>93</v>
      </c>
      <c r="I1753" s="12" t="n">
        <f aca="false">COUNTIFS('Supplier bills'!$E$2:$E$1921,A1753)</f>
        <v>0</v>
      </c>
      <c r="J1753" s="15" t="str">
        <f aca="false">IF(I1753=0,"",SUMIFS('Supplier bills'!$F$2:$F$1921,'Supplier bills'!$E$2:$E$1921,A1753))</f>
        <v/>
      </c>
      <c r="K1753" s="15" t="str">
        <f aca="false">IF(H1753="Invoiced",ROUND(J1753-G1753,2),"")</f>
        <v/>
      </c>
      <c r="L1753" s="17" t="str">
        <f aca="false">IF(H1753="Invoiced",IF(ABS(K1753)/G1753&gt;0.03,"Review","OK"),"")</f>
        <v/>
      </c>
      <c r="M1753" s="19" t="n">
        <f aca="false">DATE(YEAR(B1753),MONTH(B1753),1)</f>
        <v>46235</v>
      </c>
    </row>
    <row r="1754" customFormat="false" ht="15" hidden="false" customHeight="false" outlineLevel="0" collapsed="false">
      <c r="A1754" s="17" t="s">
        <v>2362</v>
      </c>
      <c r="B1754" s="18" t="n">
        <v>46256</v>
      </c>
      <c r="C1754" s="17" t="s">
        <v>82</v>
      </c>
      <c r="D1754" s="17" t="s">
        <v>479</v>
      </c>
      <c r="E1754" s="17" t="s">
        <v>480</v>
      </c>
      <c r="F1754" s="17" t="s">
        <v>98</v>
      </c>
      <c r="G1754" s="15" t="n">
        <v>569.07</v>
      </c>
      <c r="H1754" s="17" t="s">
        <v>2343</v>
      </c>
      <c r="I1754" s="12" t="n">
        <f aca="false">COUNTIFS('Supplier bills'!$E$2:$E$1921,A1754)</f>
        <v>0</v>
      </c>
      <c r="J1754" s="15" t="str">
        <f aca="false">IF(I1754=0,"",SUMIFS('Supplier bills'!$F$2:$F$1921,'Supplier bills'!$E$2:$E$1921,A1754))</f>
        <v/>
      </c>
      <c r="K1754" s="15" t="str">
        <f aca="false">IF(H1754="Invoiced",ROUND(J1754-G1754,2),"")</f>
        <v/>
      </c>
      <c r="L1754" s="17" t="str">
        <f aca="false">IF(H1754="Invoiced",IF(ABS(K1754)/G1754&gt;0.03,"Review","OK"),"")</f>
        <v/>
      </c>
      <c r="M1754" s="19" t="n">
        <f aca="false">DATE(YEAR(B1754),MONTH(B1754),1)</f>
        <v>46235</v>
      </c>
    </row>
    <row r="1755" customFormat="false" ht="15" hidden="false" customHeight="false" outlineLevel="0" collapsed="false">
      <c r="A1755" s="17" t="s">
        <v>2363</v>
      </c>
      <c r="B1755" s="18" t="n">
        <v>46256</v>
      </c>
      <c r="C1755" s="17" t="s">
        <v>82</v>
      </c>
      <c r="D1755" s="17" t="s">
        <v>1372</v>
      </c>
      <c r="E1755" s="17" t="s">
        <v>1373</v>
      </c>
      <c r="F1755" s="17" t="s">
        <v>85</v>
      </c>
      <c r="G1755" s="15" t="n">
        <v>834.42</v>
      </c>
      <c r="H1755" s="17" t="s">
        <v>2343</v>
      </c>
      <c r="I1755" s="12" t="n">
        <f aca="false">COUNTIFS('Supplier bills'!$E$2:$E$1921,A1755)</f>
        <v>0</v>
      </c>
      <c r="J1755" s="15" t="str">
        <f aca="false">IF(I1755=0,"",SUMIFS('Supplier bills'!$F$2:$F$1921,'Supplier bills'!$E$2:$E$1921,A1755))</f>
        <v/>
      </c>
      <c r="K1755" s="15" t="str">
        <f aca="false">IF(H1755="Invoiced",ROUND(J1755-G1755,2),"")</f>
        <v/>
      </c>
      <c r="L1755" s="17" t="str">
        <f aca="false">IF(H1755="Invoiced",IF(ABS(K1755)/G1755&gt;0.03,"Review","OK"),"")</f>
        <v/>
      </c>
      <c r="M1755" s="19" t="n">
        <f aca="false">DATE(YEAR(B1755),MONTH(B1755),1)</f>
        <v>46235</v>
      </c>
    </row>
    <row r="1756" customFormat="false" ht="15" hidden="false" customHeight="false" outlineLevel="0" collapsed="false">
      <c r="A1756" s="17" t="s">
        <v>2364</v>
      </c>
      <c r="B1756" s="18" t="n">
        <v>46256</v>
      </c>
      <c r="C1756" s="17" t="s">
        <v>88</v>
      </c>
      <c r="D1756" s="17" t="s">
        <v>2262</v>
      </c>
      <c r="E1756" s="17" t="s">
        <v>2263</v>
      </c>
      <c r="F1756" s="17" t="s">
        <v>85</v>
      </c>
      <c r="G1756" s="15" t="n">
        <v>1800.8</v>
      </c>
      <c r="H1756" s="17" t="s">
        <v>86</v>
      </c>
      <c r="I1756" s="12" t="n">
        <f aca="false">COUNTIFS('Supplier bills'!$E$2:$E$1921,A1756)</f>
        <v>1</v>
      </c>
      <c r="J1756" s="15" t="n">
        <f aca="false">IF(I1756=0,"",SUMIFS('Supplier bills'!$F$2:$F$1921,'Supplier bills'!$E$2:$E$1921,A1756))</f>
        <v>1785.79</v>
      </c>
      <c r="K1756" s="15" t="n">
        <f aca="false">IF(H1756="Invoiced",ROUND(J1756-G1756,2),"")</f>
        <v>-15.01</v>
      </c>
      <c r="L1756" s="17" t="str">
        <f aca="false">IF(H1756="Invoiced",IF(ABS(K1756)/G1756&gt;0.03,"Review","OK"),"")</f>
        <v>OK</v>
      </c>
      <c r="M1756" s="19" t="n">
        <f aca="false">DATE(YEAR(B1756),MONTH(B1756),1)</f>
        <v>46235</v>
      </c>
    </row>
    <row r="1757" customFormat="false" ht="15" hidden="false" customHeight="false" outlineLevel="0" collapsed="false">
      <c r="A1757" s="17" t="s">
        <v>2365</v>
      </c>
      <c r="B1757" s="18" t="n">
        <v>46256</v>
      </c>
      <c r="C1757" s="17" t="s">
        <v>82</v>
      </c>
      <c r="D1757" s="17" t="s">
        <v>2242</v>
      </c>
      <c r="E1757" s="17" t="s">
        <v>2243</v>
      </c>
      <c r="F1757" s="17" t="s">
        <v>98</v>
      </c>
      <c r="G1757" s="15" t="n">
        <v>224.78</v>
      </c>
      <c r="H1757" s="17" t="s">
        <v>86</v>
      </c>
      <c r="I1757" s="12" t="n">
        <f aca="false">COUNTIFS('Supplier bills'!$E$2:$E$1921,A1757)</f>
        <v>1</v>
      </c>
      <c r="J1757" s="15" t="n">
        <f aca="false">IF(I1757=0,"",SUMIFS('Supplier bills'!$F$2:$F$1921,'Supplier bills'!$E$2:$E$1921,A1757))</f>
        <v>223.61</v>
      </c>
      <c r="K1757" s="15" t="n">
        <f aca="false">IF(H1757="Invoiced",ROUND(J1757-G1757,2),"")</f>
        <v>-1.17</v>
      </c>
      <c r="L1757" s="17" t="str">
        <f aca="false">IF(H1757="Invoiced",IF(ABS(K1757)/G1757&gt;0.03,"Review","OK"),"")</f>
        <v>OK</v>
      </c>
      <c r="M1757" s="19" t="n">
        <f aca="false">DATE(YEAR(B1757),MONTH(B1757),1)</f>
        <v>46235</v>
      </c>
    </row>
    <row r="1758" customFormat="false" ht="15" hidden="false" customHeight="false" outlineLevel="0" collapsed="false">
      <c r="A1758" s="17" t="s">
        <v>2366</v>
      </c>
      <c r="B1758" s="18" t="n">
        <v>46256</v>
      </c>
      <c r="C1758" s="17" t="s">
        <v>88</v>
      </c>
      <c r="D1758" s="17" t="s">
        <v>2288</v>
      </c>
      <c r="E1758" s="17" t="s">
        <v>2289</v>
      </c>
      <c r="F1758" s="17" t="s">
        <v>85</v>
      </c>
      <c r="G1758" s="15" t="n">
        <v>33.23</v>
      </c>
      <c r="H1758" s="17" t="s">
        <v>86</v>
      </c>
      <c r="I1758" s="12" t="n">
        <f aca="false">COUNTIFS('Supplier bills'!$E$2:$E$1921,A1758)</f>
        <v>1</v>
      </c>
      <c r="J1758" s="15" t="n">
        <f aca="false">IF(I1758=0,"",SUMIFS('Supplier bills'!$F$2:$F$1921,'Supplier bills'!$E$2:$E$1921,A1758))</f>
        <v>33.47</v>
      </c>
      <c r="K1758" s="15" t="n">
        <f aca="false">IF(H1758="Invoiced",ROUND(J1758-G1758,2),"")</f>
        <v>0.24</v>
      </c>
      <c r="L1758" s="17" t="str">
        <f aca="false">IF(H1758="Invoiced",IF(ABS(K1758)/G1758&gt;0.03,"Review","OK"),"")</f>
        <v>OK</v>
      </c>
      <c r="M1758" s="19" t="n">
        <f aca="false">DATE(YEAR(B1758),MONTH(B1758),1)</f>
        <v>46235</v>
      </c>
    </row>
    <row r="1759" customFormat="false" ht="15" hidden="false" customHeight="false" outlineLevel="0" collapsed="false">
      <c r="A1759" s="17" t="s">
        <v>2367</v>
      </c>
      <c r="B1759" s="18" t="n">
        <v>46256</v>
      </c>
      <c r="C1759" s="17" t="s">
        <v>82</v>
      </c>
      <c r="D1759" s="17" t="s">
        <v>1726</v>
      </c>
      <c r="E1759" s="17" t="s">
        <v>1727</v>
      </c>
      <c r="F1759" s="17" t="s">
        <v>98</v>
      </c>
      <c r="G1759" s="15" t="n">
        <v>176.65</v>
      </c>
      <c r="H1759" s="17" t="s">
        <v>2343</v>
      </c>
      <c r="I1759" s="12" t="n">
        <f aca="false">COUNTIFS('Supplier bills'!$E$2:$E$1921,A1759)</f>
        <v>0</v>
      </c>
      <c r="J1759" s="15" t="str">
        <f aca="false">IF(I1759=0,"",SUMIFS('Supplier bills'!$F$2:$F$1921,'Supplier bills'!$E$2:$E$1921,A1759))</f>
        <v/>
      </c>
      <c r="K1759" s="15" t="str">
        <f aca="false">IF(H1759="Invoiced",ROUND(J1759-G1759,2),"")</f>
        <v/>
      </c>
      <c r="L1759" s="17" t="str">
        <f aca="false">IF(H1759="Invoiced",IF(ABS(K1759)/G1759&gt;0.03,"Review","OK"),"")</f>
        <v/>
      </c>
      <c r="M1759" s="19" t="n">
        <f aca="false">DATE(YEAR(B1759),MONTH(B1759),1)</f>
        <v>46235</v>
      </c>
    </row>
    <row r="1760" customFormat="false" ht="15" hidden="false" customHeight="false" outlineLevel="0" collapsed="false">
      <c r="A1760" s="17" t="s">
        <v>2368</v>
      </c>
      <c r="B1760" s="18" t="n">
        <v>46256</v>
      </c>
      <c r="C1760" s="17" t="s">
        <v>82</v>
      </c>
      <c r="D1760" s="17" t="s">
        <v>2288</v>
      </c>
      <c r="E1760" s="17" t="s">
        <v>2289</v>
      </c>
      <c r="F1760" s="17" t="s">
        <v>98</v>
      </c>
      <c r="G1760" s="15" t="n">
        <v>56.51</v>
      </c>
      <c r="H1760" s="17" t="s">
        <v>86</v>
      </c>
      <c r="I1760" s="12" t="n">
        <f aca="false">COUNTIFS('Supplier bills'!$E$2:$E$1921,A1760)</f>
        <v>1</v>
      </c>
      <c r="J1760" s="15" t="n">
        <f aca="false">IF(I1760=0,"",SUMIFS('Supplier bills'!$F$2:$F$1921,'Supplier bills'!$E$2:$E$1921,A1760))</f>
        <v>56.17</v>
      </c>
      <c r="K1760" s="15" t="n">
        <f aca="false">IF(H1760="Invoiced",ROUND(J1760-G1760,2),"")</f>
        <v>-0.34</v>
      </c>
      <c r="L1760" s="17" t="str">
        <f aca="false">IF(H1760="Invoiced",IF(ABS(K1760)/G1760&gt;0.03,"Review","OK"),"")</f>
        <v>OK</v>
      </c>
      <c r="M1760" s="19" t="n">
        <f aca="false">DATE(YEAR(B1760),MONTH(B1760),1)</f>
        <v>46235</v>
      </c>
    </row>
    <row r="1761" customFormat="false" ht="15" hidden="false" customHeight="false" outlineLevel="0" collapsed="false">
      <c r="A1761" s="17" t="s">
        <v>2369</v>
      </c>
      <c r="B1761" s="18" t="n">
        <v>46256</v>
      </c>
      <c r="C1761" s="17" t="s">
        <v>101</v>
      </c>
      <c r="D1761" s="17" t="s">
        <v>2267</v>
      </c>
      <c r="E1761" s="17" t="s">
        <v>2268</v>
      </c>
      <c r="F1761" s="17" t="s">
        <v>98</v>
      </c>
      <c r="G1761" s="15" t="n">
        <v>158.54</v>
      </c>
      <c r="H1761" s="17" t="s">
        <v>86</v>
      </c>
      <c r="I1761" s="12" t="n">
        <f aca="false">COUNTIFS('Supplier bills'!$E$2:$E$1921,A1761)</f>
        <v>2</v>
      </c>
      <c r="J1761" s="15" t="n">
        <f aca="false">IF(I1761=0,"",SUMIFS('Supplier bills'!$F$2:$F$1921,'Supplier bills'!$E$2:$E$1921,A1761))</f>
        <v>158.93</v>
      </c>
      <c r="K1761" s="15" t="n">
        <f aca="false">IF(H1761="Invoiced",ROUND(J1761-G1761,2),"")</f>
        <v>0.39</v>
      </c>
      <c r="L1761" s="17" t="str">
        <f aca="false">IF(H1761="Invoiced",IF(ABS(K1761)/G1761&gt;0.03,"Review","OK"),"")</f>
        <v>OK</v>
      </c>
      <c r="M1761" s="19" t="n">
        <f aca="false">DATE(YEAR(B1761),MONTH(B1761),1)</f>
        <v>46235</v>
      </c>
    </row>
    <row r="1762" customFormat="false" ht="15" hidden="false" customHeight="false" outlineLevel="0" collapsed="false">
      <c r="A1762" s="17" t="s">
        <v>2370</v>
      </c>
      <c r="B1762" s="18" t="n">
        <v>46256</v>
      </c>
      <c r="C1762" s="17" t="s">
        <v>82</v>
      </c>
      <c r="D1762" s="17" t="s">
        <v>2242</v>
      </c>
      <c r="E1762" s="17" t="s">
        <v>2243</v>
      </c>
      <c r="F1762" s="17" t="s">
        <v>85</v>
      </c>
      <c r="G1762" s="15" t="n">
        <v>78.44</v>
      </c>
      <c r="H1762" s="17" t="s">
        <v>86</v>
      </c>
      <c r="I1762" s="12" t="n">
        <f aca="false">COUNTIFS('Supplier bills'!$E$2:$E$1921,A1762)</f>
        <v>1</v>
      </c>
      <c r="J1762" s="15" t="n">
        <f aca="false">IF(I1762=0,"",SUMIFS('Supplier bills'!$F$2:$F$1921,'Supplier bills'!$E$2:$E$1921,A1762))</f>
        <v>78.82</v>
      </c>
      <c r="K1762" s="15" t="n">
        <f aca="false">IF(H1762="Invoiced",ROUND(J1762-G1762,2),"")</f>
        <v>0.38</v>
      </c>
      <c r="L1762" s="17" t="str">
        <f aca="false">IF(H1762="Invoiced",IF(ABS(K1762)/G1762&gt;0.03,"Review","OK"),"")</f>
        <v>OK</v>
      </c>
      <c r="M1762" s="19" t="n">
        <f aca="false">DATE(YEAR(B1762),MONTH(B1762),1)</f>
        <v>46235</v>
      </c>
    </row>
    <row r="1763" customFormat="false" ht="15" hidden="false" customHeight="false" outlineLevel="0" collapsed="false">
      <c r="A1763" s="17" t="s">
        <v>2371</v>
      </c>
      <c r="B1763" s="18" t="n">
        <v>46256</v>
      </c>
      <c r="C1763" s="17" t="s">
        <v>82</v>
      </c>
      <c r="D1763" s="17" t="s">
        <v>795</v>
      </c>
      <c r="E1763" s="17" t="s">
        <v>796</v>
      </c>
      <c r="F1763" s="17" t="s">
        <v>85</v>
      </c>
      <c r="G1763" s="15" t="n">
        <v>36.24</v>
      </c>
      <c r="H1763" s="17" t="s">
        <v>2343</v>
      </c>
      <c r="I1763" s="12" t="n">
        <f aca="false">COUNTIFS('Supplier bills'!$E$2:$E$1921,A1763)</f>
        <v>0</v>
      </c>
      <c r="J1763" s="15" t="str">
        <f aca="false">IF(I1763=0,"",SUMIFS('Supplier bills'!$F$2:$F$1921,'Supplier bills'!$E$2:$E$1921,A1763))</f>
        <v/>
      </c>
      <c r="K1763" s="15" t="str">
        <f aca="false">IF(H1763="Invoiced",ROUND(J1763-G1763,2),"")</f>
        <v/>
      </c>
      <c r="L1763" s="17" t="str">
        <f aca="false">IF(H1763="Invoiced",IF(ABS(K1763)/G1763&gt;0.03,"Review","OK"),"")</f>
        <v/>
      </c>
      <c r="M1763" s="19" t="n">
        <f aca="false">DATE(YEAR(B1763),MONTH(B1763),1)</f>
        <v>46235</v>
      </c>
    </row>
    <row r="1764" customFormat="false" ht="15" hidden="false" customHeight="false" outlineLevel="0" collapsed="false">
      <c r="A1764" s="17" t="s">
        <v>2372</v>
      </c>
      <c r="B1764" s="18" t="n">
        <v>46256</v>
      </c>
      <c r="C1764" s="17" t="s">
        <v>82</v>
      </c>
      <c r="D1764" s="17" t="s">
        <v>2275</v>
      </c>
      <c r="E1764" s="17" t="s">
        <v>2276</v>
      </c>
      <c r="F1764" s="17" t="s">
        <v>98</v>
      </c>
      <c r="G1764" s="15" t="n">
        <v>305.17</v>
      </c>
      <c r="H1764" s="17" t="s">
        <v>86</v>
      </c>
      <c r="I1764" s="12" t="n">
        <f aca="false">COUNTIFS('Supplier bills'!$E$2:$E$1921,A1764)</f>
        <v>1</v>
      </c>
      <c r="J1764" s="15" t="n">
        <f aca="false">IF(I1764=0,"",SUMIFS('Supplier bills'!$F$2:$F$1921,'Supplier bills'!$E$2:$E$1921,A1764))</f>
        <v>306.03</v>
      </c>
      <c r="K1764" s="15" t="n">
        <f aca="false">IF(H1764="Invoiced",ROUND(J1764-G1764,2),"")</f>
        <v>0.86</v>
      </c>
      <c r="L1764" s="17" t="str">
        <f aca="false">IF(H1764="Invoiced",IF(ABS(K1764)/G1764&gt;0.03,"Review","OK"),"")</f>
        <v>OK</v>
      </c>
      <c r="M1764" s="19" t="n">
        <f aca="false">DATE(YEAR(B1764),MONTH(B1764),1)</f>
        <v>46235</v>
      </c>
    </row>
    <row r="1765" customFormat="false" ht="15" hidden="false" customHeight="false" outlineLevel="0" collapsed="false">
      <c r="A1765" s="17" t="s">
        <v>2373</v>
      </c>
      <c r="B1765" s="18" t="n">
        <v>46257</v>
      </c>
      <c r="C1765" s="17" t="s">
        <v>82</v>
      </c>
      <c r="D1765" s="17" t="s">
        <v>1453</v>
      </c>
      <c r="E1765" s="17" t="s">
        <v>1454</v>
      </c>
      <c r="F1765" s="17" t="s">
        <v>98</v>
      </c>
      <c r="G1765" s="15" t="n">
        <v>548.09</v>
      </c>
      <c r="H1765" s="17" t="s">
        <v>2343</v>
      </c>
      <c r="I1765" s="12" t="n">
        <f aca="false">COUNTIFS('Supplier bills'!$E$2:$E$1921,A1765)</f>
        <v>0</v>
      </c>
      <c r="J1765" s="15" t="str">
        <f aca="false">IF(I1765=0,"",SUMIFS('Supplier bills'!$F$2:$F$1921,'Supplier bills'!$E$2:$E$1921,A1765))</f>
        <v/>
      </c>
      <c r="K1765" s="15" t="str">
        <f aca="false">IF(H1765="Invoiced",ROUND(J1765-G1765,2),"")</f>
        <v/>
      </c>
      <c r="L1765" s="17" t="str">
        <f aca="false">IF(H1765="Invoiced",IF(ABS(K1765)/G1765&gt;0.03,"Review","OK"),"")</f>
        <v/>
      </c>
      <c r="M1765" s="19" t="n">
        <f aca="false">DATE(YEAR(B1765),MONTH(B1765),1)</f>
        <v>46235</v>
      </c>
    </row>
    <row r="1766" customFormat="false" ht="15" hidden="false" customHeight="false" outlineLevel="0" collapsed="false">
      <c r="A1766" s="17" t="s">
        <v>2374</v>
      </c>
      <c r="B1766" s="18" t="n">
        <v>46257</v>
      </c>
      <c r="C1766" s="17" t="s">
        <v>88</v>
      </c>
      <c r="D1766" s="17" t="s">
        <v>2256</v>
      </c>
      <c r="E1766" s="17" t="s">
        <v>2257</v>
      </c>
      <c r="F1766" s="17" t="s">
        <v>92</v>
      </c>
      <c r="G1766" s="15" t="n">
        <v>131.58</v>
      </c>
      <c r="H1766" s="17" t="s">
        <v>93</v>
      </c>
      <c r="I1766" s="12" t="n">
        <f aca="false">COUNTIFS('Supplier bills'!$E$2:$E$1921,A1766)</f>
        <v>0</v>
      </c>
      <c r="J1766" s="15" t="str">
        <f aca="false">IF(I1766=0,"",SUMIFS('Supplier bills'!$F$2:$F$1921,'Supplier bills'!$E$2:$E$1921,A1766))</f>
        <v/>
      </c>
      <c r="K1766" s="15" t="str">
        <f aca="false">IF(H1766="Invoiced",ROUND(J1766-G1766,2),"")</f>
        <v/>
      </c>
      <c r="L1766" s="17" t="str">
        <f aca="false">IF(H1766="Invoiced",IF(ABS(K1766)/G1766&gt;0.03,"Review","OK"),"")</f>
        <v/>
      </c>
      <c r="M1766" s="19" t="n">
        <f aca="false">DATE(YEAR(B1766),MONTH(B1766),1)</f>
        <v>46235</v>
      </c>
    </row>
    <row r="1767" customFormat="false" ht="15" hidden="false" customHeight="false" outlineLevel="0" collapsed="false">
      <c r="A1767" s="17" t="s">
        <v>2375</v>
      </c>
      <c r="B1767" s="18" t="n">
        <v>46257</v>
      </c>
      <c r="C1767" s="17" t="s">
        <v>82</v>
      </c>
      <c r="D1767" s="17" t="s">
        <v>2321</v>
      </c>
      <c r="E1767" s="17" t="s">
        <v>2322</v>
      </c>
      <c r="F1767" s="17" t="s">
        <v>98</v>
      </c>
      <c r="G1767" s="15" t="n">
        <v>213.56</v>
      </c>
      <c r="H1767" s="17" t="s">
        <v>86</v>
      </c>
      <c r="I1767" s="12" t="n">
        <f aca="false">COUNTIFS('Supplier bills'!$E$2:$E$1921,A1767)</f>
        <v>1</v>
      </c>
      <c r="J1767" s="15" t="n">
        <f aca="false">IF(I1767=0,"",SUMIFS('Supplier bills'!$F$2:$F$1921,'Supplier bills'!$E$2:$E$1921,A1767))</f>
        <v>213.12</v>
      </c>
      <c r="K1767" s="15" t="n">
        <f aca="false">IF(H1767="Invoiced",ROUND(J1767-G1767,2),"")</f>
        <v>-0.44</v>
      </c>
      <c r="L1767" s="17" t="str">
        <f aca="false">IF(H1767="Invoiced",IF(ABS(K1767)/G1767&gt;0.03,"Review","OK"),"")</f>
        <v>OK</v>
      </c>
      <c r="M1767" s="19" t="n">
        <f aca="false">DATE(YEAR(B1767),MONTH(B1767),1)</f>
        <v>46235</v>
      </c>
    </row>
    <row r="1768" customFormat="false" ht="15" hidden="false" customHeight="false" outlineLevel="0" collapsed="false">
      <c r="A1768" s="17" t="s">
        <v>2376</v>
      </c>
      <c r="B1768" s="18" t="n">
        <v>46257</v>
      </c>
      <c r="C1768" s="17" t="s">
        <v>88</v>
      </c>
      <c r="D1768" s="17" t="s">
        <v>2256</v>
      </c>
      <c r="E1768" s="17" t="s">
        <v>2257</v>
      </c>
      <c r="F1768" s="17" t="s">
        <v>98</v>
      </c>
      <c r="G1768" s="15" t="n">
        <v>74.34</v>
      </c>
      <c r="H1768" s="17" t="s">
        <v>86</v>
      </c>
      <c r="I1768" s="12" t="n">
        <f aca="false">COUNTIFS('Supplier bills'!$E$2:$E$1921,A1768)</f>
        <v>1</v>
      </c>
      <c r="J1768" s="15" t="n">
        <f aca="false">IF(I1768=0,"",SUMIFS('Supplier bills'!$F$2:$F$1921,'Supplier bills'!$E$2:$E$1921,A1768))</f>
        <v>73.71</v>
      </c>
      <c r="K1768" s="15" t="n">
        <f aca="false">IF(H1768="Invoiced",ROUND(J1768-G1768,2),"")</f>
        <v>-0.63</v>
      </c>
      <c r="L1768" s="17" t="str">
        <f aca="false">IF(H1768="Invoiced",IF(ABS(K1768)/G1768&gt;0.03,"Review","OK"),"")</f>
        <v>OK</v>
      </c>
      <c r="M1768" s="19" t="n">
        <f aca="false">DATE(YEAR(B1768),MONTH(B1768),1)</f>
        <v>46235</v>
      </c>
    </row>
    <row r="1769" customFormat="false" ht="15" hidden="false" customHeight="false" outlineLevel="0" collapsed="false">
      <c r="A1769" s="17" t="s">
        <v>2377</v>
      </c>
      <c r="B1769" s="18" t="n">
        <v>46257</v>
      </c>
      <c r="C1769" s="17" t="s">
        <v>101</v>
      </c>
      <c r="D1769" s="17" t="s">
        <v>1526</v>
      </c>
      <c r="E1769" s="17" t="s">
        <v>1527</v>
      </c>
      <c r="F1769" s="17" t="s">
        <v>85</v>
      </c>
      <c r="G1769" s="15" t="n">
        <v>164.36</v>
      </c>
      <c r="H1769" s="17" t="s">
        <v>2343</v>
      </c>
      <c r="I1769" s="12" t="n">
        <f aca="false">COUNTIFS('Supplier bills'!$E$2:$E$1921,A1769)</f>
        <v>0</v>
      </c>
      <c r="J1769" s="15" t="str">
        <f aca="false">IF(I1769=0,"",SUMIFS('Supplier bills'!$F$2:$F$1921,'Supplier bills'!$E$2:$E$1921,A1769))</f>
        <v/>
      </c>
      <c r="K1769" s="15" t="str">
        <f aca="false">IF(H1769="Invoiced",ROUND(J1769-G1769,2),"")</f>
        <v/>
      </c>
      <c r="L1769" s="17" t="str">
        <f aca="false">IF(H1769="Invoiced",IF(ABS(K1769)/G1769&gt;0.03,"Review","OK"),"")</f>
        <v/>
      </c>
      <c r="M1769" s="19" t="n">
        <f aca="false">DATE(YEAR(B1769),MONTH(B1769),1)</f>
        <v>46235</v>
      </c>
    </row>
    <row r="1770" customFormat="false" ht="15" hidden="false" customHeight="false" outlineLevel="0" collapsed="false">
      <c r="A1770" s="17" t="s">
        <v>2378</v>
      </c>
      <c r="B1770" s="18" t="n">
        <v>46257</v>
      </c>
      <c r="C1770" s="17" t="s">
        <v>82</v>
      </c>
      <c r="D1770" s="17" t="s">
        <v>2288</v>
      </c>
      <c r="E1770" s="17" t="s">
        <v>2289</v>
      </c>
      <c r="F1770" s="17" t="s">
        <v>98</v>
      </c>
      <c r="G1770" s="15" t="n">
        <v>132.92</v>
      </c>
      <c r="H1770" s="17" t="s">
        <v>86</v>
      </c>
      <c r="I1770" s="12" t="n">
        <f aca="false">COUNTIFS('Supplier bills'!$E$2:$E$1921,A1770)</f>
        <v>1</v>
      </c>
      <c r="J1770" s="15" t="n">
        <f aca="false">IF(I1770=0,"",SUMIFS('Supplier bills'!$F$2:$F$1921,'Supplier bills'!$E$2:$E$1921,A1770))</f>
        <v>132.85</v>
      </c>
      <c r="K1770" s="15" t="n">
        <f aca="false">IF(H1770="Invoiced",ROUND(J1770-G1770,2),"")</f>
        <v>-0.07</v>
      </c>
      <c r="L1770" s="17" t="str">
        <f aca="false">IF(H1770="Invoiced",IF(ABS(K1770)/G1770&gt;0.03,"Review","OK"),"")</f>
        <v>OK</v>
      </c>
      <c r="M1770" s="19" t="n">
        <f aca="false">DATE(YEAR(B1770),MONTH(B1770),1)</f>
        <v>46235</v>
      </c>
    </row>
    <row r="1771" customFormat="false" ht="15" hidden="false" customHeight="false" outlineLevel="0" collapsed="false">
      <c r="A1771" s="17" t="s">
        <v>2379</v>
      </c>
      <c r="B1771" s="18" t="n">
        <v>46257</v>
      </c>
      <c r="C1771" s="17" t="s">
        <v>88</v>
      </c>
      <c r="D1771" s="17" t="s">
        <v>2226</v>
      </c>
      <c r="E1771" s="17" t="s">
        <v>2227</v>
      </c>
      <c r="F1771" s="17" t="s">
        <v>98</v>
      </c>
      <c r="G1771" s="15" t="n">
        <v>240.5</v>
      </c>
      <c r="H1771" s="17" t="s">
        <v>86</v>
      </c>
      <c r="I1771" s="12" t="n">
        <f aca="false">COUNTIFS('Supplier bills'!$E$2:$E$1921,A1771)</f>
        <v>1</v>
      </c>
      <c r="J1771" s="15" t="n">
        <f aca="false">IF(I1771=0,"",SUMIFS('Supplier bills'!$F$2:$F$1921,'Supplier bills'!$E$2:$E$1921,A1771))</f>
        <v>241.6</v>
      </c>
      <c r="K1771" s="15" t="n">
        <f aca="false">IF(H1771="Invoiced",ROUND(J1771-G1771,2),"")</f>
        <v>1.1</v>
      </c>
      <c r="L1771" s="17" t="str">
        <f aca="false">IF(H1771="Invoiced",IF(ABS(K1771)/G1771&gt;0.03,"Review","OK"),"")</f>
        <v>OK</v>
      </c>
      <c r="M1771" s="19" t="n">
        <f aca="false">DATE(YEAR(B1771),MONTH(B1771),1)</f>
        <v>46235</v>
      </c>
    </row>
    <row r="1772" customFormat="false" ht="15" hidden="false" customHeight="false" outlineLevel="0" collapsed="false">
      <c r="A1772" s="17" t="s">
        <v>2380</v>
      </c>
      <c r="B1772" s="18" t="n">
        <v>46257</v>
      </c>
      <c r="C1772" s="17" t="s">
        <v>82</v>
      </c>
      <c r="D1772" s="17" t="s">
        <v>2226</v>
      </c>
      <c r="E1772" s="17" t="s">
        <v>2227</v>
      </c>
      <c r="F1772" s="17" t="s">
        <v>98</v>
      </c>
      <c r="G1772" s="15" t="n">
        <v>386.54</v>
      </c>
      <c r="H1772" s="17" t="s">
        <v>135</v>
      </c>
      <c r="I1772" s="12" t="n">
        <f aca="false">COUNTIFS('Supplier bills'!$E$2:$E$1921,A1772)</f>
        <v>0</v>
      </c>
      <c r="J1772" s="15" t="str">
        <f aca="false">IF(I1772=0,"",SUMIFS('Supplier bills'!$F$2:$F$1921,'Supplier bills'!$E$2:$E$1921,A1772))</f>
        <v/>
      </c>
      <c r="K1772" s="15" t="str">
        <f aca="false">IF(H1772="Invoiced",ROUND(J1772-G1772,2),"")</f>
        <v/>
      </c>
      <c r="L1772" s="17" t="str">
        <f aca="false">IF(H1772="Invoiced",IF(ABS(K1772)/G1772&gt;0.03,"Review","OK"),"")</f>
        <v/>
      </c>
      <c r="M1772" s="19" t="n">
        <f aca="false">DATE(YEAR(B1772),MONTH(B1772),1)</f>
        <v>46235</v>
      </c>
    </row>
    <row r="1773" customFormat="false" ht="15" hidden="false" customHeight="false" outlineLevel="0" collapsed="false">
      <c r="A1773" s="17" t="s">
        <v>2381</v>
      </c>
      <c r="B1773" s="18" t="n">
        <v>46257</v>
      </c>
      <c r="C1773" s="17" t="s">
        <v>82</v>
      </c>
      <c r="D1773" s="17" t="s">
        <v>2300</v>
      </c>
      <c r="E1773" s="17" t="s">
        <v>2301</v>
      </c>
      <c r="F1773" s="17" t="s">
        <v>98</v>
      </c>
      <c r="G1773" s="15" t="n">
        <v>295.41</v>
      </c>
      <c r="H1773" s="17" t="s">
        <v>86</v>
      </c>
      <c r="I1773" s="12" t="n">
        <f aca="false">COUNTIFS('Supplier bills'!$E$2:$E$1921,A1773)</f>
        <v>1</v>
      </c>
      <c r="J1773" s="15" t="n">
        <f aca="false">IF(I1773=0,"",SUMIFS('Supplier bills'!$F$2:$F$1921,'Supplier bills'!$E$2:$E$1921,A1773))</f>
        <v>293.86</v>
      </c>
      <c r="K1773" s="15" t="n">
        <f aca="false">IF(H1773="Invoiced",ROUND(J1773-G1773,2),"")</f>
        <v>-1.55</v>
      </c>
      <c r="L1773" s="17" t="str">
        <f aca="false">IF(H1773="Invoiced",IF(ABS(K1773)/G1773&gt;0.03,"Review","OK"),"")</f>
        <v>OK</v>
      </c>
      <c r="M1773" s="19" t="n">
        <f aca="false">DATE(YEAR(B1773),MONTH(B1773),1)</f>
        <v>46235</v>
      </c>
    </row>
    <row r="1774" customFormat="false" ht="15" hidden="false" customHeight="false" outlineLevel="0" collapsed="false">
      <c r="A1774" s="17" t="s">
        <v>2382</v>
      </c>
      <c r="B1774" s="18" t="n">
        <v>46258</v>
      </c>
      <c r="C1774" s="17" t="s">
        <v>88</v>
      </c>
      <c r="D1774" s="17" t="s">
        <v>172</v>
      </c>
      <c r="E1774" s="17" t="s">
        <v>173</v>
      </c>
      <c r="F1774" s="17" t="s">
        <v>98</v>
      </c>
      <c r="G1774" s="15" t="n">
        <v>232.02</v>
      </c>
      <c r="H1774" s="17" t="s">
        <v>2343</v>
      </c>
      <c r="I1774" s="12" t="n">
        <f aca="false">COUNTIFS('Supplier bills'!$E$2:$E$1921,A1774)</f>
        <v>0</v>
      </c>
      <c r="J1774" s="15" t="str">
        <f aca="false">IF(I1774=0,"",SUMIFS('Supplier bills'!$F$2:$F$1921,'Supplier bills'!$E$2:$E$1921,A1774))</f>
        <v/>
      </c>
      <c r="K1774" s="15" t="str">
        <f aca="false">IF(H1774="Invoiced",ROUND(J1774-G1774,2),"")</f>
        <v/>
      </c>
      <c r="L1774" s="17" t="str">
        <f aca="false">IF(H1774="Invoiced",IF(ABS(K1774)/G1774&gt;0.03,"Review","OK"),"")</f>
        <v/>
      </c>
      <c r="M1774" s="19" t="n">
        <f aca="false">DATE(YEAR(B1774),MONTH(B1774),1)</f>
        <v>46235</v>
      </c>
    </row>
    <row r="1775" customFormat="false" ht="15" hidden="false" customHeight="false" outlineLevel="0" collapsed="false">
      <c r="A1775" s="17" t="s">
        <v>2383</v>
      </c>
      <c r="B1775" s="18" t="n">
        <v>46258</v>
      </c>
      <c r="C1775" s="17" t="s">
        <v>82</v>
      </c>
      <c r="D1775" s="17" t="s">
        <v>756</v>
      </c>
      <c r="E1775" s="17" t="s">
        <v>757</v>
      </c>
      <c r="F1775" s="17" t="s">
        <v>98</v>
      </c>
      <c r="G1775" s="15" t="n">
        <v>190.44</v>
      </c>
      <c r="H1775" s="17" t="s">
        <v>2343</v>
      </c>
      <c r="I1775" s="12" t="n">
        <f aca="false">COUNTIFS('Supplier bills'!$E$2:$E$1921,A1775)</f>
        <v>0</v>
      </c>
      <c r="J1775" s="15" t="str">
        <f aca="false">IF(I1775=0,"",SUMIFS('Supplier bills'!$F$2:$F$1921,'Supplier bills'!$E$2:$E$1921,A1775))</f>
        <v/>
      </c>
      <c r="K1775" s="15" t="str">
        <f aca="false">IF(H1775="Invoiced",ROUND(J1775-G1775,2),"")</f>
        <v/>
      </c>
      <c r="L1775" s="17" t="str">
        <f aca="false">IF(H1775="Invoiced",IF(ABS(K1775)/G1775&gt;0.03,"Review","OK"),"")</f>
        <v/>
      </c>
      <c r="M1775" s="19" t="n">
        <f aca="false">DATE(YEAR(B1775),MONTH(B1775),1)</f>
        <v>46235</v>
      </c>
    </row>
    <row r="1776" customFormat="false" ht="15" hidden="false" customHeight="false" outlineLevel="0" collapsed="false">
      <c r="A1776" s="17" t="s">
        <v>2384</v>
      </c>
      <c r="B1776" s="18" t="n">
        <v>46258</v>
      </c>
      <c r="C1776" s="17" t="s">
        <v>88</v>
      </c>
      <c r="D1776" s="17" t="s">
        <v>1464</v>
      </c>
      <c r="E1776" s="17" t="s">
        <v>1465</v>
      </c>
      <c r="F1776" s="17" t="s">
        <v>98</v>
      </c>
      <c r="G1776" s="15" t="n">
        <v>50.34</v>
      </c>
      <c r="H1776" s="17" t="s">
        <v>2343</v>
      </c>
      <c r="I1776" s="12" t="n">
        <f aca="false">COUNTIFS('Supplier bills'!$E$2:$E$1921,A1776)</f>
        <v>0</v>
      </c>
      <c r="J1776" s="15" t="str">
        <f aca="false">IF(I1776=0,"",SUMIFS('Supplier bills'!$F$2:$F$1921,'Supplier bills'!$E$2:$E$1921,A1776))</f>
        <v/>
      </c>
      <c r="K1776" s="15" t="str">
        <f aca="false">IF(H1776="Invoiced",ROUND(J1776-G1776,2),"")</f>
        <v/>
      </c>
      <c r="L1776" s="17" t="str">
        <f aca="false">IF(H1776="Invoiced",IF(ABS(K1776)/G1776&gt;0.03,"Review","OK"),"")</f>
        <v/>
      </c>
      <c r="M1776" s="19" t="n">
        <f aca="false">DATE(YEAR(B1776),MONTH(B1776),1)</f>
        <v>46235</v>
      </c>
    </row>
    <row r="1777" customFormat="false" ht="15" hidden="false" customHeight="false" outlineLevel="0" collapsed="false">
      <c r="A1777" s="17" t="s">
        <v>2385</v>
      </c>
      <c r="B1777" s="18" t="n">
        <v>46258</v>
      </c>
      <c r="C1777" s="17" t="s">
        <v>88</v>
      </c>
      <c r="D1777" s="17" t="s">
        <v>2262</v>
      </c>
      <c r="E1777" s="17" t="s">
        <v>2263</v>
      </c>
      <c r="F1777" s="17" t="s">
        <v>98</v>
      </c>
      <c r="G1777" s="15" t="n">
        <v>383.8</v>
      </c>
      <c r="H1777" s="17" t="s">
        <v>86</v>
      </c>
      <c r="I1777" s="12" t="n">
        <f aca="false">COUNTIFS('Supplier bills'!$E$2:$E$1921,A1777)</f>
        <v>1</v>
      </c>
      <c r="J1777" s="15" t="n">
        <f aca="false">IF(I1777=0,"",SUMIFS('Supplier bills'!$F$2:$F$1921,'Supplier bills'!$E$2:$E$1921,A1777))</f>
        <v>381.02</v>
      </c>
      <c r="K1777" s="15" t="n">
        <f aca="false">IF(H1777="Invoiced",ROUND(J1777-G1777,2),"")</f>
        <v>-2.78</v>
      </c>
      <c r="L1777" s="17" t="str">
        <f aca="false">IF(H1777="Invoiced",IF(ABS(K1777)/G1777&gt;0.03,"Review","OK"),"")</f>
        <v>OK</v>
      </c>
      <c r="M1777" s="19" t="n">
        <f aca="false">DATE(YEAR(B1777),MONTH(B1777),1)</f>
        <v>46235</v>
      </c>
    </row>
    <row r="1778" customFormat="false" ht="15" hidden="false" customHeight="false" outlineLevel="0" collapsed="false">
      <c r="A1778" s="17" t="s">
        <v>2386</v>
      </c>
      <c r="B1778" s="18" t="n">
        <v>46258</v>
      </c>
      <c r="C1778" s="17" t="s">
        <v>82</v>
      </c>
      <c r="D1778" s="17" t="s">
        <v>296</v>
      </c>
      <c r="E1778" s="17" t="s">
        <v>297</v>
      </c>
      <c r="F1778" s="17" t="s">
        <v>98</v>
      </c>
      <c r="G1778" s="15" t="n">
        <v>400.47</v>
      </c>
      <c r="H1778" s="17" t="s">
        <v>2343</v>
      </c>
      <c r="I1778" s="12" t="n">
        <f aca="false">COUNTIFS('Supplier bills'!$E$2:$E$1921,A1778)</f>
        <v>0</v>
      </c>
      <c r="J1778" s="15" t="str">
        <f aca="false">IF(I1778=0,"",SUMIFS('Supplier bills'!$F$2:$F$1921,'Supplier bills'!$E$2:$E$1921,A1778))</f>
        <v/>
      </c>
      <c r="K1778" s="15" t="str">
        <f aca="false">IF(H1778="Invoiced",ROUND(J1778-G1778,2),"")</f>
        <v/>
      </c>
      <c r="L1778" s="17" t="str">
        <f aca="false">IF(H1778="Invoiced",IF(ABS(K1778)/G1778&gt;0.03,"Review","OK"),"")</f>
        <v/>
      </c>
      <c r="M1778" s="19" t="n">
        <f aca="false">DATE(YEAR(B1778),MONTH(B1778),1)</f>
        <v>46235</v>
      </c>
    </row>
    <row r="1779" customFormat="false" ht="15" hidden="false" customHeight="false" outlineLevel="0" collapsed="false">
      <c r="A1779" s="17" t="s">
        <v>2387</v>
      </c>
      <c r="B1779" s="18" t="n">
        <v>46258</v>
      </c>
      <c r="C1779" s="17" t="s">
        <v>88</v>
      </c>
      <c r="D1779" s="17" t="s">
        <v>1671</v>
      </c>
      <c r="E1779" s="17" t="s">
        <v>1672</v>
      </c>
      <c r="F1779" s="17" t="s">
        <v>98</v>
      </c>
      <c r="G1779" s="15" t="n">
        <v>658.6</v>
      </c>
      <c r="H1779" s="17" t="s">
        <v>2343</v>
      </c>
      <c r="I1779" s="12" t="n">
        <f aca="false">COUNTIFS('Supplier bills'!$E$2:$E$1921,A1779)</f>
        <v>0</v>
      </c>
      <c r="J1779" s="15" t="str">
        <f aca="false">IF(I1779=0,"",SUMIFS('Supplier bills'!$F$2:$F$1921,'Supplier bills'!$E$2:$E$1921,A1779))</f>
        <v/>
      </c>
      <c r="K1779" s="15" t="str">
        <f aca="false">IF(H1779="Invoiced",ROUND(J1779-G1779,2),"")</f>
        <v/>
      </c>
      <c r="L1779" s="17" t="str">
        <f aca="false">IF(H1779="Invoiced",IF(ABS(K1779)/G1779&gt;0.03,"Review","OK"),"")</f>
        <v/>
      </c>
      <c r="M1779" s="19" t="n">
        <f aca="false">DATE(YEAR(B1779),MONTH(B1779),1)</f>
        <v>46235</v>
      </c>
    </row>
    <row r="1780" customFormat="false" ht="15" hidden="false" customHeight="false" outlineLevel="0" collapsed="false">
      <c r="A1780" s="17" t="s">
        <v>2388</v>
      </c>
      <c r="B1780" s="18" t="n">
        <v>46258</v>
      </c>
      <c r="C1780" s="17" t="s">
        <v>101</v>
      </c>
      <c r="D1780" s="17" t="s">
        <v>2292</v>
      </c>
      <c r="E1780" s="17" t="s">
        <v>2293</v>
      </c>
      <c r="F1780" s="17" t="s">
        <v>92</v>
      </c>
      <c r="G1780" s="15" t="n">
        <v>206.35</v>
      </c>
      <c r="H1780" s="17" t="s">
        <v>93</v>
      </c>
      <c r="I1780" s="12" t="n">
        <f aca="false">COUNTIFS('Supplier bills'!$E$2:$E$1921,A1780)</f>
        <v>0</v>
      </c>
      <c r="J1780" s="15" t="str">
        <f aca="false">IF(I1780=0,"",SUMIFS('Supplier bills'!$F$2:$F$1921,'Supplier bills'!$E$2:$E$1921,A1780))</f>
        <v/>
      </c>
      <c r="K1780" s="15" t="str">
        <f aca="false">IF(H1780="Invoiced",ROUND(J1780-G1780,2),"")</f>
        <v/>
      </c>
      <c r="L1780" s="17" t="str">
        <f aca="false">IF(H1780="Invoiced",IF(ABS(K1780)/G1780&gt;0.03,"Review","OK"),"")</f>
        <v/>
      </c>
      <c r="M1780" s="19" t="n">
        <f aca="false">DATE(YEAR(B1780),MONTH(B1780),1)</f>
        <v>46235</v>
      </c>
    </row>
    <row r="1781" customFormat="false" ht="15" hidden="false" customHeight="false" outlineLevel="0" collapsed="false">
      <c r="A1781" s="17" t="s">
        <v>2389</v>
      </c>
      <c r="B1781" s="18" t="n">
        <v>46258</v>
      </c>
      <c r="C1781" s="17" t="s">
        <v>82</v>
      </c>
      <c r="D1781" s="17" t="s">
        <v>2196</v>
      </c>
      <c r="E1781" s="17" t="s">
        <v>2197</v>
      </c>
      <c r="F1781" s="17" t="s">
        <v>98</v>
      </c>
      <c r="G1781" s="15" t="n">
        <v>280.75</v>
      </c>
      <c r="H1781" s="17" t="s">
        <v>86</v>
      </c>
      <c r="I1781" s="12" t="n">
        <f aca="false">COUNTIFS('Supplier bills'!$E$2:$E$1921,A1781)</f>
        <v>1</v>
      </c>
      <c r="J1781" s="15" t="n">
        <f aca="false">IF(I1781=0,"",SUMIFS('Supplier bills'!$F$2:$F$1921,'Supplier bills'!$E$2:$E$1921,A1781))</f>
        <v>278.17</v>
      </c>
      <c r="K1781" s="15" t="n">
        <f aca="false">IF(H1781="Invoiced",ROUND(J1781-G1781,2),"")</f>
        <v>-2.58</v>
      </c>
      <c r="L1781" s="17" t="str">
        <f aca="false">IF(H1781="Invoiced",IF(ABS(K1781)/G1781&gt;0.03,"Review","OK"),"")</f>
        <v>OK</v>
      </c>
      <c r="M1781" s="19" t="n">
        <f aca="false">DATE(YEAR(B1781),MONTH(B1781),1)</f>
        <v>46235</v>
      </c>
    </row>
    <row r="1782" customFormat="false" ht="15" hidden="false" customHeight="false" outlineLevel="0" collapsed="false">
      <c r="A1782" s="17" t="s">
        <v>2390</v>
      </c>
      <c r="B1782" s="18" t="n">
        <v>46258</v>
      </c>
      <c r="C1782" s="17" t="s">
        <v>82</v>
      </c>
      <c r="D1782" s="17" t="s">
        <v>2329</v>
      </c>
      <c r="E1782" s="17" t="s">
        <v>2330</v>
      </c>
      <c r="F1782" s="17" t="s">
        <v>98</v>
      </c>
      <c r="G1782" s="15" t="n">
        <v>493.01</v>
      </c>
      <c r="H1782" s="17" t="s">
        <v>86</v>
      </c>
      <c r="I1782" s="12" t="n">
        <f aca="false">COUNTIFS('Supplier bills'!$E$2:$E$1921,A1782)</f>
        <v>1</v>
      </c>
      <c r="J1782" s="15" t="n">
        <f aca="false">IF(I1782=0,"",SUMIFS('Supplier bills'!$F$2:$F$1921,'Supplier bills'!$E$2:$E$1921,A1782))</f>
        <v>495.81</v>
      </c>
      <c r="K1782" s="15" t="n">
        <f aca="false">IF(H1782="Invoiced",ROUND(J1782-G1782,2),"")</f>
        <v>2.8</v>
      </c>
      <c r="L1782" s="17" t="str">
        <f aca="false">IF(H1782="Invoiced",IF(ABS(K1782)/G1782&gt;0.03,"Review","OK"),"")</f>
        <v>OK</v>
      </c>
      <c r="M1782" s="19" t="n">
        <f aca="false">DATE(YEAR(B1782),MONTH(B1782),1)</f>
        <v>46235</v>
      </c>
    </row>
    <row r="1783" customFormat="false" ht="15" hidden="false" customHeight="false" outlineLevel="0" collapsed="false">
      <c r="A1783" s="17" t="s">
        <v>2391</v>
      </c>
      <c r="B1783" s="18" t="n">
        <v>46258</v>
      </c>
      <c r="C1783" s="17" t="s">
        <v>82</v>
      </c>
      <c r="D1783" s="17" t="s">
        <v>1602</v>
      </c>
      <c r="E1783" s="17" t="s">
        <v>1603</v>
      </c>
      <c r="F1783" s="17" t="s">
        <v>98</v>
      </c>
      <c r="G1783" s="15" t="n">
        <v>57.47</v>
      </c>
      <c r="H1783" s="17" t="s">
        <v>2343</v>
      </c>
      <c r="I1783" s="12" t="n">
        <f aca="false">COUNTIFS('Supplier bills'!$E$2:$E$1921,A1783)</f>
        <v>0</v>
      </c>
      <c r="J1783" s="15" t="str">
        <f aca="false">IF(I1783=0,"",SUMIFS('Supplier bills'!$F$2:$F$1921,'Supplier bills'!$E$2:$E$1921,A1783))</f>
        <v/>
      </c>
      <c r="K1783" s="15" t="str">
        <f aca="false">IF(H1783="Invoiced",ROUND(J1783-G1783,2),"")</f>
        <v/>
      </c>
      <c r="L1783" s="17" t="str">
        <f aca="false">IF(H1783="Invoiced",IF(ABS(K1783)/G1783&gt;0.03,"Review","OK"),"")</f>
        <v/>
      </c>
      <c r="M1783" s="19" t="n">
        <f aca="false">DATE(YEAR(B1783),MONTH(B1783),1)</f>
        <v>46235</v>
      </c>
    </row>
    <row r="1784" customFormat="false" ht="15" hidden="false" customHeight="false" outlineLevel="0" collapsed="false">
      <c r="A1784" s="17" t="s">
        <v>2392</v>
      </c>
      <c r="B1784" s="18" t="n">
        <v>46258</v>
      </c>
      <c r="C1784" s="17" t="s">
        <v>82</v>
      </c>
      <c r="D1784" s="17" t="s">
        <v>1480</v>
      </c>
      <c r="E1784" s="17" t="s">
        <v>1481</v>
      </c>
      <c r="F1784" s="17" t="s">
        <v>98</v>
      </c>
      <c r="G1784" s="15" t="n">
        <v>321.13</v>
      </c>
      <c r="H1784" s="17" t="s">
        <v>2343</v>
      </c>
      <c r="I1784" s="12" t="n">
        <f aca="false">COUNTIFS('Supplier bills'!$E$2:$E$1921,A1784)</f>
        <v>0</v>
      </c>
      <c r="J1784" s="15" t="str">
        <f aca="false">IF(I1784=0,"",SUMIFS('Supplier bills'!$F$2:$F$1921,'Supplier bills'!$E$2:$E$1921,A1784))</f>
        <v/>
      </c>
      <c r="K1784" s="15" t="str">
        <f aca="false">IF(H1784="Invoiced",ROUND(J1784-G1784,2),"")</f>
        <v/>
      </c>
      <c r="L1784" s="17" t="str">
        <f aca="false">IF(H1784="Invoiced",IF(ABS(K1784)/G1784&gt;0.03,"Review","OK"),"")</f>
        <v/>
      </c>
      <c r="M1784" s="19" t="n">
        <f aca="false">DATE(YEAR(B1784),MONTH(B1784),1)</f>
        <v>46235</v>
      </c>
    </row>
    <row r="1785" customFormat="false" ht="15" hidden="false" customHeight="false" outlineLevel="0" collapsed="false">
      <c r="A1785" s="17" t="s">
        <v>2393</v>
      </c>
      <c r="B1785" s="18" t="n">
        <v>46259</v>
      </c>
      <c r="C1785" s="17" t="s">
        <v>101</v>
      </c>
      <c r="D1785" s="17" t="s">
        <v>2267</v>
      </c>
      <c r="E1785" s="17" t="s">
        <v>2268</v>
      </c>
      <c r="F1785" s="17" t="s">
        <v>85</v>
      </c>
      <c r="G1785" s="15" t="n">
        <v>60.04</v>
      </c>
      <c r="H1785" s="17" t="s">
        <v>86</v>
      </c>
      <c r="I1785" s="12" t="n">
        <f aca="false">COUNTIFS('Supplier bills'!$E$2:$E$1921,A1785)</f>
        <v>1</v>
      </c>
      <c r="J1785" s="15" t="n">
        <f aca="false">IF(I1785=0,"",SUMIFS('Supplier bills'!$F$2:$F$1921,'Supplier bills'!$E$2:$E$1921,A1785))</f>
        <v>60.25</v>
      </c>
      <c r="K1785" s="15" t="n">
        <f aca="false">IF(H1785="Invoiced",ROUND(J1785-G1785,2),"")</f>
        <v>0.21</v>
      </c>
      <c r="L1785" s="17" t="str">
        <f aca="false">IF(H1785="Invoiced",IF(ABS(K1785)/G1785&gt;0.03,"Review","OK"),"")</f>
        <v>OK</v>
      </c>
      <c r="M1785" s="19" t="n">
        <f aca="false">DATE(YEAR(B1785),MONTH(B1785),1)</f>
        <v>46235</v>
      </c>
    </row>
    <row r="1786" customFormat="false" ht="15" hidden="false" customHeight="false" outlineLevel="0" collapsed="false">
      <c r="A1786" s="17" t="s">
        <v>2394</v>
      </c>
      <c r="B1786" s="18" t="n">
        <v>46259</v>
      </c>
      <c r="C1786" s="17" t="s">
        <v>88</v>
      </c>
      <c r="D1786" s="17" t="s">
        <v>2303</v>
      </c>
      <c r="E1786" s="17" t="s">
        <v>2304</v>
      </c>
      <c r="F1786" s="17" t="s">
        <v>98</v>
      </c>
      <c r="G1786" s="15" t="n">
        <v>58.05</v>
      </c>
      <c r="H1786" s="17" t="s">
        <v>86</v>
      </c>
      <c r="I1786" s="12" t="n">
        <f aca="false">COUNTIFS('Supplier bills'!$E$2:$E$1921,A1786)</f>
        <v>1</v>
      </c>
      <c r="J1786" s="15" t="n">
        <f aca="false">IF(I1786=0,"",SUMIFS('Supplier bills'!$F$2:$F$1921,'Supplier bills'!$E$2:$E$1921,A1786))</f>
        <v>57.56</v>
      </c>
      <c r="K1786" s="15" t="n">
        <f aca="false">IF(H1786="Invoiced",ROUND(J1786-G1786,2),"")</f>
        <v>-0.49</v>
      </c>
      <c r="L1786" s="17" t="str">
        <f aca="false">IF(H1786="Invoiced",IF(ABS(K1786)/G1786&gt;0.03,"Review","OK"),"")</f>
        <v>OK</v>
      </c>
      <c r="M1786" s="19" t="n">
        <f aca="false">DATE(YEAR(B1786),MONTH(B1786),1)</f>
        <v>46235</v>
      </c>
    </row>
    <row r="1787" customFormat="false" ht="15" hidden="false" customHeight="false" outlineLevel="0" collapsed="false">
      <c r="A1787" s="17" t="s">
        <v>2395</v>
      </c>
      <c r="B1787" s="18" t="n">
        <v>46259</v>
      </c>
      <c r="C1787" s="17" t="s">
        <v>82</v>
      </c>
      <c r="D1787" s="17" t="s">
        <v>2262</v>
      </c>
      <c r="E1787" s="17" t="s">
        <v>2263</v>
      </c>
      <c r="F1787" s="17" t="s">
        <v>85</v>
      </c>
      <c r="G1787" s="15" t="n">
        <v>271.49</v>
      </c>
      <c r="H1787" s="17" t="s">
        <v>86</v>
      </c>
      <c r="I1787" s="12" t="n">
        <f aca="false">COUNTIFS('Supplier bills'!$E$2:$E$1921,A1787)</f>
        <v>1</v>
      </c>
      <c r="J1787" s="15" t="n">
        <f aca="false">IF(I1787=0,"",SUMIFS('Supplier bills'!$F$2:$F$1921,'Supplier bills'!$E$2:$E$1921,A1787))</f>
        <v>273.83</v>
      </c>
      <c r="K1787" s="15" t="n">
        <f aca="false">IF(H1787="Invoiced",ROUND(J1787-G1787,2),"")</f>
        <v>2.34</v>
      </c>
      <c r="L1787" s="17" t="str">
        <f aca="false">IF(H1787="Invoiced",IF(ABS(K1787)/G1787&gt;0.03,"Review","OK"),"")</f>
        <v>OK</v>
      </c>
      <c r="M1787" s="19" t="n">
        <f aca="false">DATE(YEAR(B1787),MONTH(B1787),1)</f>
        <v>46235</v>
      </c>
    </row>
    <row r="1788" customFormat="false" ht="15" hidden="false" customHeight="false" outlineLevel="0" collapsed="false">
      <c r="A1788" s="17" t="s">
        <v>2396</v>
      </c>
      <c r="B1788" s="18" t="n">
        <v>46259</v>
      </c>
      <c r="C1788" s="17" t="s">
        <v>101</v>
      </c>
      <c r="D1788" s="17" t="s">
        <v>2321</v>
      </c>
      <c r="E1788" s="17" t="s">
        <v>2322</v>
      </c>
      <c r="F1788" s="17" t="s">
        <v>85</v>
      </c>
      <c r="G1788" s="15" t="n">
        <v>423.77</v>
      </c>
      <c r="H1788" s="17" t="s">
        <v>86</v>
      </c>
      <c r="I1788" s="12" t="n">
        <f aca="false">COUNTIFS('Supplier bills'!$E$2:$E$1921,A1788)</f>
        <v>1</v>
      </c>
      <c r="J1788" s="15" t="n">
        <f aca="false">IF(I1788=0,"",SUMIFS('Supplier bills'!$F$2:$F$1921,'Supplier bills'!$E$2:$E$1921,A1788))</f>
        <v>424.67</v>
      </c>
      <c r="K1788" s="15" t="n">
        <f aca="false">IF(H1788="Invoiced",ROUND(J1788-G1788,2),"")</f>
        <v>0.9</v>
      </c>
      <c r="L1788" s="17" t="str">
        <f aca="false">IF(H1788="Invoiced",IF(ABS(K1788)/G1788&gt;0.03,"Review","OK"),"")</f>
        <v>OK</v>
      </c>
      <c r="M1788" s="19" t="n">
        <f aca="false">DATE(YEAR(B1788),MONTH(B1788),1)</f>
        <v>46235</v>
      </c>
    </row>
    <row r="1789" customFormat="false" ht="15" hidden="false" customHeight="false" outlineLevel="0" collapsed="false">
      <c r="A1789" s="17" t="s">
        <v>2397</v>
      </c>
      <c r="B1789" s="18" t="n">
        <v>46259</v>
      </c>
      <c r="C1789" s="17" t="s">
        <v>82</v>
      </c>
      <c r="D1789" s="17" t="s">
        <v>2282</v>
      </c>
      <c r="E1789" s="17" t="s">
        <v>2283</v>
      </c>
      <c r="F1789" s="17" t="s">
        <v>98</v>
      </c>
      <c r="G1789" s="15" t="n">
        <v>587.25</v>
      </c>
      <c r="H1789" s="17" t="s">
        <v>86</v>
      </c>
      <c r="I1789" s="12" t="n">
        <f aca="false">COUNTIFS('Supplier bills'!$E$2:$E$1921,A1789)</f>
        <v>1</v>
      </c>
      <c r="J1789" s="15" t="n">
        <f aca="false">IF(I1789=0,"",SUMIFS('Supplier bills'!$F$2:$F$1921,'Supplier bills'!$E$2:$E$1921,A1789))</f>
        <v>589.36</v>
      </c>
      <c r="K1789" s="15" t="n">
        <f aca="false">IF(H1789="Invoiced",ROUND(J1789-G1789,2),"")</f>
        <v>2.11</v>
      </c>
      <c r="L1789" s="17" t="str">
        <f aca="false">IF(H1789="Invoiced",IF(ABS(K1789)/G1789&gt;0.03,"Review","OK"),"")</f>
        <v>OK</v>
      </c>
      <c r="M1789" s="19" t="n">
        <f aca="false">DATE(YEAR(B1789),MONTH(B1789),1)</f>
        <v>46235</v>
      </c>
    </row>
    <row r="1790" customFormat="false" ht="15" hidden="false" customHeight="false" outlineLevel="0" collapsed="false">
      <c r="A1790" s="17" t="s">
        <v>2398</v>
      </c>
      <c r="B1790" s="18" t="n">
        <v>46259</v>
      </c>
      <c r="C1790" s="17" t="s">
        <v>88</v>
      </c>
      <c r="D1790" s="17" t="s">
        <v>472</v>
      </c>
      <c r="E1790" s="17" t="s">
        <v>473</v>
      </c>
      <c r="F1790" s="17" t="s">
        <v>98</v>
      </c>
      <c r="G1790" s="15" t="n">
        <v>420.41</v>
      </c>
      <c r="H1790" s="17" t="s">
        <v>2343</v>
      </c>
      <c r="I1790" s="12" t="n">
        <f aca="false">COUNTIFS('Supplier bills'!$E$2:$E$1921,A1790)</f>
        <v>0</v>
      </c>
      <c r="J1790" s="15" t="str">
        <f aca="false">IF(I1790=0,"",SUMIFS('Supplier bills'!$F$2:$F$1921,'Supplier bills'!$E$2:$E$1921,A1790))</f>
        <v/>
      </c>
      <c r="K1790" s="15" t="str">
        <f aca="false">IF(H1790="Invoiced",ROUND(J1790-G1790,2),"")</f>
        <v/>
      </c>
      <c r="L1790" s="17" t="str">
        <f aca="false">IF(H1790="Invoiced",IF(ABS(K1790)/G1790&gt;0.03,"Review","OK"),"")</f>
        <v/>
      </c>
      <c r="M1790" s="19" t="n">
        <f aca="false">DATE(YEAR(B1790),MONTH(B1790),1)</f>
        <v>46235</v>
      </c>
    </row>
    <row r="1791" customFormat="false" ht="15" hidden="false" customHeight="false" outlineLevel="0" collapsed="false">
      <c r="A1791" s="17" t="s">
        <v>2399</v>
      </c>
      <c r="B1791" s="18" t="n">
        <v>46259</v>
      </c>
      <c r="C1791" s="17" t="s">
        <v>88</v>
      </c>
      <c r="D1791" s="17" t="s">
        <v>2267</v>
      </c>
      <c r="E1791" s="17" t="s">
        <v>2268</v>
      </c>
      <c r="F1791" s="17" t="s">
        <v>92</v>
      </c>
      <c r="G1791" s="15" t="n">
        <v>83.31</v>
      </c>
      <c r="H1791" s="17" t="s">
        <v>93</v>
      </c>
      <c r="I1791" s="12" t="n">
        <f aca="false">COUNTIFS('Supplier bills'!$E$2:$E$1921,A1791)</f>
        <v>0</v>
      </c>
      <c r="J1791" s="15" t="str">
        <f aca="false">IF(I1791=0,"",SUMIFS('Supplier bills'!$F$2:$F$1921,'Supplier bills'!$E$2:$E$1921,A1791))</f>
        <v/>
      </c>
      <c r="K1791" s="15" t="str">
        <f aca="false">IF(H1791="Invoiced",ROUND(J1791-G1791,2),"")</f>
        <v/>
      </c>
      <c r="L1791" s="17" t="str">
        <f aca="false">IF(H1791="Invoiced",IF(ABS(K1791)/G1791&gt;0.03,"Review","OK"),"")</f>
        <v/>
      </c>
      <c r="M1791" s="19" t="n">
        <f aca="false">DATE(YEAR(B1791),MONTH(B1791),1)</f>
        <v>46235</v>
      </c>
    </row>
    <row r="1792" customFormat="false" ht="15" hidden="false" customHeight="false" outlineLevel="0" collapsed="false">
      <c r="A1792" s="17" t="s">
        <v>2400</v>
      </c>
      <c r="B1792" s="18" t="n">
        <v>46259</v>
      </c>
      <c r="C1792" s="17" t="s">
        <v>101</v>
      </c>
      <c r="D1792" s="17" t="s">
        <v>1327</v>
      </c>
      <c r="E1792" s="17" t="s">
        <v>1328</v>
      </c>
      <c r="F1792" s="17" t="s">
        <v>98</v>
      </c>
      <c r="G1792" s="15" t="n">
        <v>220.23</v>
      </c>
      <c r="H1792" s="17" t="s">
        <v>2343</v>
      </c>
      <c r="I1792" s="12" t="n">
        <f aca="false">COUNTIFS('Supplier bills'!$E$2:$E$1921,A1792)</f>
        <v>0</v>
      </c>
      <c r="J1792" s="15" t="str">
        <f aca="false">IF(I1792=0,"",SUMIFS('Supplier bills'!$F$2:$F$1921,'Supplier bills'!$E$2:$E$1921,A1792))</f>
        <v/>
      </c>
      <c r="K1792" s="15" t="str">
        <f aca="false">IF(H1792="Invoiced",ROUND(J1792-G1792,2),"")</f>
        <v/>
      </c>
      <c r="L1792" s="17" t="str">
        <f aca="false">IF(H1792="Invoiced",IF(ABS(K1792)/G1792&gt;0.03,"Review","OK"),"")</f>
        <v/>
      </c>
      <c r="M1792" s="19" t="n">
        <f aca="false">DATE(YEAR(B1792),MONTH(B1792),1)</f>
        <v>46235</v>
      </c>
    </row>
    <row r="1793" customFormat="false" ht="15" hidden="false" customHeight="false" outlineLevel="0" collapsed="false">
      <c r="A1793" s="17" t="s">
        <v>2401</v>
      </c>
      <c r="B1793" s="18" t="n">
        <v>46259</v>
      </c>
      <c r="C1793" s="17" t="s">
        <v>88</v>
      </c>
      <c r="D1793" s="17" t="s">
        <v>2288</v>
      </c>
      <c r="E1793" s="17" t="s">
        <v>2289</v>
      </c>
      <c r="F1793" s="17" t="s">
        <v>98</v>
      </c>
      <c r="G1793" s="15" t="n">
        <v>99.05</v>
      </c>
      <c r="H1793" s="17" t="s">
        <v>86</v>
      </c>
      <c r="I1793" s="12" t="n">
        <f aca="false">COUNTIFS('Supplier bills'!$E$2:$E$1921,A1793)</f>
        <v>1</v>
      </c>
      <c r="J1793" s="15" t="n">
        <f aca="false">IF(I1793=0,"",SUMIFS('Supplier bills'!$F$2:$F$1921,'Supplier bills'!$E$2:$E$1921,A1793))</f>
        <v>98.96</v>
      </c>
      <c r="K1793" s="15" t="n">
        <f aca="false">IF(H1793="Invoiced",ROUND(J1793-G1793,2),"")</f>
        <v>-0.09</v>
      </c>
      <c r="L1793" s="17" t="str">
        <f aca="false">IF(H1793="Invoiced",IF(ABS(K1793)/G1793&gt;0.03,"Review","OK"),"")</f>
        <v>OK</v>
      </c>
      <c r="M1793" s="19" t="n">
        <f aca="false">DATE(YEAR(B1793),MONTH(B1793),1)</f>
        <v>46235</v>
      </c>
    </row>
    <row r="1794" customFormat="false" ht="15" hidden="false" customHeight="false" outlineLevel="0" collapsed="false">
      <c r="A1794" s="17" t="s">
        <v>2402</v>
      </c>
      <c r="B1794" s="18" t="n">
        <v>46259</v>
      </c>
      <c r="C1794" s="17" t="s">
        <v>88</v>
      </c>
      <c r="D1794" s="17" t="s">
        <v>579</v>
      </c>
      <c r="E1794" s="17" t="s">
        <v>580</v>
      </c>
      <c r="F1794" s="17" t="s">
        <v>85</v>
      </c>
      <c r="G1794" s="15" t="n">
        <v>286.62</v>
      </c>
      <c r="H1794" s="17" t="s">
        <v>2343</v>
      </c>
      <c r="I1794" s="12" t="n">
        <f aca="false">COUNTIFS('Supplier bills'!$E$2:$E$1921,A1794)</f>
        <v>0</v>
      </c>
      <c r="J1794" s="15" t="str">
        <f aca="false">IF(I1794=0,"",SUMIFS('Supplier bills'!$F$2:$F$1921,'Supplier bills'!$E$2:$E$1921,A1794))</f>
        <v/>
      </c>
      <c r="K1794" s="15" t="str">
        <f aca="false">IF(H1794="Invoiced",ROUND(J1794-G1794,2),"")</f>
        <v/>
      </c>
      <c r="L1794" s="17" t="str">
        <f aca="false">IF(H1794="Invoiced",IF(ABS(K1794)/G1794&gt;0.03,"Review","OK"),"")</f>
        <v/>
      </c>
      <c r="M1794" s="19" t="n">
        <f aca="false">DATE(YEAR(B1794),MONTH(B1794),1)</f>
        <v>46235</v>
      </c>
    </row>
    <row r="1795" customFormat="false" ht="15" hidden="false" customHeight="false" outlineLevel="0" collapsed="false">
      <c r="A1795" s="17" t="s">
        <v>2403</v>
      </c>
      <c r="B1795" s="18" t="n">
        <v>46259</v>
      </c>
      <c r="C1795" s="17" t="s">
        <v>82</v>
      </c>
      <c r="D1795" s="17" t="s">
        <v>2262</v>
      </c>
      <c r="E1795" s="17" t="s">
        <v>2263</v>
      </c>
      <c r="F1795" s="17" t="s">
        <v>98</v>
      </c>
      <c r="G1795" s="15" t="n">
        <v>161.12</v>
      </c>
      <c r="H1795" s="17" t="s">
        <v>86</v>
      </c>
      <c r="I1795" s="12" t="n">
        <f aca="false">COUNTIFS('Supplier bills'!$E$2:$E$1921,A1795)</f>
        <v>1</v>
      </c>
      <c r="J1795" s="15" t="n">
        <f aca="false">IF(I1795=0,"",SUMIFS('Supplier bills'!$F$2:$F$1921,'Supplier bills'!$E$2:$E$1921,A1795))</f>
        <v>161.58</v>
      </c>
      <c r="K1795" s="15" t="n">
        <f aca="false">IF(H1795="Invoiced",ROUND(J1795-G1795,2),"")</f>
        <v>0.46</v>
      </c>
      <c r="L1795" s="17" t="str">
        <f aca="false">IF(H1795="Invoiced",IF(ABS(K1795)/G1795&gt;0.03,"Review","OK"),"")</f>
        <v>OK</v>
      </c>
      <c r="M1795" s="19" t="n">
        <f aca="false">DATE(YEAR(B1795),MONTH(B1795),1)</f>
        <v>46235</v>
      </c>
    </row>
    <row r="1796" customFormat="false" ht="15" hidden="false" customHeight="false" outlineLevel="0" collapsed="false">
      <c r="A1796" s="17" t="s">
        <v>2404</v>
      </c>
      <c r="B1796" s="18" t="n">
        <v>46259</v>
      </c>
      <c r="C1796" s="17" t="s">
        <v>101</v>
      </c>
      <c r="D1796" s="17" t="s">
        <v>2292</v>
      </c>
      <c r="E1796" s="17" t="s">
        <v>2293</v>
      </c>
      <c r="F1796" s="17" t="s">
        <v>85</v>
      </c>
      <c r="G1796" s="15" t="n">
        <v>739.06</v>
      </c>
      <c r="H1796" s="17" t="s">
        <v>86</v>
      </c>
      <c r="I1796" s="12" t="n">
        <f aca="false">COUNTIFS('Supplier bills'!$E$2:$E$1921,A1796)</f>
        <v>1</v>
      </c>
      <c r="J1796" s="15" t="n">
        <f aca="false">IF(I1796=0,"",SUMIFS('Supplier bills'!$F$2:$F$1921,'Supplier bills'!$E$2:$E$1921,A1796))</f>
        <v>735.25</v>
      </c>
      <c r="K1796" s="15" t="n">
        <f aca="false">IF(H1796="Invoiced",ROUND(J1796-G1796,2),"")</f>
        <v>-3.81</v>
      </c>
      <c r="L1796" s="17" t="str">
        <f aca="false">IF(H1796="Invoiced",IF(ABS(K1796)/G1796&gt;0.03,"Review","OK"),"")</f>
        <v>OK</v>
      </c>
      <c r="M1796" s="19" t="n">
        <f aca="false">DATE(YEAR(B1796),MONTH(B1796),1)</f>
        <v>46235</v>
      </c>
    </row>
    <row r="1797" customFormat="false" ht="15" hidden="false" customHeight="false" outlineLevel="0" collapsed="false">
      <c r="A1797" s="17" t="s">
        <v>2405</v>
      </c>
      <c r="B1797" s="18" t="n">
        <v>46259</v>
      </c>
      <c r="C1797" s="17" t="s">
        <v>101</v>
      </c>
      <c r="D1797" s="17" t="s">
        <v>2303</v>
      </c>
      <c r="E1797" s="17" t="s">
        <v>2304</v>
      </c>
      <c r="F1797" s="17" t="s">
        <v>98</v>
      </c>
      <c r="G1797" s="15" t="n">
        <v>113.1</v>
      </c>
      <c r="H1797" s="17" t="s">
        <v>86</v>
      </c>
      <c r="I1797" s="12" t="n">
        <f aca="false">COUNTIFS('Supplier bills'!$E$2:$E$1921,A1797)</f>
        <v>1</v>
      </c>
      <c r="J1797" s="15" t="n">
        <f aca="false">IF(I1797=0,"",SUMIFS('Supplier bills'!$F$2:$F$1921,'Supplier bills'!$E$2:$E$1921,A1797))</f>
        <v>114.23</v>
      </c>
      <c r="K1797" s="15" t="n">
        <f aca="false">IF(H1797="Invoiced",ROUND(J1797-G1797,2),"")</f>
        <v>1.13</v>
      </c>
      <c r="L1797" s="17" t="str">
        <f aca="false">IF(H1797="Invoiced",IF(ABS(K1797)/G1797&gt;0.03,"Review","OK"),"")</f>
        <v>OK</v>
      </c>
      <c r="M1797" s="19" t="n">
        <f aca="false">DATE(YEAR(B1797),MONTH(B1797),1)</f>
        <v>46235</v>
      </c>
    </row>
    <row r="1798" customFormat="false" ht="15" hidden="false" customHeight="false" outlineLevel="0" collapsed="false">
      <c r="A1798" s="17" t="s">
        <v>2406</v>
      </c>
      <c r="B1798" s="18" t="n">
        <v>46259</v>
      </c>
      <c r="C1798" s="17" t="s">
        <v>88</v>
      </c>
      <c r="D1798" s="17" t="s">
        <v>2267</v>
      </c>
      <c r="E1798" s="17" t="s">
        <v>2268</v>
      </c>
      <c r="F1798" s="17" t="s">
        <v>85</v>
      </c>
      <c r="G1798" s="15" t="n">
        <v>461.74</v>
      </c>
      <c r="H1798" s="17" t="s">
        <v>135</v>
      </c>
      <c r="I1798" s="12" t="n">
        <f aca="false">COUNTIFS('Supplier bills'!$E$2:$E$1921,A1798)</f>
        <v>0</v>
      </c>
      <c r="J1798" s="15" t="str">
        <f aca="false">IF(I1798=0,"",SUMIFS('Supplier bills'!$F$2:$F$1921,'Supplier bills'!$E$2:$E$1921,A1798))</f>
        <v/>
      </c>
      <c r="K1798" s="15" t="str">
        <f aca="false">IF(H1798="Invoiced",ROUND(J1798-G1798,2),"")</f>
        <v/>
      </c>
      <c r="L1798" s="17" t="str">
        <f aca="false">IF(H1798="Invoiced",IF(ABS(K1798)/G1798&gt;0.03,"Review","OK"),"")</f>
        <v/>
      </c>
      <c r="M1798" s="19" t="n">
        <f aca="false">DATE(YEAR(B1798),MONTH(B1798),1)</f>
        <v>46235</v>
      </c>
    </row>
    <row r="1799" customFormat="false" ht="15" hidden="false" customHeight="false" outlineLevel="0" collapsed="false">
      <c r="A1799" s="17" t="s">
        <v>2407</v>
      </c>
      <c r="B1799" s="18" t="n">
        <v>46259</v>
      </c>
      <c r="C1799" s="17" t="s">
        <v>82</v>
      </c>
      <c r="D1799" s="17" t="s">
        <v>2275</v>
      </c>
      <c r="E1799" s="17" t="s">
        <v>2276</v>
      </c>
      <c r="F1799" s="17" t="s">
        <v>98</v>
      </c>
      <c r="G1799" s="15" t="n">
        <v>73.14</v>
      </c>
      <c r="H1799" s="17" t="s">
        <v>86</v>
      </c>
      <c r="I1799" s="12" t="n">
        <f aca="false">COUNTIFS('Supplier bills'!$E$2:$E$1921,A1799)</f>
        <v>1</v>
      </c>
      <c r="J1799" s="15" t="n">
        <f aca="false">IF(I1799=0,"",SUMIFS('Supplier bills'!$F$2:$F$1921,'Supplier bills'!$E$2:$E$1921,A1799))</f>
        <v>73.49</v>
      </c>
      <c r="K1799" s="15" t="n">
        <f aca="false">IF(H1799="Invoiced",ROUND(J1799-G1799,2),"")</f>
        <v>0.35</v>
      </c>
      <c r="L1799" s="17" t="str">
        <f aca="false">IF(H1799="Invoiced",IF(ABS(K1799)/G1799&gt;0.03,"Review","OK"),"")</f>
        <v>OK</v>
      </c>
      <c r="M1799" s="19" t="n">
        <f aca="false">DATE(YEAR(B1799),MONTH(B1799),1)</f>
        <v>46235</v>
      </c>
    </row>
    <row r="1800" customFormat="false" ht="15" hidden="false" customHeight="false" outlineLevel="0" collapsed="false">
      <c r="A1800" s="17" t="s">
        <v>2408</v>
      </c>
      <c r="B1800" s="18" t="n">
        <v>46259</v>
      </c>
      <c r="C1800" s="17" t="s">
        <v>88</v>
      </c>
      <c r="D1800" s="17" t="s">
        <v>2288</v>
      </c>
      <c r="E1800" s="17" t="s">
        <v>2289</v>
      </c>
      <c r="F1800" s="17" t="s">
        <v>98</v>
      </c>
      <c r="G1800" s="15" t="n">
        <v>477.7</v>
      </c>
      <c r="H1800" s="17" t="s">
        <v>86</v>
      </c>
      <c r="I1800" s="12" t="n">
        <f aca="false">COUNTIFS('Supplier bills'!$E$2:$E$1921,A1800)</f>
        <v>1</v>
      </c>
      <c r="J1800" s="15" t="n">
        <f aca="false">IF(I1800=0,"",SUMIFS('Supplier bills'!$F$2:$F$1921,'Supplier bills'!$E$2:$E$1921,A1800))</f>
        <v>475.02</v>
      </c>
      <c r="K1800" s="15" t="n">
        <f aca="false">IF(H1800="Invoiced",ROUND(J1800-G1800,2),"")</f>
        <v>-2.68</v>
      </c>
      <c r="L1800" s="17" t="str">
        <f aca="false">IF(H1800="Invoiced",IF(ABS(K1800)/G1800&gt;0.03,"Review","OK"),"")</f>
        <v>OK</v>
      </c>
      <c r="M1800" s="19" t="n">
        <f aca="false">DATE(YEAR(B1800),MONTH(B1800),1)</f>
        <v>46235</v>
      </c>
    </row>
    <row r="1801" customFormat="false" ht="15" hidden="false" customHeight="false" outlineLevel="0" collapsed="false">
      <c r="A1801" s="17" t="s">
        <v>2409</v>
      </c>
      <c r="B1801" s="18" t="n">
        <v>46259</v>
      </c>
      <c r="C1801" s="17" t="s">
        <v>88</v>
      </c>
      <c r="D1801" s="17" t="s">
        <v>2226</v>
      </c>
      <c r="E1801" s="17" t="s">
        <v>2227</v>
      </c>
      <c r="F1801" s="17" t="s">
        <v>85</v>
      </c>
      <c r="G1801" s="15" t="n">
        <v>1544.64</v>
      </c>
      <c r="H1801" s="17" t="s">
        <v>86</v>
      </c>
      <c r="I1801" s="12" t="n">
        <f aca="false">COUNTIFS('Supplier bills'!$E$2:$E$1921,A1801)</f>
        <v>2</v>
      </c>
      <c r="J1801" s="15" t="n">
        <f aca="false">IF(I1801=0,"",SUMIFS('Supplier bills'!$F$2:$F$1921,'Supplier bills'!$E$2:$E$1921,A1801))</f>
        <v>1557.25</v>
      </c>
      <c r="K1801" s="15" t="n">
        <f aca="false">IF(H1801="Invoiced",ROUND(J1801-G1801,2),"")</f>
        <v>12.61</v>
      </c>
      <c r="L1801" s="17" t="str">
        <f aca="false">IF(H1801="Invoiced",IF(ABS(K1801)/G1801&gt;0.03,"Review","OK"),"")</f>
        <v>OK</v>
      </c>
      <c r="M1801" s="19" t="n">
        <f aca="false">DATE(YEAR(B1801),MONTH(B1801),1)</f>
        <v>46235</v>
      </c>
    </row>
    <row r="1802" customFormat="false" ht="15" hidden="false" customHeight="false" outlineLevel="0" collapsed="false">
      <c r="A1802" s="17" t="s">
        <v>2410</v>
      </c>
      <c r="B1802" s="18" t="n">
        <v>46259</v>
      </c>
      <c r="C1802" s="17" t="s">
        <v>101</v>
      </c>
      <c r="D1802" s="17" t="s">
        <v>2267</v>
      </c>
      <c r="E1802" s="17" t="s">
        <v>2268</v>
      </c>
      <c r="F1802" s="17" t="s">
        <v>85</v>
      </c>
      <c r="G1802" s="15" t="n">
        <v>443.8</v>
      </c>
      <c r="H1802" s="17" t="s">
        <v>86</v>
      </c>
      <c r="I1802" s="12" t="n">
        <f aca="false">COUNTIFS('Supplier bills'!$E$2:$E$1921,A1802)</f>
        <v>1</v>
      </c>
      <c r="J1802" s="15" t="n">
        <f aca="false">IF(I1802=0,"",SUMIFS('Supplier bills'!$F$2:$F$1921,'Supplier bills'!$E$2:$E$1921,A1802))</f>
        <v>445.54</v>
      </c>
      <c r="K1802" s="15" t="n">
        <f aca="false">IF(H1802="Invoiced",ROUND(J1802-G1802,2),"")</f>
        <v>1.74</v>
      </c>
      <c r="L1802" s="17" t="str">
        <f aca="false">IF(H1802="Invoiced",IF(ABS(K1802)/G1802&gt;0.03,"Review","OK"),"")</f>
        <v>OK</v>
      </c>
      <c r="M1802" s="19" t="n">
        <f aca="false">DATE(YEAR(B1802),MONTH(B1802),1)</f>
        <v>46235</v>
      </c>
    </row>
    <row r="1803" customFormat="false" ht="15" hidden="false" customHeight="false" outlineLevel="0" collapsed="false">
      <c r="A1803" s="17" t="s">
        <v>2411</v>
      </c>
      <c r="B1803" s="18" t="n">
        <v>46259</v>
      </c>
      <c r="C1803" s="17" t="s">
        <v>88</v>
      </c>
      <c r="D1803" s="17" t="s">
        <v>2267</v>
      </c>
      <c r="E1803" s="17" t="s">
        <v>2268</v>
      </c>
      <c r="F1803" s="17" t="s">
        <v>98</v>
      </c>
      <c r="G1803" s="15" t="n">
        <v>209.88</v>
      </c>
      <c r="H1803" s="17" t="s">
        <v>86</v>
      </c>
      <c r="I1803" s="12" t="n">
        <f aca="false">COUNTIFS('Supplier bills'!$E$2:$E$1921,A1803)</f>
        <v>1</v>
      </c>
      <c r="J1803" s="15" t="n">
        <f aca="false">IF(I1803=0,"",SUMIFS('Supplier bills'!$F$2:$F$1921,'Supplier bills'!$E$2:$E$1921,A1803))</f>
        <v>211.65</v>
      </c>
      <c r="K1803" s="15" t="n">
        <f aca="false">IF(H1803="Invoiced",ROUND(J1803-G1803,2),"")</f>
        <v>1.77</v>
      </c>
      <c r="L1803" s="17" t="str">
        <f aca="false">IF(H1803="Invoiced",IF(ABS(K1803)/G1803&gt;0.03,"Review","OK"),"")</f>
        <v>OK</v>
      </c>
      <c r="M1803" s="19" t="n">
        <f aca="false">DATE(YEAR(B1803),MONTH(B1803),1)</f>
        <v>46235</v>
      </c>
    </row>
    <row r="1804" customFormat="false" ht="15" hidden="false" customHeight="false" outlineLevel="0" collapsed="false">
      <c r="A1804" s="17" t="s">
        <v>2412</v>
      </c>
      <c r="B1804" s="18" t="n">
        <v>46259</v>
      </c>
      <c r="C1804" s="17" t="s">
        <v>82</v>
      </c>
      <c r="D1804" s="17" t="s">
        <v>2300</v>
      </c>
      <c r="E1804" s="17" t="s">
        <v>2301</v>
      </c>
      <c r="F1804" s="17" t="s">
        <v>85</v>
      </c>
      <c r="G1804" s="15" t="n">
        <v>276.15</v>
      </c>
      <c r="H1804" s="17" t="s">
        <v>86</v>
      </c>
      <c r="I1804" s="12" t="n">
        <f aca="false">COUNTIFS('Supplier bills'!$E$2:$E$1921,A1804)</f>
        <v>2</v>
      </c>
      <c r="J1804" s="15" t="n">
        <f aca="false">IF(I1804=0,"",SUMIFS('Supplier bills'!$F$2:$F$1921,'Supplier bills'!$E$2:$E$1921,A1804))</f>
        <v>277.54</v>
      </c>
      <c r="K1804" s="15" t="n">
        <f aca="false">IF(H1804="Invoiced",ROUND(J1804-G1804,2),"")</f>
        <v>1.39</v>
      </c>
      <c r="L1804" s="17" t="str">
        <f aca="false">IF(H1804="Invoiced",IF(ABS(K1804)/G1804&gt;0.03,"Review","OK"),"")</f>
        <v>OK</v>
      </c>
      <c r="M1804" s="19" t="n">
        <f aca="false">DATE(YEAR(B1804),MONTH(B1804),1)</f>
        <v>46235</v>
      </c>
    </row>
    <row r="1805" customFormat="false" ht="15" hidden="false" customHeight="false" outlineLevel="0" collapsed="false">
      <c r="A1805" s="17" t="s">
        <v>2413</v>
      </c>
      <c r="B1805" s="18" t="n">
        <v>46259</v>
      </c>
      <c r="C1805" s="17" t="s">
        <v>88</v>
      </c>
      <c r="D1805" s="17" t="s">
        <v>2256</v>
      </c>
      <c r="E1805" s="17" t="s">
        <v>2257</v>
      </c>
      <c r="F1805" s="17" t="s">
        <v>92</v>
      </c>
      <c r="G1805" s="15" t="n">
        <v>263.28</v>
      </c>
      <c r="H1805" s="17" t="s">
        <v>93</v>
      </c>
      <c r="I1805" s="12" t="n">
        <f aca="false">COUNTIFS('Supplier bills'!$E$2:$E$1921,A1805)</f>
        <v>0</v>
      </c>
      <c r="J1805" s="15" t="str">
        <f aca="false">IF(I1805=0,"",SUMIFS('Supplier bills'!$F$2:$F$1921,'Supplier bills'!$E$2:$E$1921,A1805))</f>
        <v/>
      </c>
      <c r="K1805" s="15" t="str">
        <f aca="false">IF(H1805="Invoiced",ROUND(J1805-G1805,2),"")</f>
        <v/>
      </c>
      <c r="L1805" s="17" t="str">
        <f aca="false">IF(H1805="Invoiced",IF(ABS(K1805)/G1805&gt;0.03,"Review","OK"),"")</f>
        <v/>
      </c>
      <c r="M1805" s="19" t="n">
        <f aca="false">DATE(YEAR(B1805),MONTH(B1805),1)</f>
        <v>46235</v>
      </c>
    </row>
    <row r="1806" customFormat="false" ht="15" hidden="false" customHeight="false" outlineLevel="0" collapsed="false">
      <c r="A1806" s="17" t="s">
        <v>2414</v>
      </c>
      <c r="B1806" s="18" t="n">
        <v>46259</v>
      </c>
      <c r="C1806" s="17" t="s">
        <v>82</v>
      </c>
      <c r="D1806" s="17" t="s">
        <v>2292</v>
      </c>
      <c r="E1806" s="17" t="s">
        <v>2293</v>
      </c>
      <c r="F1806" s="17" t="s">
        <v>98</v>
      </c>
      <c r="G1806" s="15" t="n">
        <v>285.95</v>
      </c>
      <c r="H1806" s="17" t="s">
        <v>86</v>
      </c>
      <c r="I1806" s="12" t="n">
        <f aca="false">COUNTIFS('Supplier bills'!$E$2:$E$1921,A1806)</f>
        <v>1</v>
      </c>
      <c r="J1806" s="15" t="n">
        <f aca="false">IF(I1806=0,"",SUMIFS('Supplier bills'!$F$2:$F$1921,'Supplier bills'!$E$2:$E$1921,A1806))</f>
        <v>285.99</v>
      </c>
      <c r="K1806" s="15" t="n">
        <f aca="false">IF(H1806="Invoiced",ROUND(J1806-G1806,2),"")</f>
        <v>0.04</v>
      </c>
      <c r="L1806" s="17" t="str">
        <f aca="false">IF(H1806="Invoiced",IF(ABS(K1806)/G1806&gt;0.03,"Review","OK"),"")</f>
        <v>OK</v>
      </c>
      <c r="M1806" s="19" t="n">
        <f aca="false">DATE(YEAR(B1806),MONTH(B1806),1)</f>
        <v>46235</v>
      </c>
    </row>
    <row r="1807" customFormat="false" ht="15" hidden="false" customHeight="false" outlineLevel="0" collapsed="false">
      <c r="A1807" s="17" t="s">
        <v>2415</v>
      </c>
      <c r="B1807" s="18" t="n">
        <v>46259</v>
      </c>
      <c r="C1807" s="17" t="s">
        <v>82</v>
      </c>
      <c r="D1807" s="17" t="s">
        <v>2262</v>
      </c>
      <c r="E1807" s="17" t="s">
        <v>2263</v>
      </c>
      <c r="F1807" s="17" t="s">
        <v>98</v>
      </c>
      <c r="G1807" s="15" t="n">
        <v>289.77</v>
      </c>
      <c r="H1807" s="17" t="s">
        <v>86</v>
      </c>
      <c r="I1807" s="12" t="n">
        <f aca="false">COUNTIFS('Supplier bills'!$E$2:$E$1921,A1807)</f>
        <v>1</v>
      </c>
      <c r="J1807" s="15" t="n">
        <f aca="false">IF(I1807=0,"",SUMIFS('Supplier bills'!$F$2:$F$1921,'Supplier bills'!$E$2:$E$1921,A1807))</f>
        <v>290.5</v>
      </c>
      <c r="K1807" s="15" t="n">
        <f aca="false">IF(H1807="Invoiced",ROUND(J1807-G1807,2),"")</f>
        <v>0.73</v>
      </c>
      <c r="L1807" s="17" t="str">
        <f aca="false">IF(H1807="Invoiced",IF(ABS(K1807)/G1807&gt;0.03,"Review","OK"),"")</f>
        <v>OK</v>
      </c>
      <c r="M1807" s="19" t="n">
        <f aca="false">DATE(YEAR(B1807),MONTH(B1807),1)</f>
        <v>46235</v>
      </c>
    </row>
    <row r="1808" customFormat="false" ht="15" hidden="false" customHeight="false" outlineLevel="0" collapsed="false">
      <c r="A1808" s="17" t="s">
        <v>2416</v>
      </c>
      <c r="B1808" s="18" t="n">
        <v>46259</v>
      </c>
      <c r="C1808" s="17" t="s">
        <v>101</v>
      </c>
      <c r="D1808" s="17" t="s">
        <v>2329</v>
      </c>
      <c r="E1808" s="17" t="s">
        <v>2330</v>
      </c>
      <c r="F1808" s="17" t="s">
        <v>92</v>
      </c>
      <c r="G1808" s="15" t="n">
        <v>160.01</v>
      </c>
      <c r="H1808" s="17" t="s">
        <v>93</v>
      </c>
      <c r="I1808" s="12" t="n">
        <f aca="false">COUNTIFS('Supplier bills'!$E$2:$E$1921,A1808)</f>
        <v>0</v>
      </c>
      <c r="J1808" s="15" t="str">
        <f aca="false">IF(I1808=0,"",SUMIFS('Supplier bills'!$F$2:$F$1921,'Supplier bills'!$E$2:$E$1921,A1808))</f>
        <v/>
      </c>
      <c r="K1808" s="15" t="str">
        <f aca="false">IF(H1808="Invoiced",ROUND(J1808-G1808,2),"")</f>
        <v/>
      </c>
      <c r="L1808" s="17" t="str">
        <f aca="false">IF(H1808="Invoiced",IF(ABS(K1808)/G1808&gt;0.03,"Review","OK"),"")</f>
        <v/>
      </c>
      <c r="M1808" s="19" t="n">
        <f aca="false">DATE(YEAR(B1808),MONTH(B1808),1)</f>
        <v>46235</v>
      </c>
    </row>
    <row r="1809" customFormat="false" ht="15" hidden="false" customHeight="false" outlineLevel="0" collapsed="false">
      <c r="A1809" s="17" t="s">
        <v>2417</v>
      </c>
      <c r="B1809" s="18" t="n">
        <v>46259</v>
      </c>
      <c r="C1809" s="17" t="s">
        <v>88</v>
      </c>
      <c r="D1809" s="17" t="s">
        <v>2300</v>
      </c>
      <c r="E1809" s="17" t="s">
        <v>2301</v>
      </c>
      <c r="F1809" s="17" t="s">
        <v>98</v>
      </c>
      <c r="G1809" s="15" t="n">
        <v>329.79</v>
      </c>
      <c r="H1809" s="17" t="s">
        <v>86</v>
      </c>
      <c r="I1809" s="12" t="n">
        <f aca="false">COUNTIFS('Supplier bills'!$E$2:$E$1921,A1809)</f>
        <v>1</v>
      </c>
      <c r="J1809" s="15" t="n">
        <f aca="false">IF(I1809=0,"",SUMIFS('Supplier bills'!$F$2:$F$1921,'Supplier bills'!$E$2:$E$1921,A1809))</f>
        <v>331.94</v>
      </c>
      <c r="K1809" s="15" t="n">
        <f aca="false">IF(H1809="Invoiced",ROUND(J1809-G1809,2),"")</f>
        <v>2.15</v>
      </c>
      <c r="L1809" s="17" t="str">
        <f aca="false">IF(H1809="Invoiced",IF(ABS(K1809)/G1809&gt;0.03,"Review","OK"),"")</f>
        <v>OK</v>
      </c>
      <c r="M1809" s="19" t="n">
        <f aca="false">DATE(YEAR(B1809),MONTH(B1809),1)</f>
        <v>46235</v>
      </c>
    </row>
    <row r="1810" customFormat="false" ht="15" hidden="false" customHeight="false" outlineLevel="0" collapsed="false">
      <c r="A1810" s="17" t="s">
        <v>2418</v>
      </c>
      <c r="B1810" s="18" t="n">
        <v>46259</v>
      </c>
      <c r="C1810" s="17" t="s">
        <v>101</v>
      </c>
      <c r="D1810" s="17" t="s">
        <v>2300</v>
      </c>
      <c r="E1810" s="17" t="s">
        <v>2301</v>
      </c>
      <c r="F1810" s="17" t="s">
        <v>98</v>
      </c>
      <c r="G1810" s="15" t="n">
        <v>245.48</v>
      </c>
      <c r="H1810" s="17" t="s">
        <v>86</v>
      </c>
      <c r="I1810" s="12" t="n">
        <f aca="false">COUNTIFS('Supplier bills'!$E$2:$E$1921,A1810)</f>
        <v>1</v>
      </c>
      <c r="J1810" s="15" t="n">
        <f aca="false">IF(I1810=0,"",SUMIFS('Supplier bills'!$F$2:$F$1921,'Supplier bills'!$E$2:$E$1921,A1810))</f>
        <v>245.68</v>
      </c>
      <c r="K1810" s="15" t="n">
        <f aca="false">IF(H1810="Invoiced",ROUND(J1810-G1810,2),"")</f>
        <v>0.2</v>
      </c>
      <c r="L1810" s="17" t="str">
        <f aca="false">IF(H1810="Invoiced",IF(ABS(K1810)/G1810&gt;0.03,"Review","OK"),"")</f>
        <v>OK</v>
      </c>
      <c r="M1810" s="19" t="n">
        <f aca="false">DATE(YEAR(B1810),MONTH(B1810),1)</f>
        <v>46235</v>
      </c>
    </row>
    <row r="1811" customFormat="false" ht="15" hidden="false" customHeight="false" outlineLevel="0" collapsed="false">
      <c r="A1811" s="17" t="s">
        <v>2419</v>
      </c>
      <c r="B1811" s="18" t="n">
        <v>46259</v>
      </c>
      <c r="C1811" s="17" t="s">
        <v>88</v>
      </c>
      <c r="D1811" s="17" t="s">
        <v>579</v>
      </c>
      <c r="E1811" s="17" t="s">
        <v>580</v>
      </c>
      <c r="F1811" s="17" t="s">
        <v>85</v>
      </c>
      <c r="G1811" s="15" t="n">
        <v>187.6</v>
      </c>
      <c r="H1811" s="17" t="s">
        <v>2343</v>
      </c>
      <c r="I1811" s="12" t="n">
        <f aca="false">COUNTIFS('Supplier bills'!$E$2:$E$1921,A1811)</f>
        <v>0</v>
      </c>
      <c r="J1811" s="15" t="str">
        <f aca="false">IF(I1811=0,"",SUMIFS('Supplier bills'!$F$2:$F$1921,'Supplier bills'!$E$2:$E$1921,A1811))</f>
        <v/>
      </c>
      <c r="K1811" s="15" t="str">
        <f aca="false">IF(H1811="Invoiced",ROUND(J1811-G1811,2),"")</f>
        <v/>
      </c>
      <c r="L1811" s="17" t="str">
        <f aca="false">IF(H1811="Invoiced",IF(ABS(K1811)/G1811&gt;0.03,"Review","OK"),"")</f>
        <v/>
      </c>
      <c r="M1811" s="19" t="n">
        <f aca="false">DATE(YEAR(B1811),MONTH(B1811),1)</f>
        <v>46235</v>
      </c>
    </row>
    <row r="1812" customFormat="false" ht="15" hidden="false" customHeight="false" outlineLevel="0" collapsed="false">
      <c r="A1812" s="17" t="s">
        <v>2420</v>
      </c>
      <c r="B1812" s="18" t="n">
        <v>46259</v>
      </c>
      <c r="C1812" s="17" t="s">
        <v>88</v>
      </c>
      <c r="D1812" s="17" t="s">
        <v>2321</v>
      </c>
      <c r="E1812" s="17" t="s">
        <v>2322</v>
      </c>
      <c r="F1812" s="17" t="s">
        <v>98</v>
      </c>
      <c r="G1812" s="15" t="n">
        <v>46.61</v>
      </c>
      <c r="H1812" s="17" t="s">
        <v>86</v>
      </c>
      <c r="I1812" s="12" t="n">
        <f aca="false">COUNTIFS('Supplier bills'!$E$2:$E$1921,A1812)</f>
        <v>1</v>
      </c>
      <c r="J1812" s="15" t="n">
        <f aca="false">IF(I1812=0,"",SUMIFS('Supplier bills'!$F$2:$F$1921,'Supplier bills'!$E$2:$E$1921,A1812))</f>
        <v>46.28</v>
      </c>
      <c r="K1812" s="15" t="n">
        <f aca="false">IF(H1812="Invoiced",ROUND(J1812-G1812,2),"")</f>
        <v>-0.33</v>
      </c>
      <c r="L1812" s="17" t="str">
        <f aca="false">IF(H1812="Invoiced",IF(ABS(K1812)/G1812&gt;0.03,"Review","OK"),"")</f>
        <v>OK</v>
      </c>
      <c r="M1812" s="19" t="n">
        <f aca="false">DATE(YEAR(B1812),MONTH(B1812),1)</f>
        <v>46235</v>
      </c>
    </row>
    <row r="1813" customFormat="false" ht="15" hidden="false" customHeight="false" outlineLevel="0" collapsed="false">
      <c r="A1813" s="17" t="s">
        <v>2421</v>
      </c>
      <c r="B1813" s="18" t="n">
        <v>46259</v>
      </c>
      <c r="C1813" s="17" t="s">
        <v>82</v>
      </c>
      <c r="D1813" s="17" t="s">
        <v>2275</v>
      </c>
      <c r="E1813" s="17" t="s">
        <v>2276</v>
      </c>
      <c r="F1813" s="17" t="s">
        <v>98</v>
      </c>
      <c r="G1813" s="15" t="n">
        <v>205.5</v>
      </c>
      <c r="H1813" s="17" t="s">
        <v>86</v>
      </c>
      <c r="I1813" s="12" t="n">
        <f aca="false">COUNTIFS('Supplier bills'!$E$2:$E$1921,A1813)</f>
        <v>1</v>
      </c>
      <c r="J1813" s="15" t="n">
        <f aca="false">IF(I1813=0,"",SUMIFS('Supplier bills'!$F$2:$F$1921,'Supplier bills'!$E$2:$E$1921,A1813))</f>
        <v>206.65</v>
      </c>
      <c r="K1813" s="15" t="n">
        <f aca="false">IF(H1813="Invoiced",ROUND(J1813-G1813,2),"")</f>
        <v>1.15</v>
      </c>
      <c r="L1813" s="17" t="str">
        <f aca="false">IF(H1813="Invoiced",IF(ABS(K1813)/G1813&gt;0.03,"Review","OK"),"")</f>
        <v>OK</v>
      </c>
      <c r="M1813" s="19" t="n">
        <f aca="false">DATE(YEAR(B1813),MONTH(B1813),1)</f>
        <v>46235</v>
      </c>
    </row>
    <row r="1814" customFormat="false" ht="15" hidden="false" customHeight="false" outlineLevel="0" collapsed="false">
      <c r="A1814" s="17" t="s">
        <v>2422</v>
      </c>
      <c r="B1814" s="18" t="n">
        <v>46259</v>
      </c>
      <c r="C1814" s="17" t="s">
        <v>82</v>
      </c>
      <c r="D1814" s="17" t="s">
        <v>2292</v>
      </c>
      <c r="E1814" s="17" t="s">
        <v>2293</v>
      </c>
      <c r="F1814" s="17" t="s">
        <v>98</v>
      </c>
      <c r="G1814" s="15" t="n">
        <v>418.89</v>
      </c>
      <c r="H1814" s="17" t="s">
        <v>86</v>
      </c>
      <c r="I1814" s="12" t="n">
        <f aca="false">COUNTIFS('Supplier bills'!$E$2:$E$1921,A1814)</f>
        <v>1</v>
      </c>
      <c r="J1814" s="15" t="n">
        <f aca="false">IF(I1814=0,"",SUMIFS('Supplier bills'!$F$2:$F$1921,'Supplier bills'!$E$2:$E$1921,A1814))</f>
        <v>422.54</v>
      </c>
      <c r="K1814" s="15" t="n">
        <f aca="false">IF(H1814="Invoiced",ROUND(J1814-G1814,2),"")</f>
        <v>3.65</v>
      </c>
      <c r="L1814" s="17" t="str">
        <f aca="false">IF(H1814="Invoiced",IF(ABS(K1814)/G1814&gt;0.03,"Review","OK"),"")</f>
        <v>OK</v>
      </c>
      <c r="M1814" s="19" t="n">
        <f aca="false">DATE(YEAR(B1814),MONTH(B1814),1)</f>
        <v>46235</v>
      </c>
    </row>
    <row r="1815" customFormat="false" ht="15" hidden="false" customHeight="false" outlineLevel="0" collapsed="false">
      <c r="A1815" s="17" t="s">
        <v>2423</v>
      </c>
      <c r="B1815" s="18" t="n">
        <v>46259</v>
      </c>
      <c r="C1815" s="17" t="s">
        <v>101</v>
      </c>
      <c r="D1815" s="17" t="s">
        <v>2275</v>
      </c>
      <c r="E1815" s="17" t="s">
        <v>2276</v>
      </c>
      <c r="F1815" s="17" t="s">
        <v>98</v>
      </c>
      <c r="G1815" s="15" t="n">
        <v>462.02</v>
      </c>
      <c r="H1815" s="17" t="s">
        <v>86</v>
      </c>
      <c r="I1815" s="12" t="n">
        <f aca="false">COUNTIFS('Supplier bills'!$E$2:$E$1921,A1815)</f>
        <v>1</v>
      </c>
      <c r="J1815" s="15" t="n">
        <f aca="false">IF(I1815=0,"",SUMIFS('Supplier bills'!$F$2:$F$1921,'Supplier bills'!$E$2:$E$1921,A1815))</f>
        <v>458</v>
      </c>
      <c r="K1815" s="15" t="n">
        <f aca="false">IF(H1815="Invoiced",ROUND(J1815-G1815,2),"")</f>
        <v>-4.02</v>
      </c>
      <c r="L1815" s="17" t="str">
        <f aca="false">IF(H1815="Invoiced",IF(ABS(K1815)/G1815&gt;0.03,"Review","OK"),"")</f>
        <v>OK</v>
      </c>
      <c r="M1815" s="19" t="n">
        <f aca="false">DATE(YEAR(B1815),MONTH(B1815),1)</f>
        <v>46235</v>
      </c>
    </row>
    <row r="1816" customFormat="false" ht="15" hidden="false" customHeight="false" outlineLevel="0" collapsed="false">
      <c r="A1816" s="17" t="s">
        <v>2424</v>
      </c>
      <c r="B1816" s="18" t="n">
        <v>46259</v>
      </c>
      <c r="C1816" s="17" t="s">
        <v>101</v>
      </c>
      <c r="D1816" s="17" t="s">
        <v>2321</v>
      </c>
      <c r="E1816" s="17" t="s">
        <v>2322</v>
      </c>
      <c r="F1816" s="17" t="s">
        <v>98</v>
      </c>
      <c r="G1816" s="15" t="n">
        <v>670.21</v>
      </c>
      <c r="H1816" s="17" t="s">
        <v>86</v>
      </c>
      <c r="I1816" s="12" t="n">
        <f aca="false">COUNTIFS('Supplier bills'!$E$2:$E$1921,A1816)</f>
        <v>1</v>
      </c>
      <c r="J1816" s="15" t="n">
        <f aca="false">IF(I1816=0,"",SUMIFS('Supplier bills'!$F$2:$F$1921,'Supplier bills'!$E$2:$E$1921,A1816))</f>
        <v>673.35</v>
      </c>
      <c r="K1816" s="15" t="n">
        <f aca="false">IF(H1816="Invoiced",ROUND(J1816-G1816,2),"")</f>
        <v>3.14</v>
      </c>
      <c r="L1816" s="17" t="str">
        <f aca="false">IF(H1816="Invoiced",IF(ABS(K1816)/G1816&gt;0.03,"Review","OK"),"")</f>
        <v>OK</v>
      </c>
      <c r="M1816" s="19" t="n">
        <f aca="false">DATE(YEAR(B1816),MONTH(B1816),1)</f>
        <v>46235</v>
      </c>
    </row>
    <row r="1817" customFormat="false" ht="15" hidden="false" customHeight="false" outlineLevel="0" collapsed="false">
      <c r="A1817" s="17" t="s">
        <v>2425</v>
      </c>
      <c r="B1817" s="18" t="n">
        <v>46259</v>
      </c>
      <c r="C1817" s="17" t="s">
        <v>82</v>
      </c>
      <c r="D1817" s="17" t="s">
        <v>2256</v>
      </c>
      <c r="E1817" s="17" t="s">
        <v>2257</v>
      </c>
      <c r="F1817" s="17" t="s">
        <v>98</v>
      </c>
      <c r="G1817" s="15" t="n">
        <v>202.31</v>
      </c>
      <c r="H1817" s="17" t="s">
        <v>86</v>
      </c>
      <c r="I1817" s="12" t="n">
        <f aca="false">COUNTIFS('Supplier bills'!$E$2:$E$1921,A1817)</f>
        <v>1</v>
      </c>
      <c r="J1817" s="15" t="n">
        <f aca="false">IF(I1817=0,"",SUMIFS('Supplier bills'!$F$2:$F$1921,'Supplier bills'!$E$2:$E$1921,A1817))</f>
        <v>216.09</v>
      </c>
      <c r="K1817" s="15" t="n">
        <f aca="false">IF(H1817="Invoiced",ROUND(J1817-G1817,2),"")</f>
        <v>13.78</v>
      </c>
      <c r="L1817" s="17" t="str">
        <f aca="false">IF(H1817="Invoiced",IF(ABS(K1817)/G1817&gt;0.03,"Review","OK"),"")</f>
        <v>Review</v>
      </c>
      <c r="M1817" s="19" t="n">
        <f aca="false">DATE(YEAR(B1817),MONTH(B1817),1)</f>
        <v>46235</v>
      </c>
    </row>
    <row r="1818" customFormat="false" ht="15" hidden="false" customHeight="false" outlineLevel="0" collapsed="false">
      <c r="A1818" s="17" t="s">
        <v>2426</v>
      </c>
      <c r="B1818" s="18" t="n">
        <v>46259</v>
      </c>
      <c r="C1818" s="17" t="s">
        <v>101</v>
      </c>
      <c r="D1818" s="17" t="s">
        <v>2282</v>
      </c>
      <c r="E1818" s="17" t="s">
        <v>2283</v>
      </c>
      <c r="F1818" s="17" t="s">
        <v>85</v>
      </c>
      <c r="G1818" s="15" t="n">
        <v>395.39</v>
      </c>
      <c r="H1818" s="17" t="s">
        <v>86</v>
      </c>
      <c r="I1818" s="12" t="n">
        <f aca="false">COUNTIFS('Supplier bills'!$E$2:$E$1921,A1818)</f>
        <v>1</v>
      </c>
      <c r="J1818" s="15" t="n">
        <f aca="false">IF(I1818=0,"",SUMIFS('Supplier bills'!$F$2:$F$1921,'Supplier bills'!$E$2:$E$1921,A1818))</f>
        <v>395.13</v>
      </c>
      <c r="K1818" s="15" t="n">
        <f aca="false">IF(H1818="Invoiced",ROUND(J1818-G1818,2),"")</f>
        <v>-0.26</v>
      </c>
      <c r="L1818" s="17" t="str">
        <f aca="false">IF(H1818="Invoiced",IF(ABS(K1818)/G1818&gt;0.03,"Review","OK"),"")</f>
        <v>OK</v>
      </c>
      <c r="M1818" s="19" t="n">
        <f aca="false">DATE(YEAR(B1818),MONTH(B1818),1)</f>
        <v>46235</v>
      </c>
    </row>
    <row r="1819" customFormat="false" ht="15" hidden="false" customHeight="false" outlineLevel="0" collapsed="false">
      <c r="A1819" s="17" t="s">
        <v>2427</v>
      </c>
      <c r="B1819" s="18" t="n">
        <v>46259</v>
      </c>
      <c r="C1819" s="17" t="s">
        <v>101</v>
      </c>
      <c r="D1819" s="17" t="s">
        <v>2292</v>
      </c>
      <c r="E1819" s="17" t="s">
        <v>2293</v>
      </c>
      <c r="F1819" s="17" t="s">
        <v>98</v>
      </c>
      <c r="G1819" s="15" t="n">
        <v>229.32</v>
      </c>
      <c r="H1819" s="17" t="s">
        <v>86</v>
      </c>
      <c r="I1819" s="12" t="n">
        <f aca="false">COUNTIFS('Supplier bills'!$E$2:$E$1921,A1819)</f>
        <v>1</v>
      </c>
      <c r="J1819" s="15" t="n">
        <f aca="false">IF(I1819=0,"",SUMIFS('Supplier bills'!$F$2:$F$1921,'Supplier bills'!$E$2:$E$1921,A1819))</f>
        <v>230.58</v>
      </c>
      <c r="K1819" s="15" t="n">
        <f aca="false">IF(H1819="Invoiced",ROUND(J1819-G1819,2),"")</f>
        <v>1.26</v>
      </c>
      <c r="L1819" s="17" t="str">
        <f aca="false">IF(H1819="Invoiced",IF(ABS(K1819)/G1819&gt;0.03,"Review","OK"),"")</f>
        <v>OK</v>
      </c>
      <c r="M1819" s="19" t="n">
        <f aca="false">DATE(YEAR(B1819),MONTH(B1819),1)</f>
        <v>46235</v>
      </c>
    </row>
    <row r="1820" customFormat="false" ht="15" hidden="false" customHeight="false" outlineLevel="0" collapsed="false">
      <c r="A1820" s="17" t="s">
        <v>2428</v>
      </c>
      <c r="B1820" s="18" t="n">
        <v>46259</v>
      </c>
      <c r="C1820" s="17" t="s">
        <v>88</v>
      </c>
      <c r="D1820" s="17" t="s">
        <v>2329</v>
      </c>
      <c r="E1820" s="17" t="s">
        <v>2330</v>
      </c>
      <c r="F1820" s="17" t="s">
        <v>85</v>
      </c>
      <c r="G1820" s="15" t="n">
        <v>976.95</v>
      </c>
      <c r="H1820" s="17" t="s">
        <v>86</v>
      </c>
      <c r="I1820" s="12" t="n">
        <f aca="false">COUNTIFS('Supplier bills'!$E$2:$E$1921,A1820)</f>
        <v>1</v>
      </c>
      <c r="J1820" s="15" t="n">
        <f aca="false">IF(I1820=0,"",SUMIFS('Supplier bills'!$F$2:$F$1921,'Supplier bills'!$E$2:$E$1921,A1820))</f>
        <v>975.57</v>
      </c>
      <c r="K1820" s="15" t="n">
        <f aca="false">IF(H1820="Invoiced",ROUND(J1820-G1820,2),"")</f>
        <v>-1.38</v>
      </c>
      <c r="L1820" s="17" t="str">
        <f aca="false">IF(H1820="Invoiced",IF(ABS(K1820)/G1820&gt;0.03,"Review","OK"),"")</f>
        <v>OK</v>
      </c>
      <c r="M1820" s="19" t="n">
        <f aca="false">DATE(YEAR(B1820),MONTH(B1820),1)</f>
        <v>46235</v>
      </c>
    </row>
    <row r="1821" customFormat="false" ht="15" hidden="false" customHeight="false" outlineLevel="0" collapsed="false">
      <c r="A1821" s="17" t="s">
        <v>2429</v>
      </c>
      <c r="B1821" s="18" t="n">
        <v>46259</v>
      </c>
      <c r="C1821" s="17" t="s">
        <v>88</v>
      </c>
      <c r="D1821" s="17" t="s">
        <v>2275</v>
      </c>
      <c r="E1821" s="17" t="s">
        <v>2276</v>
      </c>
      <c r="F1821" s="17" t="s">
        <v>98</v>
      </c>
      <c r="G1821" s="15" t="n">
        <v>401.76</v>
      </c>
      <c r="H1821" s="17" t="s">
        <v>86</v>
      </c>
      <c r="I1821" s="12" t="n">
        <f aca="false">COUNTIFS('Supplier bills'!$E$2:$E$1921,A1821)</f>
        <v>1</v>
      </c>
      <c r="J1821" s="15" t="n">
        <f aca="false">IF(I1821=0,"",SUMIFS('Supplier bills'!$F$2:$F$1921,'Supplier bills'!$E$2:$E$1921,A1821))</f>
        <v>372.96</v>
      </c>
      <c r="K1821" s="15" t="n">
        <f aca="false">IF(H1821="Invoiced",ROUND(J1821-G1821,2),"")</f>
        <v>-28.8</v>
      </c>
      <c r="L1821" s="17" t="str">
        <f aca="false">IF(H1821="Invoiced",IF(ABS(K1821)/G1821&gt;0.03,"Review","OK"),"")</f>
        <v>Review</v>
      </c>
      <c r="M1821" s="19" t="n">
        <f aca="false">DATE(YEAR(B1821),MONTH(B1821),1)</f>
        <v>46235</v>
      </c>
    </row>
    <row r="1822" customFormat="false" ht="15" hidden="false" customHeight="false" outlineLevel="0" collapsed="false">
      <c r="A1822" s="17" t="s">
        <v>2430</v>
      </c>
      <c r="B1822" s="18" t="n">
        <v>46259</v>
      </c>
      <c r="C1822" s="17" t="s">
        <v>82</v>
      </c>
      <c r="D1822" s="17" t="s">
        <v>2300</v>
      </c>
      <c r="E1822" s="17" t="s">
        <v>2301</v>
      </c>
      <c r="F1822" s="17" t="s">
        <v>98</v>
      </c>
      <c r="G1822" s="15" t="n">
        <v>430.61</v>
      </c>
      <c r="H1822" s="17" t="s">
        <v>86</v>
      </c>
      <c r="I1822" s="12" t="n">
        <f aca="false">COUNTIFS('Supplier bills'!$E$2:$E$1921,A1822)</f>
        <v>1</v>
      </c>
      <c r="J1822" s="15" t="n">
        <f aca="false">IF(I1822=0,"",SUMIFS('Supplier bills'!$F$2:$F$1921,'Supplier bills'!$E$2:$E$1921,A1822))</f>
        <v>397.34</v>
      </c>
      <c r="K1822" s="15" t="n">
        <f aca="false">IF(H1822="Invoiced",ROUND(J1822-G1822,2),"")</f>
        <v>-33.27</v>
      </c>
      <c r="L1822" s="17" t="str">
        <f aca="false">IF(H1822="Invoiced",IF(ABS(K1822)/G1822&gt;0.03,"Review","OK"),"")</f>
        <v>Review</v>
      </c>
      <c r="M1822" s="19" t="n">
        <f aca="false">DATE(YEAR(B1822),MONTH(B1822),1)</f>
        <v>46235</v>
      </c>
    </row>
    <row r="1823" customFormat="false" ht="15" hidden="false" customHeight="false" outlineLevel="0" collapsed="false">
      <c r="A1823" s="17" t="s">
        <v>2431</v>
      </c>
      <c r="B1823" s="18" t="n">
        <v>46259</v>
      </c>
      <c r="C1823" s="17" t="s">
        <v>82</v>
      </c>
      <c r="D1823" s="17" t="s">
        <v>2300</v>
      </c>
      <c r="E1823" s="17" t="s">
        <v>2301</v>
      </c>
      <c r="F1823" s="17" t="s">
        <v>98</v>
      </c>
      <c r="G1823" s="15" t="n">
        <v>825.42</v>
      </c>
      <c r="H1823" s="17" t="s">
        <v>86</v>
      </c>
      <c r="I1823" s="12" t="n">
        <f aca="false">COUNTIFS('Supplier bills'!$E$2:$E$1921,A1823)</f>
        <v>1</v>
      </c>
      <c r="J1823" s="15" t="n">
        <f aca="false">IF(I1823=0,"",SUMIFS('Supplier bills'!$F$2:$F$1921,'Supplier bills'!$E$2:$E$1921,A1823))</f>
        <v>828.05</v>
      </c>
      <c r="K1823" s="15" t="n">
        <f aca="false">IF(H1823="Invoiced",ROUND(J1823-G1823,2),"")</f>
        <v>2.63</v>
      </c>
      <c r="L1823" s="17" t="str">
        <f aca="false">IF(H1823="Invoiced",IF(ABS(K1823)/G1823&gt;0.03,"Review","OK"),"")</f>
        <v>OK</v>
      </c>
      <c r="M1823" s="19" t="n">
        <f aca="false">DATE(YEAR(B1823),MONTH(B1823),1)</f>
        <v>46235</v>
      </c>
    </row>
    <row r="1824" customFormat="false" ht="15" hidden="false" customHeight="false" outlineLevel="0" collapsed="false">
      <c r="A1824" s="17" t="s">
        <v>2432</v>
      </c>
      <c r="B1824" s="18" t="n">
        <v>46259</v>
      </c>
      <c r="C1824" s="17" t="s">
        <v>88</v>
      </c>
      <c r="D1824" s="17" t="s">
        <v>2300</v>
      </c>
      <c r="E1824" s="17" t="s">
        <v>2301</v>
      </c>
      <c r="F1824" s="17" t="s">
        <v>98</v>
      </c>
      <c r="G1824" s="15" t="n">
        <v>72.67</v>
      </c>
      <c r="H1824" s="17" t="s">
        <v>86</v>
      </c>
      <c r="I1824" s="12" t="n">
        <f aca="false">COUNTIFS('Supplier bills'!$E$2:$E$1921,A1824)</f>
        <v>1</v>
      </c>
      <c r="J1824" s="15" t="n">
        <f aca="false">IF(I1824=0,"",SUMIFS('Supplier bills'!$F$2:$F$1921,'Supplier bills'!$E$2:$E$1921,A1824))</f>
        <v>77.45</v>
      </c>
      <c r="K1824" s="15" t="n">
        <f aca="false">IF(H1824="Invoiced",ROUND(J1824-G1824,2),"")</f>
        <v>4.78</v>
      </c>
      <c r="L1824" s="17" t="str">
        <f aca="false">IF(H1824="Invoiced",IF(ABS(K1824)/G1824&gt;0.03,"Review","OK"),"")</f>
        <v>Review</v>
      </c>
      <c r="M1824" s="19" t="n">
        <f aca="false">DATE(YEAR(B1824),MONTH(B1824),1)</f>
        <v>46235</v>
      </c>
    </row>
    <row r="1825" customFormat="false" ht="15" hidden="false" customHeight="false" outlineLevel="0" collapsed="false">
      <c r="A1825" s="17" t="s">
        <v>2433</v>
      </c>
      <c r="B1825" s="18" t="n">
        <v>46259</v>
      </c>
      <c r="C1825" s="17" t="s">
        <v>82</v>
      </c>
      <c r="D1825" s="17" t="s">
        <v>2321</v>
      </c>
      <c r="E1825" s="17" t="s">
        <v>2322</v>
      </c>
      <c r="F1825" s="17" t="s">
        <v>98</v>
      </c>
      <c r="G1825" s="15" t="n">
        <v>101.51</v>
      </c>
      <c r="H1825" s="17" t="s">
        <v>86</v>
      </c>
      <c r="I1825" s="12" t="n">
        <f aca="false">COUNTIFS('Supplier bills'!$E$2:$E$1921,A1825)</f>
        <v>1</v>
      </c>
      <c r="J1825" s="15" t="n">
        <f aca="false">IF(I1825=0,"",SUMIFS('Supplier bills'!$F$2:$F$1921,'Supplier bills'!$E$2:$E$1921,A1825))</f>
        <v>100.62</v>
      </c>
      <c r="K1825" s="15" t="n">
        <f aca="false">IF(H1825="Invoiced",ROUND(J1825-G1825,2),"")</f>
        <v>-0.89</v>
      </c>
      <c r="L1825" s="17" t="str">
        <f aca="false">IF(H1825="Invoiced",IF(ABS(K1825)/G1825&gt;0.03,"Review","OK"),"")</f>
        <v>OK</v>
      </c>
      <c r="M1825" s="19" t="n">
        <f aca="false">DATE(YEAR(B1825),MONTH(B1825),1)</f>
        <v>46235</v>
      </c>
    </row>
    <row r="1826" customFormat="false" ht="15" hidden="false" customHeight="false" outlineLevel="0" collapsed="false">
      <c r="A1826" s="17" t="s">
        <v>2434</v>
      </c>
      <c r="B1826" s="18" t="n">
        <v>46260</v>
      </c>
      <c r="C1826" s="17" t="s">
        <v>101</v>
      </c>
      <c r="D1826" s="17" t="s">
        <v>1899</v>
      </c>
      <c r="E1826" s="17" t="s">
        <v>1900</v>
      </c>
      <c r="F1826" s="17" t="s">
        <v>98</v>
      </c>
      <c r="G1826" s="15" t="n">
        <v>267.32</v>
      </c>
      <c r="H1826" s="17" t="s">
        <v>2343</v>
      </c>
      <c r="I1826" s="12" t="n">
        <f aca="false">COUNTIFS('Supplier bills'!$E$2:$E$1921,A1826)</f>
        <v>0</v>
      </c>
      <c r="J1826" s="15" t="str">
        <f aca="false">IF(I1826=0,"",SUMIFS('Supplier bills'!$F$2:$F$1921,'Supplier bills'!$E$2:$E$1921,A1826))</f>
        <v/>
      </c>
      <c r="K1826" s="15" t="str">
        <f aca="false">IF(H1826="Invoiced",ROUND(J1826-G1826,2),"")</f>
        <v/>
      </c>
      <c r="L1826" s="17" t="str">
        <f aca="false">IF(H1826="Invoiced",IF(ABS(K1826)/G1826&gt;0.03,"Review","OK"),"")</f>
        <v/>
      </c>
      <c r="M1826" s="19" t="n">
        <f aca="false">DATE(YEAR(B1826),MONTH(B1826),1)</f>
        <v>46235</v>
      </c>
    </row>
    <row r="1827" customFormat="false" ht="15" hidden="false" customHeight="false" outlineLevel="0" collapsed="false">
      <c r="A1827" s="17" t="s">
        <v>2435</v>
      </c>
      <c r="B1827" s="18" t="n">
        <v>46260</v>
      </c>
      <c r="C1827" s="17" t="s">
        <v>88</v>
      </c>
      <c r="D1827" s="17" t="s">
        <v>764</v>
      </c>
      <c r="E1827" s="17" t="s">
        <v>765</v>
      </c>
      <c r="F1827" s="17" t="s">
        <v>85</v>
      </c>
      <c r="G1827" s="15" t="n">
        <v>60.74</v>
      </c>
      <c r="H1827" s="17" t="s">
        <v>2343</v>
      </c>
      <c r="I1827" s="12" t="n">
        <f aca="false">COUNTIFS('Supplier bills'!$E$2:$E$1921,A1827)</f>
        <v>0</v>
      </c>
      <c r="J1827" s="15" t="str">
        <f aca="false">IF(I1827=0,"",SUMIFS('Supplier bills'!$F$2:$F$1921,'Supplier bills'!$E$2:$E$1921,A1827))</f>
        <v/>
      </c>
      <c r="K1827" s="15" t="str">
        <f aca="false">IF(H1827="Invoiced",ROUND(J1827-G1827,2),"")</f>
        <v/>
      </c>
      <c r="L1827" s="17" t="str">
        <f aca="false">IF(H1827="Invoiced",IF(ABS(K1827)/G1827&gt;0.03,"Review","OK"),"")</f>
        <v/>
      </c>
      <c r="M1827" s="19" t="n">
        <f aca="false">DATE(YEAR(B1827),MONTH(B1827),1)</f>
        <v>46235</v>
      </c>
    </row>
    <row r="1828" customFormat="false" ht="15" hidden="false" customHeight="false" outlineLevel="0" collapsed="false">
      <c r="A1828" s="17" t="s">
        <v>2436</v>
      </c>
      <c r="B1828" s="18" t="n">
        <v>46260</v>
      </c>
      <c r="C1828" s="17" t="s">
        <v>88</v>
      </c>
      <c r="D1828" s="17" t="s">
        <v>2108</v>
      </c>
      <c r="E1828" s="17" t="s">
        <v>2109</v>
      </c>
      <c r="F1828" s="17" t="s">
        <v>98</v>
      </c>
      <c r="G1828" s="15" t="n">
        <v>662.22</v>
      </c>
      <c r="H1828" s="17" t="s">
        <v>2343</v>
      </c>
      <c r="I1828" s="12" t="n">
        <f aca="false">COUNTIFS('Supplier bills'!$E$2:$E$1921,A1828)</f>
        <v>0</v>
      </c>
      <c r="J1828" s="15" t="str">
        <f aca="false">IF(I1828=0,"",SUMIFS('Supplier bills'!$F$2:$F$1921,'Supplier bills'!$E$2:$E$1921,A1828))</f>
        <v/>
      </c>
      <c r="K1828" s="15" t="str">
        <f aca="false">IF(H1828="Invoiced",ROUND(J1828-G1828,2),"")</f>
        <v/>
      </c>
      <c r="L1828" s="17" t="str">
        <f aca="false">IF(H1828="Invoiced",IF(ABS(K1828)/G1828&gt;0.03,"Review","OK"),"")</f>
        <v/>
      </c>
      <c r="M1828" s="19" t="n">
        <f aca="false">DATE(YEAR(B1828),MONTH(B1828),1)</f>
        <v>46235</v>
      </c>
    </row>
    <row r="1829" customFormat="false" ht="15" hidden="false" customHeight="false" outlineLevel="0" collapsed="false">
      <c r="A1829" s="17" t="s">
        <v>2437</v>
      </c>
      <c r="B1829" s="18" t="n">
        <v>46260</v>
      </c>
      <c r="C1829" s="17" t="s">
        <v>88</v>
      </c>
      <c r="D1829" s="17" t="s">
        <v>2071</v>
      </c>
      <c r="E1829" s="17" t="s">
        <v>2072</v>
      </c>
      <c r="F1829" s="17" t="s">
        <v>85</v>
      </c>
      <c r="G1829" s="15" t="n">
        <v>144.36</v>
      </c>
      <c r="H1829" s="17" t="s">
        <v>2343</v>
      </c>
      <c r="I1829" s="12" t="n">
        <f aca="false">COUNTIFS('Supplier bills'!$E$2:$E$1921,A1829)</f>
        <v>0</v>
      </c>
      <c r="J1829" s="15" t="str">
        <f aca="false">IF(I1829=0,"",SUMIFS('Supplier bills'!$F$2:$F$1921,'Supplier bills'!$E$2:$E$1921,A1829))</f>
        <v/>
      </c>
      <c r="K1829" s="15" t="str">
        <f aca="false">IF(H1829="Invoiced",ROUND(J1829-G1829,2),"")</f>
        <v/>
      </c>
      <c r="L1829" s="17" t="str">
        <f aca="false">IF(H1829="Invoiced",IF(ABS(K1829)/G1829&gt;0.03,"Review","OK"),"")</f>
        <v/>
      </c>
      <c r="M1829" s="19" t="n">
        <f aca="false">DATE(YEAR(B1829),MONTH(B1829),1)</f>
        <v>46235</v>
      </c>
    </row>
    <row r="1830" customFormat="false" ht="15" hidden="false" customHeight="false" outlineLevel="0" collapsed="false">
      <c r="A1830" s="17" t="s">
        <v>2438</v>
      </c>
      <c r="B1830" s="18" t="n">
        <v>46260</v>
      </c>
      <c r="C1830" s="17" t="s">
        <v>82</v>
      </c>
      <c r="D1830" s="17" t="s">
        <v>83</v>
      </c>
      <c r="E1830" s="17" t="s">
        <v>84</v>
      </c>
      <c r="F1830" s="17" t="s">
        <v>85</v>
      </c>
      <c r="G1830" s="15" t="n">
        <v>471.32</v>
      </c>
      <c r="H1830" s="17" t="s">
        <v>2343</v>
      </c>
      <c r="I1830" s="12" t="n">
        <f aca="false">COUNTIFS('Supplier bills'!$E$2:$E$1921,A1830)</f>
        <v>0</v>
      </c>
      <c r="J1830" s="15" t="str">
        <f aca="false">IF(I1830=0,"",SUMIFS('Supplier bills'!$F$2:$F$1921,'Supplier bills'!$E$2:$E$1921,A1830))</f>
        <v/>
      </c>
      <c r="K1830" s="15" t="str">
        <f aca="false">IF(H1830="Invoiced",ROUND(J1830-G1830,2),"")</f>
        <v/>
      </c>
      <c r="L1830" s="17" t="str">
        <f aca="false">IF(H1830="Invoiced",IF(ABS(K1830)/G1830&gt;0.03,"Review","OK"),"")</f>
        <v/>
      </c>
      <c r="M1830" s="19" t="n">
        <f aca="false">DATE(YEAR(B1830),MONTH(B1830),1)</f>
        <v>46235</v>
      </c>
    </row>
    <row r="1831" customFormat="false" ht="15" hidden="false" customHeight="false" outlineLevel="0" collapsed="false">
      <c r="A1831" s="17" t="s">
        <v>2439</v>
      </c>
      <c r="B1831" s="18" t="n">
        <v>46261</v>
      </c>
      <c r="C1831" s="17" t="s">
        <v>88</v>
      </c>
      <c r="D1831" s="17" t="s">
        <v>1677</v>
      </c>
      <c r="E1831" s="17" t="s">
        <v>1678</v>
      </c>
      <c r="F1831" s="17" t="s">
        <v>85</v>
      </c>
      <c r="G1831" s="15" t="n">
        <v>142.66</v>
      </c>
      <c r="H1831" s="17" t="s">
        <v>2343</v>
      </c>
      <c r="I1831" s="12" t="n">
        <f aca="false">COUNTIFS('Supplier bills'!$E$2:$E$1921,A1831)</f>
        <v>0</v>
      </c>
      <c r="J1831" s="15" t="str">
        <f aca="false">IF(I1831=0,"",SUMIFS('Supplier bills'!$F$2:$F$1921,'Supplier bills'!$E$2:$E$1921,A1831))</f>
        <v/>
      </c>
      <c r="K1831" s="15" t="str">
        <f aca="false">IF(H1831="Invoiced",ROUND(J1831-G1831,2),"")</f>
        <v/>
      </c>
      <c r="L1831" s="17" t="str">
        <f aca="false">IF(H1831="Invoiced",IF(ABS(K1831)/G1831&gt;0.03,"Review","OK"),"")</f>
        <v/>
      </c>
      <c r="M1831" s="19" t="n">
        <f aca="false">DATE(YEAR(B1831),MONTH(B1831),1)</f>
        <v>46235</v>
      </c>
    </row>
    <row r="1832" customFormat="false" ht="15" hidden="false" customHeight="false" outlineLevel="0" collapsed="false">
      <c r="A1832" s="17" t="s">
        <v>2440</v>
      </c>
      <c r="B1832" s="18" t="n">
        <v>46261</v>
      </c>
      <c r="C1832" s="17" t="s">
        <v>101</v>
      </c>
      <c r="D1832" s="17" t="s">
        <v>290</v>
      </c>
      <c r="E1832" s="17" t="s">
        <v>291</v>
      </c>
      <c r="F1832" s="17" t="s">
        <v>85</v>
      </c>
      <c r="G1832" s="15" t="n">
        <v>344.92</v>
      </c>
      <c r="H1832" s="17" t="s">
        <v>2343</v>
      </c>
      <c r="I1832" s="12" t="n">
        <f aca="false">COUNTIFS('Supplier bills'!$E$2:$E$1921,A1832)</f>
        <v>0</v>
      </c>
      <c r="J1832" s="15" t="str">
        <f aca="false">IF(I1832=0,"",SUMIFS('Supplier bills'!$F$2:$F$1921,'Supplier bills'!$E$2:$E$1921,A1832))</f>
        <v/>
      </c>
      <c r="K1832" s="15" t="str">
        <f aca="false">IF(H1832="Invoiced",ROUND(J1832-G1832,2),"")</f>
        <v/>
      </c>
      <c r="L1832" s="17" t="str">
        <f aca="false">IF(H1832="Invoiced",IF(ABS(K1832)/G1832&gt;0.03,"Review","OK"),"")</f>
        <v/>
      </c>
      <c r="M1832" s="19" t="n">
        <f aca="false">DATE(YEAR(B1832),MONTH(B1832),1)</f>
        <v>46235</v>
      </c>
    </row>
    <row r="1833" customFormat="false" ht="15" hidden="false" customHeight="false" outlineLevel="0" collapsed="false">
      <c r="A1833" s="17" t="s">
        <v>2441</v>
      </c>
      <c r="B1833" s="18" t="n">
        <v>46261</v>
      </c>
      <c r="C1833" s="17" t="s">
        <v>101</v>
      </c>
      <c r="D1833" s="17" t="s">
        <v>1324</v>
      </c>
      <c r="E1833" s="17" t="s">
        <v>1325</v>
      </c>
      <c r="F1833" s="17" t="s">
        <v>85</v>
      </c>
      <c r="G1833" s="15" t="n">
        <v>184.01</v>
      </c>
      <c r="H1833" s="17" t="s">
        <v>2343</v>
      </c>
      <c r="I1833" s="12" t="n">
        <f aca="false">COUNTIFS('Supplier bills'!$E$2:$E$1921,A1833)</f>
        <v>0</v>
      </c>
      <c r="J1833" s="15" t="str">
        <f aca="false">IF(I1833=0,"",SUMIFS('Supplier bills'!$F$2:$F$1921,'Supplier bills'!$E$2:$E$1921,A1833))</f>
        <v/>
      </c>
      <c r="K1833" s="15" t="str">
        <f aca="false">IF(H1833="Invoiced",ROUND(J1833-G1833,2),"")</f>
        <v/>
      </c>
      <c r="L1833" s="17" t="str">
        <f aca="false">IF(H1833="Invoiced",IF(ABS(K1833)/G1833&gt;0.03,"Review","OK"),"")</f>
        <v/>
      </c>
      <c r="M1833" s="19" t="n">
        <f aca="false">DATE(YEAR(B1833),MONTH(B1833),1)</f>
        <v>46235</v>
      </c>
    </row>
    <row r="1834" customFormat="false" ht="15" hidden="false" customHeight="false" outlineLevel="0" collapsed="false">
      <c r="A1834" s="17" t="s">
        <v>2442</v>
      </c>
      <c r="B1834" s="18" t="n">
        <v>46261</v>
      </c>
      <c r="C1834" s="17" t="s">
        <v>82</v>
      </c>
      <c r="D1834" s="17" t="s">
        <v>1977</v>
      </c>
      <c r="E1834" s="17" t="s">
        <v>1978</v>
      </c>
      <c r="F1834" s="17" t="s">
        <v>98</v>
      </c>
      <c r="G1834" s="15" t="n">
        <v>152.99</v>
      </c>
      <c r="H1834" s="17" t="s">
        <v>2343</v>
      </c>
      <c r="I1834" s="12" t="n">
        <f aca="false">COUNTIFS('Supplier bills'!$E$2:$E$1921,A1834)</f>
        <v>0</v>
      </c>
      <c r="J1834" s="15" t="str">
        <f aca="false">IF(I1834=0,"",SUMIFS('Supplier bills'!$F$2:$F$1921,'Supplier bills'!$E$2:$E$1921,A1834))</f>
        <v/>
      </c>
      <c r="K1834" s="15" t="str">
        <f aca="false">IF(H1834="Invoiced",ROUND(J1834-G1834,2),"")</f>
        <v/>
      </c>
      <c r="L1834" s="17" t="str">
        <f aca="false">IF(H1834="Invoiced",IF(ABS(K1834)/G1834&gt;0.03,"Review","OK"),"")</f>
        <v/>
      </c>
      <c r="M1834" s="19" t="n">
        <f aca="false">DATE(YEAR(B1834),MONTH(B1834),1)</f>
        <v>46235</v>
      </c>
    </row>
    <row r="1835" customFormat="false" ht="15" hidden="false" customHeight="false" outlineLevel="0" collapsed="false">
      <c r="A1835" s="17" t="s">
        <v>2443</v>
      </c>
      <c r="B1835" s="18" t="n">
        <v>46261</v>
      </c>
      <c r="C1835" s="17" t="s">
        <v>88</v>
      </c>
      <c r="D1835" s="17" t="s">
        <v>1778</v>
      </c>
      <c r="E1835" s="17" t="s">
        <v>1779</v>
      </c>
      <c r="F1835" s="17" t="s">
        <v>98</v>
      </c>
      <c r="G1835" s="15" t="n">
        <v>463.95</v>
      </c>
      <c r="H1835" s="17" t="s">
        <v>2343</v>
      </c>
      <c r="I1835" s="12" t="n">
        <f aca="false">COUNTIFS('Supplier bills'!$E$2:$E$1921,A1835)</f>
        <v>0</v>
      </c>
      <c r="J1835" s="15" t="str">
        <f aca="false">IF(I1835=0,"",SUMIFS('Supplier bills'!$F$2:$F$1921,'Supplier bills'!$E$2:$E$1921,A1835))</f>
        <v/>
      </c>
      <c r="K1835" s="15" t="str">
        <f aca="false">IF(H1835="Invoiced",ROUND(J1835-G1835,2),"")</f>
        <v/>
      </c>
      <c r="L1835" s="17" t="str">
        <f aca="false">IF(H1835="Invoiced",IF(ABS(K1835)/G1835&gt;0.03,"Review","OK"),"")</f>
        <v/>
      </c>
      <c r="M1835" s="19" t="n">
        <f aca="false">DATE(YEAR(B1835),MONTH(B1835),1)</f>
        <v>46235</v>
      </c>
    </row>
    <row r="1836" customFormat="false" ht="15" hidden="false" customHeight="false" outlineLevel="0" collapsed="false">
      <c r="A1836" s="17" t="s">
        <v>2444</v>
      </c>
      <c r="B1836" s="18" t="n">
        <v>46261</v>
      </c>
      <c r="C1836" s="17" t="s">
        <v>82</v>
      </c>
      <c r="D1836" s="17" t="s">
        <v>1917</v>
      </c>
      <c r="E1836" s="17" t="s">
        <v>1918</v>
      </c>
      <c r="F1836" s="17" t="s">
        <v>98</v>
      </c>
      <c r="G1836" s="15" t="n">
        <v>52.77</v>
      </c>
      <c r="H1836" s="17" t="s">
        <v>2343</v>
      </c>
      <c r="I1836" s="12" t="n">
        <f aca="false">COUNTIFS('Supplier bills'!$E$2:$E$1921,A1836)</f>
        <v>0</v>
      </c>
      <c r="J1836" s="15" t="str">
        <f aca="false">IF(I1836=0,"",SUMIFS('Supplier bills'!$F$2:$F$1921,'Supplier bills'!$E$2:$E$1921,A1836))</f>
        <v/>
      </c>
      <c r="K1836" s="15" t="str">
        <f aca="false">IF(H1836="Invoiced",ROUND(J1836-G1836,2),"")</f>
        <v/>
      </c>
      <c r="L1836" s="17" t="str">
        <f aca="false">IF(H1836="Invoiced",IF(ABS(K1836)/G1836&gt;0.03,"Review","OK"),"")</f>
        <v/>
      </c>
      <c r="M1836" s="19" t="n">
        <f aca="false">DATE(YEAR(B1836),MONTH(B1836),1)</f>
        <v>46235</v>
      </c>
    </row>
    <row r="1837" customFormat="false" ht="15" hidden="false" customHeight="false" outlineLevel="0" collapsed="false">
      <c r="A1837" s="17" t="s">
        <v>2445</v>
      </c>
      <c r="B1837" s="18" t="n">
        <v>46262</v>
      </c>
      <c r="C1837" s="17" t="s">
        <v>88</v>
      </c>
      <c r="D1837" s="17" t="s">
        <v>273</v>
      </c>
      <c r="E1837" s="17" t="s">
        <v>274</v>
      </c>
      <c r="F1837" s="17" t="s">
        <v>98</v>
      </c>
      <c r="G1837" s="15" t="n">
        <v>327.85</v>
      </c>
      <c r="H1837" s="17" t="s">
        <v>2343</v>
      </c>
      <c r="I1837" s="12" t="n">
        <f aca="false">COUNTIFS('Supplier bills'!$E$2:$E$1921,A1837)</f>
        <v>0</v>
      </c>
      <c r="J1837" s="15" t="str">
        <f aca="false">IF(I1837=0,"",SUMIFS('Supplier bills'!$F$2:$F$1921,'Supplier bills'!$E$2:$E$1921,A1837))</f>
        <v/>
      </c>
      <c r="K1837" s="15" t="str">
        <f aca="false">IF(H1837="Invoiced",ROUND(J1837-G1837,2),"")</f>
        <v/>
      </c>
      <c r="L1837" s="17" t="str">
        <f aca="false">IF(H1837="Invoiced",IF(ABS(K1837)/G1837&gt;0.03,"Review","OK"),"")</f>
        <v/>
      </c>
      <c r="M1837" s="19" t="n">
        <f aca="false">DATE(YEAR(B1837),MONTH(B1837),1)</f>
        <v>46235</v>
      </c>
    </row>
    <row r="1838" customFormat="false" ht="15" hidden="false" customHeight="false" outlineLevel="0" collapsed="false">
      <c r="A1838" s="17" t="s">
        <v>2446</v>
      </c>
      <c r="B1838" s="18" t="n">
        <v>46262</v>
      </c>
      <c r="C1838" s="17" t="s">
        <v>88</v>
      </c>
      <c r="D1838" s="17" t="s">
        <v>1936</v>
      </c>
      <c r="E1838" s="17" t="s">
        <v>1937</v>
      </c>
      <c r="F1838" s="17" t="s">
        <v>98</v>
      </c>
      <c r="G1838" s="15" t="n">
        <v>125.47</v>
      </c>
      <c r="H1838" s="17" t="s">
        <v>2343</v>
      </c>
      <c r="I1838" s="12" t="n">
        <f aca="false">COUNTIFS('Supplier bills'!$E$2:$E$1921,A1838)</f>
        <v>0</v>
      </c>
      <c r="J1838" s="15" t="str">
        <f aca="false">IF(I1838=0,"",SUMIFS('Supplier bills'!$F$2:$F$1921,'Supplier bills'!$E$2:$E$1921,A1838))</f>
        <v/>
      </c>
      <c r="K1838" s="15" t="str">
        <f aca="false">IF(H1838="Invoiced",ROUND(J1838-G1838,2),"")</f>
        <v/>
      </c>
      <c r="L1838" s="17" t="str">
        <f aca="false">IF(H1838="Invoiced",IF(ABS(K1838)/G1838&gt;0.03,"Review","OK"),"")</f>
        <v/>
      </c>
      <c r="M1838" s="19" t="n">
        <f aca="false">DATE(YEAR(B1838),MONTH(B1838),1)</f>
        <v>46235</v>
      </c>
    </row>
    <row r="1839" customFormat="false" ht="15" hidden="false" customHeight="false" outlineLevel="0" collapsed="false">
      <c r="A1839" s="17" t="s">
        <v>2447</v>
      </c>
      <c r="B1839" s="18" t="n">
        <v>46262</v>
      </c>
      <c r="C1839" s="17" t="s">
        <v>101</v>
      </c>
      <c r="D1839" s="17" t="s">
        <v>835</v>
      </c>
      <c r="E1839" s="17" t="s">
        <v>836</v>
      </c>
      <c r="F1839" s="17" t="s">
        <v>98</v>
      </c>
      <c r="G1839" s="15" t="n">
        <v>492.52</v>
      </c>
      <c r="H1839" s="17" t="s">
        <v>2343</v>
      </c>
      <c r="I1839" s="12" t="n">
        <f aca="false">COUNTIFS('Supplier bills'!$E$2:$E$1921,A1839)</f>
        <v>0</v>
      </c>
      <c r="J1839" s="15" t="str">
        <f aca="false">IF(I1839=0,"",SUMIFS('Supplier bills'!$F$2:$F$1921,'Supplier bills'!$E$2:$E$1921,A1839))</f>
        <v/>
      </c>
      <c r="K1839" s="15" t="str">
        <f aca="false">IF(H1839="Invoiced",ROUND(J1839-G1839,2),"")</f>
        <v/>
      </c>
      <c r="L1839" s="17" t="str">
        <f aca="false">IF(H1839="Invoiced",IF(ABS(K1839)/G1839&gt;0.03,"Review","OK"),"")</f>
        <v/>
      </c>
      <c r="M1839" s="19" t="n">
        <f aca="false">DATE(YEAR(B1839),MONTH(B1839),1)</f>
        <v>46235</v>
      </c>
    </row>
    <row r="1840" customFormat="false" ht="15" hidden="false" customHeight="false" outlineLevel="0" collapsed="false">
      <c r="A1840" s="17" t="s">
        <v>2448</v>
      </c>
      <c r="B1840" s="18" t="n">
        <v>46262</v>
      </c>
      <c r="C1840" s="17" t="s">
        <v>88</v>
      </c>
      <c r="D1840" s="17" t="s">
        <v>2121</v>
      </c>
      <c r="E1840" s="17" t="s">
        <v>2122</v>
      </c>
      <c r="F1840" s="17" t="s">
        <v>85</v>
      </c>
      <c r="G1840" s="15" t="n">
        <v>354.89</v>
      </c>
      <c r="H1840" s="17" t="s">
        <v>2343</v>
      </c>
      <c r="I1840" s="12" t="n">
        <f aca="false">COUNTIFS('Supplier bills'!$E$2:$E$1921,A1840)</f>
        <v>0</v>
      </c>
      <c r="J1840" s="15" t="str">
        <f aca="false">IF(I1840=0,"",SUMIFS('Supplier bills'!$F$2:$F$1921,'Supplier bills'!$E$2:$E$1921,A1840))</f>
        <v/>
      </c>
      <c r="K1840" s="15" t="str">
        <f aca="false">IF(H1840="Invoiced",ROUND(J1840-G1840,2),"")</f>
        <v/>
      </c>
      <c r="L1840" s="17" t="str">
        <f aca="false">IF(H1840="Invoiced",IF(ABS(K1840)/G1840&gt;0.03,"Review","OK"),"")</f>
        <v/>
      </c>
      <c r="M1840" s="19" t="n">
        <f aca="false">DATE(YEAR(B1840),MONTH(B1840),1)</f>
        <v>46235</v>
      </c>
    </row>
    <row r="1841" customFormat="false" ht="15" hidden="false" customHeight="false" outlineLevel="0" collapsed="false">
      <c r="A1841" s="17" t="s">
        <v>2449</v>
      </c>
      <c r="B1841" s="18" t="n">
        <v>46262</v>
      </c>
      <c r="C1841" s="17" t="s">
        <v>82</v>
      </c>
      <c r="D1841" s="17" t="s">
        <v>1839</v>
      </c>
      <c r="E1841" s="17" t="s">
        <v>1840</v>
      </c>
      <c r="F1841" s="17" t="s">
        <v>98</v>
      </c>
      <c r="G1841" s="15" t="n">
        <v>148.01</v>
      </c>
      <c r="H1841" s="17" t="s">
        <v>2343</v>
      </c>
      <c r="I1841" s="12" t="n">
        <f aca="false">COUNTIFS('Supplier bills'!$E$2:$E$1921,A1841)</f>
        <v>0</v>
      </c>
      <c r="J1841" s="15" t="str">
        <f aca="false">IF(I1841=0,"",SUMIFS('Supplier bills'!$F$2:$F$1921,'Supplier bills'!$E$2:$E$1921,A1841))</f>
        <v/>
      </c>
      <c r="K1841" s="15" t="str">
        <f aca="false">IF(H1841="Invoiced",ROUND(J1841-G1841,2),"")</f>
        <v/>
      </c>
      <c r="L1841" s="17" t="str">
        <f aca="false">IF(H1841="Invoiced",IF(ABS(K1841)/G1841&gt;0.03,"Review","OK"),"")</f>
        <v/>
      </c>
      <c r="M1841" s="19" t="n">
        <f aca="false">DATE(YEAR(B1841),MONTH(B1841),1)</f>
        <v>46235</v>
      </c>
    </row>
    <row r="1842" customFormat="false" ht="15" hidden="false" customHeight="false" outlineLevel="0" collapsed="false">
      <c r="A1842" s="17" t="s">
        <v>2450</v>
      </c>
      <c r="B1842" s="18" t="n">
        <v>46263</v>
      </c>
      <c r="C1842" s="17" t="s">
        <v>82</v>
      </c>
      <c r="D1842" s="17" t="s">
        <v>1834</v>
      </c>
      <c r="E1842" s="17" t="s">
        <v>1835</v>
      </c>
      <c r="F1842" s="17" t="s">
        <v>98</v>
      </c>
      <c r="G1842" s="15" t="n">
        <v>120.75</v>
      </c>
      <c r="H1842" s="17" t="s">
        <v>2343</v>
      </c>
      <c r="I1842" s="12" t="n">
        <f aca="false">COUNTIFS('Supplier bills'!$E$2:$E$1921,A1842)</f>
        <v>0</v>
      </c>
      <c r="J1842" s="15" t="str">
        <f aca="false">IF(I1842=0,"",SUMIFS('Supplier bills'!$F$2:$F$1921,'Supplier bills'!$E$2:$E$1921,A1842))</f>
        <v/>
      </c>
      <c r="K1842" s="15" t="str">
        <f aca="false">IF(H1842="Invoiced",ROUND(J1842-G1842,2),"")</f>
        <v/>
      </c>
      <c r="L1842" s="17" t="str">
        <f aca="false">IF(H1842="Invoiced",IF(ABS(K1842)/G1842&gt;0.03,"Review","OK"),"")</f>
        <v/>
      </c>
      <c r="M1842" s="19" t="n">
        <f aca="false">DATE(YEAR(B1842),MONTH(B1842),1)</f>
        <v>46235</v>
      </c>
    </row>
    <row r="1843" customFormat="false" ht="15" hidden="false" customHeight="false" outlineLevel="0" collapsed="false">
      <c r="A1843" s="17" t="s">
        <v>2451</v>
      </c>
      <c r="B1843" s="18" t="n">
        <v>46263</v>
      </c>
      <c r="C1843" s="17" t="s">
        <v>101</v>
      </c>
      <c r="D1843" s="17" t="s">
        <v>860</v>
      </c>
      <c r="E1843" s="17" t="s">
        <v>861</v>
      </c>
      <c r="F1843" s="17" t="s">
        <v>85</v>
      </c>
      <c r="G1843" s="15" t="n">
        <v>289.42</v>
      </c>
      <c r="H1843" s="17" t="s">
        <v>2343</v>
      </c>
      <c r="I1843" s="12" t="n">
        <f aca="false">COUNTIFS('Supplier bills'!$E$2:$E$1921,A1843)</f>
        <v>0</v>
      </c>
      <c r="J1843" s="15" t="str">
        <f aca="false">IF(I1843=0,"",SUMIFS('Supplier bills'!$F$2:$F$1921,'Supplier bills'!$E$2:$E$1921,A1843))</f>
        <v/>
      </c>
      <c r="K1843" s="15" t="str">
        <f aca="false">IF(H1843="Invoiced",ROUND(J1843-G1843,2),"")</f>
        <v/>
      </c>
      <c r="L1843" s="17" t="str">
        <f aca="false">IF(H1843="Invoiced",IF(ABS(K1843)/G1843&gt;0.03,"Review","OK"),"")</f>
        <v/>
      </c>
      <c r="M1843" s="19" t="n">
        <f aca="false">DATE(YEAR(B1843),MONTH(B1843),1)</f>
        <v>46235</v>
      </c>
    </row>
    <row r="1844" customFormat="false" ht="15" hidden="false" customHeight="false" outlineLevel="0" collapsed="false">
      <c r="A1844" s="17" t="s">
        <v>2452</v>
      </c>
      <c r="B1844" s="18" t="n">
        <v>46263</v>
      </c>
      <c r="C1844" s="17" t="s">
        <v>101</v>
      </c>
      <c r="D1844" s="17" t="s">
        <v>133</v>
      </c>
      <c r="E1844" s="17" t="s">
        <v>134</v>
      </c>
      <c r="F1844" s="17" t="s">
        <v>98</v>
      </c>
      <c r="G1844" s="15" t="n">
        <v>153.16</v>
      </c>
      <c r="H1844" s="17" t="s">
        <v>2343</v>
      </c>
      <c r="I1844" s="12" t="n">
        <f aca="false">COUNTIFS('Supplier bills'!$E$2:$E$1921,A1844)</f>
        <v>0</v>
      </c>
      <c r="J1844" s="15" t="str">
        <f aca="false">IF(I1844=0,"",SUMIFS('Supplier bills'!$F$2:$F$1921,'Supplier bills'!$E$2:$E$1921,A1844))</f>
        <v/>
      </c>
      <c r="K1844" s="15" t="str">
        <f aca="false">IF(H1844="Invoiced",ROUND(J1844-G1844,2),"")</f>
        <v/>
      </c>
      <c r="L1844" s="17" t="str">
        <f aca="false">IF(H1844="Invoiced",IF(ABS(K1844)/G1844&gt;0.03,"Review","OK"),"")</f>
        <v/>
      </c>
      <c r="M1844" s="19" t="n">
        <f aca="false">DATE(YEAR(B1844),MONTH(B1844),1)</f>
        <v>46235</v>
      </c>
    </row>
    <row r="1845" customFormat="false" ht="15" hidden="false" customHeight="false" outlineLevel="0" collapsed="false">
      <c r="A1845" s="17" t="s">
        <v>2453</v>
      </c>
      <c r="B1845" s="18" t="n">
        <v>46263</v>
      </c>
      <c r="C1845" s="17" t="s">
        <v>82</v>
      </c>
      <c r="D1845" s="17" t="s">
        <v>304</v>
      </c>
      <c r="E1845" s="17" t="s">
        <v>305</v>
      </c>
      <c r="F1845" s="17" t="s">
        <v>98</v>
      </c>
      <c r="G1845" s="15" t="n">
        <v>75.32</v>
      </c>
      <c r="H1845" s="17" t="s">
        <v>2343</v>
      </c>
      <c r="I1845" s="12" t="n">
        <f aca="false">COUNTIFS('Supplier bills'!$E$2:$E$1921,A1845)</f>
        <v>0</v>
      </c>
      <c r="J1845" s="15" t="str">
        <f aca="false">IF(I1845=0,"",SUMIFS('Supplier bills'!$F$2:$F$1921,'Supplier bills'!$E$2:$E$1921,A1845))</f>
        <v/>
      </c>
      <c r="K1845" s="15" t="str">
        <f aca="false">IF(H1845="Invoiced",ROUND(J1845-G1845,2),"")</f>
        <v/>
      </c>
      <c r="L1845" s="17" t="str">
        <f aca="false">IF(H1845="Invoiced",IF(ABS(K1845)/G1845&gt;0.03,"Review","OK"),"")</f>
        <v/>
      </c>
      <c r="M1845" s="19" t="n">
        <f aca="false">DATE(YEAR(B1845),MONTH(B1845),1)</f>
        <v>46235</v>
      </c>
    </row>
    <row r="1846" customFormat="false" ht="15" hidden="false" customHeight="false" outlineLevel="0" collapsed="false">
      <c r="A1846" s="17" t="s">
        <v>2454</v>
      </c>
      <c r="B1846" s="18" t="n">
        <v>46263</v>
      </c>
      <c r="C1846" s="17" t="s">
        <v>82</v>
      </c>
      <c r="D1846" s="17" t="s">
        <v>1324</v>
      </c>
      <c r="E1846" s="17" t="s">
        <v>1325</v>
      </c>
      <c r="F1846" s="17" t="s">
        <v>98</v>
      </c>
      <c r="G1846" s="15" t="n">
        <v>625.3</v>
      </c>
      <c r="H1846" s="17" t="s">
        <v>2343</v>
      </c>
      <c r="I1846" s="12" t="n">
        <f aca="false">COUNTIFS('Supplier bills'!$E$2:$E$1921,A1846)</f>
        <v>0</v>
      </c>
      <c r="J1846" s="15" t="str">
        <f aca="false">IF(I1846=0,"",SUMIFS('Supplier bills'!$F$2:$F$1921,'Supplier bills'!$E$2:$E$1921,A1846))</f>
        <v/>
      </c>
      <c r="K1846" s="15" t="str">
        <f aca="false">IF(H1846="Invoiced",ROUND(J1846-G1846,2),"")</f>
        <v/>
      </c>
      <c r="L1846" s="17" t="str">
        <f aca="false">IF(H1846="Invoiced",IF(ABS(K1846)/G1846&gt;0.03,"Review","OK"),"")</f>
        <v/>
      </c>
      <c r="M1846" s="19" t="n">
        <f aca="false">DATE(YEAR(B1846),MONTH(B1846),1)</f>
        <v>46235</v>
      </c>
    </row>
    <row r="1847" customFormat="false" ht="15" hidden="false" customHeight="false" outlineLevel="0" collapsed="false">
      <c r="A1847" s="17" t="s">
        <v>2455</v>
      </c>
      <c r="B1847" s="18" t="n">
        <v>46264</v>
      </c>
      <c r="C1847" s="17" t="s">
        <v>88</v>
      </c>
      <c r="D1847" s="17" t="s">
        <v>369</v>
      </c>
      <c r="E1847" s="17" t="s">
        <v>370</v>
      </c>
      <c r="F1847" s="17" t="s">
        <v>85</v>
      </c>
      <c r="G1847" s="15" t="n">
        <v>48.3</v>
      </c>
      <c r="H1847" s="17" t="s">
        <v>2343</v>
      </c>
      <c r="I1847" s="12" t="n">
        <f aca="false">COUNTIFS('Supplier bills'!$E$2:$E$1921,A1847)</f>
        <v>0</v>
      </c>
      <c r="J1847" s="15" t="str">
        <f aca="false">IF(I1847=0,"",SUMIFS('Supplier bills'!$F$2:$F$1921,'Supplier bills'!$E$2:$E$1921,A1847))</f>
        <v/>
      </c>
      <c r="K1847" s="15" t="str">
        <f aca="false">IF(H1847="Invoiced",ROUND(J1847-G1847,2),"")</f>
        <v/>
      </c>
      <c r="L1847" s="17" t="str">
        <f aca="false">IF(H1847="Invoiced",IF(ABS(K1847)/G1847&gt;0.03,"Review","OK"),"")</f>
        <v/>
      </c>
      <c r="M1847" s="19" t="n">
        <f aca="false">DATE(YEAR(B1847),MONTH(B1847),1)</f>
        <v>46235</v>
      </c>
    </row>
    <row r="1848" customFormat="false" ht="15" hidden="false" customHeight="false" outlineLevel="0" collapsed="false">
      <c r="A1848" s="17" t="s">
        <v>2456</v>
      </c>
      <c r="B1848" s="18" t="n">
        <v>46264</v>
      </c>
      <c r="C1848" s="17" t="s">
        <v>101</v>
      </c>
      <c r="D1848" s="17" t="s">
        <v>1324</v>
      </c>
      <c r="E1848" s="17" t="s">
        <v>1325</v>
      </c>
      <c r="F1848" s="17" t="s">
        <v>98</v>
      </c>
      <c r="G1848" s="15" t="n">
        <v>208.91</v>
      </c>
      <c r="H1848" s="17" t="s">
        <v>2343</v>
      </c>
      <c r="I1848" s="12" t="n">
        <f aca="false">COUNTIFS('Supplier bills'!$E$2:$E$1921,A1848)</f>
        <v>0</v>
      </c>
      <c r="J1848" s="15" t="str">
        <f aca="false">IF(I1848=0,"",SUMIFS('Supplier bills'!$F$2:$F$1921,'Supplier bills'!$E$2:$E$1921,A1848))</f>
        <v/>
      </c>
      <c r="K1848" s="15" t="str">
        <f aca="false">IF(H1848="Invoiced",ROUND(J1848-G1848,2),"")</f>
        <v/>
      </c>
      <c r="L1848" s="17" t="str">
        <f aca="false">IF(H1848="Invoiced",IF(ABS(K1848)/G1848&gt;0.03,"Review","OK"),"")</f>
        <v/>
      </c>
      <c r="M1848" s="19" t="n">
        <f aca="false">DATE(YEAR(B1848),MONTH(B1848),1)</f>
        <v>46235</v>
      </c>
    </row>
    <row r="1849" customFormat="false" ht="15" hidden="false" customHeight="false" outlineLevel="0" collapsed="false">
      <c r="A1849" s="17" t="s">
        <v>2457</v>
      </c>
      <c r="B1849" s="18" t="n">
        <v>46264</v>
      </c>
      <c r="C1849" s="17" t="s">
        <v>88</v>
      </c>
      <c r="D1849" s="17" t="s">
        <v>530</v>
      </c>
      <c r="E1849" s="17" t="s">
        <v>531</v>
      </c>
      <c r="F1849" s="17" t="s">
        <v>98</v>
      </c>
      <c r="G1849" s="15" t="n">
        <v>41.82</v>
      </c>
      <c r="H1849" s="17" t="s">
        <v>2343</v>
      </c>
      <c r="I1849" s="12" t="n">
        <f aca="false">COUNTIFS('Supplier bills'!$E$2:$E$1921,A1849)</f>
        <v>0</v>
      </c>
      <c r="J1849" s="15" t="str">
        <f aca="false">IF(I1849=0,"",SUMIFS('Supplier bills'!$F$2:$F$1921,'Supplier bills'!$E$2:$E$1921,A1849))</f>
        <v/>
      </c>
      <c r="K1849" s="15" t="str">
        <f aca="false">IF(H1849="Invoiced",ROUND(J1849-G1849,2),"")</f>
        <v/>
      </c>
      <c r="L1849" s="17" t="str">
        <f aca="false">IF(H1849="Invoiced",IF(ABS(K1849)/G1849&gt;0.03,"Review","OK"),"")</f>
        <v/>
      </c>
      <c r="M1849" s="19" t="n">
        <f aca="false">DATE(YEAR(B1849),MONTH(B1849),1)</f>
        <v>46235</v>
      </c>
    </row>
    <row r="1850" customFormat="false" ht="15" hidden="false" customHeight="false" outlineLevel="0" collapsed="false">
      <c r="A1850" s="17" t="s">
        <v>2458</v>
      </c>
      <c r="B1850" s="18" t="n">
        <v>46264</v>
      </c>
      <c r="C1850" s="17" t="s">
        <v>82</v>
      </c>
      <c r="D1850" s="17" t="s">
        <v>1327</v>
      </c>
      <c r="E1850" s="17" t="s">
        <v>1328</v>
      </c>
      <c r="F1850" s="17" t="s">
        <v>85</v>
      </c>
      <c r="G1850" s="15" t="n">
        <v>661.32</v>
      </c>
      <c r="H1850" s="17" t="s">
        <v>2343</v>
      </c>
      <c r="I1850" s="12" t="n">
        <f aca="false">COUNTIFS('Supplier bills'!$E$2:$E$1921,A1850)</f>
        <v>0</v>
      </c>
      <c r="J1850" s="15" t="str">
        <f aca="false">IF(I1850=0,"",SUMIFS('Supplier bills'!$F$2:$F$1921,'Supplier bills'!$E$2:$E$1921,A1850))</f>
        <v/>
      </c>
      <c r="K1850" s="15" t="str">
        <f aca="false">IF(H1850="Invoiced",ROUND(J1850-G1850,2),"")</f>
        <v/>
      </c>
      <c r="L1850" s="17" t="str">
        <f aca="false">IF(H1850="Invoiced",IF(ABS(K1850)/G1850&gt;0.03,"Review","OK"),"")</f>
        <v/>
      </c>
      <c r="M1850" s="19" t="n">
        <f aca="false">DATE(YEAR(B1850),MONTH(B1850),1)</f>
        <v>46235</v>
      </c>
    </row>
    <row r="1851" customFormat="false" ht="15" hidden="false" customHeight="false" outlineLevel="0" collapsed="false">
      <c r="A1851" s="17" t="s">
        <v>2459</v>
      </c>
      <c r="B1851" s="18" t="n">
        <v>46264</v>
      </c>
      <c r="C1851" s="17" t="s">
        <v>101</v>
      </c>
      <c r="D1851" s="17" t="s">
        <v>717</v>
      </c>
      <c r="E1851" s="17" t="s">
        <v>718</v>
      </c>
      <c r="F1851" s="17" t="s">
        <v>98</v>
      </c>
      <c r="G1851" s="15" t="n">
        <v>136.88</v>
      </c>
      <c r="H1851" s="17" t="s">
        <v>2343</v>
      </c>
      <c r="I1851" s="12" t="n">
        <f aca="false">COUNTIFS('Supplier bills'!$E$2:$E$1921,A1851)</f>
        <v>0</v>
      </c>
      <c r="J1851" s="15" t="str">
        <f aca="false">IF(I1851=0,"",SUMIFS('Supplier bills'!$F$2:$F$1921,'Supplier bills'!$E$2:$E$1921,A1851))</f>
        <v/>
      </c>
      <c r="K1851" s="15" t="str">
        <f aca="false">IF(H1851="Invoiced",ROUND(J1851-G1851,2),"")</f>
        <v/>
      </c>
      <c r="L1851" s="17" t="str">
        <f aca="false">IF(H1851="Invoiced",IF(ABS(K1851)/G1851&gt;0.03,"Review","OK"),"")</f>
        <v/>
      </c>
      <c r="M1851" s="19" t="n">
        <f aca="false">DATE(YEAR(B1851),MONTH(B1851),1)</f>
        <v>46235</v>
      </c>
    </row>
    <row r="1853" customFormat="false" ht="15" hidden="false" customHeight="false" outlineLevel="0" collapsed="false">
      <c r="A1853" s="5" t="s">
        <v>2460</v>
      </c>
      <c r="G1853" s="20" t="n">
        <f aca="false">SUBTOTAL(109,G2:G1851)</f>
        <v>696456.4</v>
      </c>
      <c r="I1853" s="21" t="n">
        <f aca="false">SUBTOTAL(109,I2:I1851)</f>
        <v>1660</v>
      </c>
      <c r="J1853" s="20" t="n">
        <f aca="false">SUBTOTAL(109,J2:J1851)</f>
        <v>607988.24</v>
      </c>
      <c r="K1853" s="20" t="n">
        <f aca="false">SUBTOTAL(109,K2:K1851)</f>
        <v>-329.97</v>
      </c>
    </row>
  </sheetData>
  <autoFilter ref="A1:M185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3"/>
    <col collapsed="false" customWidth="true" hidden="false" outlineLevel="0" max="3" min="3" style="0" width="28"/>
    <col collapsed="false" customWidth="true" hidden="false" outlineLevel="0" max="4" min="4" style="0" width="9"/>
    <col collapsed="false" customWidth="true" hidden="false" outlineLevel="0" max="5" min="5" style="0" width="10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30"/>
    <col collapsed="false" customWidth="true" hidden="false" outlineLevel="0" max="10" min="10" style="0" width="11"/>
    <col collapsed="false" customWidth="true" hidden="false" outlineLevel="0" max="12" min="11" style="0" width="9"/>
  </cols>
  <sheetData>
    <row r="1" customFormat="false" ht="31.5" hidden="false" customHeight="true" outlineLevel="0" collapsed="false">
      <c r="A1" s="16" t="s">
        <v>2461</v>
      </c>
      <c r="B1" s="16" t="s">
        <v>2462</v>
      </c>
      <c r="C1" s="16" t="s">
        <v>70</v>
      </c>
      <c r="D1" s="16" t="s">
        <v>71</v>
      </c>
      <c r="E1" s="16" t="s">
        <v>68</v>
      </c>
      <c r="F1" s="16" t="s">
        <v>2463</v>
      </c>
      <c r="G1" s="16" t="s">
        <v>2464</v>
      </c>
      <c r="H1" s="16" t="s">
        <v>2465</v>
      </c>
      <c r="I1" s="16" t="s">
        <v>2466</v>
      </c>
      <c r="J1" s="16" t="s">
        <v>80</v>
      </c>
      <c r="K1" s="16" t="s">
        <v>2467</v>
      </c>
      <c r="L1" s="16" t="s">
        <v>2468</v>
      </c>
    </row>
    <row r="2" customFormat="false" ht="15" hidden="false" customHeight="false" outlineLevel="0" collapsed="false">
      <c r="A2" s="17" t="s">
        <v>2469</v>
      </c>
      <c r="B2" s="18" t="n">
        <v>46083</v>
      </c>
      <c r="C2" s="17" t="s">
        <v>88</v>
      </c>
      <c r="D2" s="17"/>
      <c r="E2" s="17"/>
      <c r="F2" s="15" t="n">
        <v>126.22</v>
      </c>
      <c r="G2" s="15" t="n">
        <f aca="false">ROUND(ROUND(F2*100,0)/10,0)/100</f>
        <v>12.62</v>
      </c>
      <c r="H2" s="15" t="n">
        <f aca="false">F2+G2</f>
        <v>138.84</v>
      </c>
      <c r="I2" s="17" t="s">
        <v>2470</v>
      </c>
      <c r="J2" s="19" t="n">
        <f aca="false">DATE(YEAR(B2),MONTH(B2),1)</f>
        <v>46082</v>
      </c>
      <c r="K2" s="17" t="str">
        <f aca="false">IF(E2="","No","Yes")</f>
        <v>No</v>
      </c>
      <c r="L2" s="17" t="str">
        <f aca="false">IF(D2="","No","Yes")</f>
        <v>No</v>
      </c>
    </row>
    <row r="3" customFormat="false" ht="15" hidden="false" customHeight="false" outlineLevel="0" collapsed="false">
      <c r="A3" s="17" t="s">
        <v>2471</v>
      </c>
      <c r="B3" s="18" t="n">
        <v>46084</v>
      </c>
      <c r="C3" s="17" t="s">
        <v>88</v>
      </c>
      <c r="D3" s="17" t="s">
        <v>96</v>
      </c>
      <c r="E3" s="17"/>
      <c r="F3" s="15" t="n">
        <v>230.05</v>
      </c>
      <c r="G3" s="15" t="n">
        <f aca="false">ROUND(ROUND(F3*100,0)/10,0)/100</f>
        <v>23.01</v>
      </c>
      <c r="H3" s="15" t="n">
        <f aca="false">F3+G3</f>
        <v>253.06</v>
      </c>
      <c r="I3" s="17" t="s">
        <v>2472</v>
      </c>
      <c r="J3" s="19" t="n">
        <f aca="false">DATE(YEAR(B3),MONTH(B3),1)</f>
        <v>46082</v>
      </c>
      <c r="K3" s="17" t="str">
        <f aca="false">IF(E3="","No","Yes")</f>
        <v>No</v>
      </c>
      <c r="L3" s="17" t="str">
        <f aca="false">IF(D3="","No","Yes")</f>
        <v>Yes</v>
      </c>
    </row>
    <row r="4" customFormat="false" ht="15" hidden="false" customHeight="false" outlineLevel="0" collapsed="false">
      <c r="A4" s="17" t="s">
        <v>2473</v>
      </c>
      <c r="B4" s="18" t="n">
        <v>46085</v>
      </c>
      <c r="C4" s="17" t="s">
        <v>82</v>
      </c>
      <c r="D4" s="17" t="s">
        <v>103</v>
      </c>
      <c r="E4" s="17" t="s">
        <v>102</v>
      </c>
      <c r="F4" s="15" t="n">
        <v>177.75</v>
      </c>
      <c r="G4" s="15" t="n">
        <f aca="false">ROUND(ROUND(F4*100,0)/10,0)/100</f>
        <v>17.78</v>
      </c>
      <c r="H4" s="15" t="n">
        <f aca="false">F4+G4</f>
        <v>195.53</v>
      </c>
      <c r="I4" s="17" t="s">
        <v>2474</v>
      </c>
      <c r="J4" s="19" t="n">
        <f aca="false">DATE(YEAR(B4),MONTH(B4),1)</f>
        <v>46082</v>
      </c>
      <c r="K4" s="17" t="str">
        <f aca="false">IF(E4="","No","Yes")</f>
        <v>Yes</v>
      </c>
      <c r="L4" s="17" t="str">
        <f aca="false">IF(D4="","No","Yes")</f>
        <v>Yes</v>
      </c>
    </row>
    <row r="5" customFormat="false" ht="15" hidden="false" customHeight="false" outlineLevel="0" collapsed="false">
      <c r="A5" s="17" t="s">
        <v>2475</v>
      </c>
      <c r="B5" s="18" t="n">
        <v>46085</v>
      </c>
      <c r="C5" s="17" t="s">
        <v>82</v>
      </c>
      <c r="D5" s="17" t="s">
        <v>90</v>
      </c>
      <c r="E5" s="17" t="s">
        <v>108</v>
      </c>
      <c r="F5" s="15" t="n">
        <v>44.33</v>
      </c>
      <c r="G5" s="15" t="n">
        <f aca="false">ROUND(ROUND(F5*100,0)/10,0)/100</f>
        <v>4.43</v>
      </c>
      <c r="H5" s="15" t="n">
        <f aca="false">F5+G5</f>
        <v>48.76</v>
      </c>
      <c r="I5" s="17" t="s">
        <v>2474</v>
      </c>
      <c r="J5" s="19" t="n">
        <f aca="false">DATE(YEAR(B5),MONTH(B5),1)</f>
        <v>46082</v>
      </c>
      <c r="K5" s="17" t="str">
        <f aca="false">IF(E5="","No","Yes")</f>
        <v>Yes</v>
      </c>
      <c r="L5" s="17" t="str">
        <f aca="false">IF(D5="","No","Yes")</f>
        <v>Yes</v>
      </c>
    </row>
    <row r="6" customFormat="false" ht="15" hidden="false" customHeight="false" outlineLevel="0" collapsed="false">
      <c r="A6" s="17" t="s">
        <v>2476</v>
      </c>
      <c r="B6" s="18" t="n">
        <v>46085</v>
      </c>
      <c r="C6" s="17" t="s">
        <v>82</v>
      </c>
      <c r="D6" s="17" t="s">
        <v>133</v>
      </c>
      <c r="E6" s="17"/>
      <c r="F6" s="15" t="n">
        <v>17.27</v>
      </c>
      <c r="G6" s="15" t="n">
        <f aca="false">ROUND(ROUND(F6*100,0)/10,0)/100</f>
        <v>1.73</v>
      </c>
      <c r="H6" s="15" t="n">
        <f aca="false">F6+G6</f>
        <v>19</v>
      </c>
      <c r="I6" s="17" t="s">
        <v>2472</v>
      </c>
      <c r="J6" s="19" t="n">
        <f aca="false">DATE(YEAR(B6),MONTH(B6),1)</f>
        <v>46082</v>
      </c>
      <c r="K6" s="17" t="str">
        <f aca="false">IF(E6="","No","Yes")</f>
        <v>No</v>
      </c>
      <c r="L6" s="17" t="str">
        <f aca="false">IF(D6="","No","Yes")</f>
        <v>Yes</v>
      </c>
    </row>
    <row r="7" customFormat="false" ht="15" hidden="false" customHeight="false" outlineLevel="0" collapsed="false">
      <c r="A7" s="17" t="s">
        <v>2477</v>
      </c>
      <c r="B7" s="18" t="n">
        <v>46085</v>
      </c>
      <c r="C7" s="17" t="s">
        <v>88</v>
      </c>
      <c r="D7" s="17" t="s">
        <v>96</v>
      </c>
      <c r="E7" s="17" t="s">
        <v>95</v>
      </c>
      <c r="F7" s="15" t="n">
        <v>337.48</v>
      </c>
      <c r="G7" s="15" t="n">
        <f aca="false">ROUND(ROUND(F7*100,0)/10,0)/100</f>
        <v>33.75</v>
      </c>
      <c r="H7" s="15" t="n">
        <f aca="false">F7+G7</f>
        <v>371.23</v>
      </c>
      <c r="I7" s="17" t="s">
        <v>2474</v>
      </c>
      <c r="J7" s="19" t="n">
        <f aca="false">DATE(YEAR(B7),MONTH(B7),1)</f>
        <v>46082</v>
      </c>
      <c r="K7" s="17" t="str">
        <f aca="false">IF(E7="","No","Yes")</f>
        <v>Yes</v>
      </c>
      <c r="L7" s="17" t="str">
        <f aca="false">IF(D7="","No","Yes")</f>
        <v>Yes</v>
      </c>
    </row>
    <row r="8" customFormat="false" ht="15" hidden="false" customHeight="false" outlineLevel="0" collapsed="false">
      <c r="A8" s="17" t="s">
        <v>2478</v>
      </c>
      <c r="B8" s="18" t="n">
        <v>46086</v>
      </c>
      <c r="C8" s="17" t="s">
        <v>82</v>
      </c>
      <c r="D8" s="17" t="s">
        <v>83</v>
      </c>
      <c r="E8" s="17" t="s">
        <v>81</v>
      </c>
      <c r="F8" s="15" t="n">
        <v>244.19</v>
      </c>
      <c r="G8" s="15" t="n">
        <f aca="false">ROUND(ROUND(F8*100,0)/10,0)/100</f>
        <v>24.42</v>
      </c>
      <c r="H8" s="15" t="n">
        <f aca="false">F8+G8</f>
        <v>268.61</v>
      </c>
      <c r="I8" s="17" t="s">
        <v>2474</v>
      </c>
      <c r="J8" s="19" t="n">
        <f aca="false">DATE(YEAR(B8),MONTH(B8),1)</f>
        <v>46082</v>
      </c>
      <c r="K8" s="17" t="str">
        <f aca="false">IF(E8="","No","Yes")</f>
        <v>Yes</v>
      </c>
      <c r="L8" s="17" t="str">
        <f aca="false">IF(D8="","No","Yes")</f>
        <v>Yes</v>
      </c>
    </row>
    <row r="9" customFormat="false" ht="15" hidden="false" customHeight="false" outlineLevel="0" collapsed="false">
      <c r="A9" s="17" t="s">
        <v>2479</v>
      </c>
      <c r="B9" s="18" t="n">
        <v>46086</v>
      </c>
      <c r="C9" s="17" t="s">
        <v>88</v>
      </c>
      <c r="D9" s="17" t="s">
        <v>83</v>
      </c>
      <c r="E9" s="17" t="s">
        <v>87</v>
      </c>
      <c r="F9" s="15" t="n">
        <v>284.95</v>
      </c>
      <c r="G9" s="15" t="n">
        <f aca="false">ROUND(ROUND(F9*100,0)/10,0)/100</f>
        <v>28.5</v>
      </c>
      <c r="H9" s="15" t="n">
        <f aca="false">F9+G9</f>
        <v>313.45</v>
      </c>
      <c r="I9" s="17" t="s">
        <v>2474</v>
      </c>
      <c r="J9" s="19" t="n">
        <f aca="false">DATE(YEAR(B9),MONTH(B9),1)</f>
        <v>46082</v>
      </c>
      <c r="K9" s="17" t="str">
        <f aca="false">IF(E9="","No","Yes")</f>
        <v>Yes</v>
      </c>
      <c r="L9" s="17" t="str">
        <f aca="false">IF(D9="","No","Yes")</f>
        <v>Yes</v>
      </c>
    </row>
    <row r="10" customFormat="false" ht="15" hidden="false" customHeight="false" outlineLevel="0" collapsed="false">
      <c r="A10" s="17" t="s">
        <v>2480</v>
      </c>
      <c r="B10" s="18" t="n">
        <v>46087</v>
      </c>
      <c r="C10" s="17" t="s">
        <v>82</v>
      </c>
      <c r="D10" s="17" t="s">
        <v>96</v>
      </c>
      <c r="E10" s="17" t="s">
        <v>118</v>
      </c>
      <c r="F10" s="15" t="n">
        <v>65.32</v>
      </c>
      <c r="G10" s="15" t="n">
        <f aca="false">ROUND(ROUND(F10*100,0)/10,0)/100</f>
        <v>6.53</v>
      </c>
      <c r="H10" s="15" t="n">
        <f aca="false">F10+G10</f>
        <v>71.85</v>
      </c>
      <c r="I10" s="17" t="s">
        <v>2474</v>
      </c>
      <c r="J10" s="19" t="n">
        <f aca="false">DATE(YEAR(B10),MONTH(B10),1)</f>
        <v>46082</v>
      </c>
      <c r="K10" s="17" t="str">
        <f aca="false">IF(E10="","No","Yes")</f>
        <v>Yes</v>
      </c>
      <c r="L10" s="17" t="str">
        <f aca="false">IF(D10="","No","Yes")</f>
        <v>Yes</v>
      </c>
    </row>
    <row r="11" customFormat="false" ht="15" hidden="false" customHeight="false" outlineLevel="0" collapsed="false">
      <c r="A11" s="17" t="s">
        <v>2481</v>
      </c>
      <c r="B11" s="18" t="n">
        <v>46087</v>
      </c>
      <c r="C11" s="17" t="s">
        <v>82</v>
      </c>
      <c r="D11" s="17" t="s">
        <v>133</v>
      </c>
      <c r="E11" s="17"/>
      <c r="F11" s="15" t="n">
        <v>85.79</v>
      </c>
      <c r="G11" s="15" t="n">
        <f aca="false">ROUND(ROUND(F11*100,0)/10,0)/100</f>
        <v>8.58</v>
      </c>
      <c r="H11" s="15" t="n">
        <f aca="false">F11+G11</f>
        <v>94.37</v>
      </c>
      <c r="I11" s="17" t="s">
        <v>2472</v>
      </c>
      <c r="J11" s="19" t="n">
        <f aca="false">DATE(YEAR(B11),MONTH(B11),1)</f>
        <v>46082</v>
      </c>
      <c r="K11" s="17" t="str">
        <f aca="false">IF(E11="","No","Yes")</f>
        <v>No</v>
      </c>
      <c r="L11" s="17" t="str">
        <f aca="false">IF(D11="","No","Yes")</f>
        <v>Yes</v>
      </c>
    </row>
    <row r="12" customFormat="false" ht="15" hidden="false" customHeight="false" outlineLevel="0" collapsed="false">
      <c r="A12" s="17" t="s">
        <v>2482</v>
      </c>
      <c r="B12" s="18" t="n">
        <v>46087</v>
      </c>
      <c r="C12" s="17" t="s">
        <v>82</v>
      </c>
      <c r="D12" s="17" t="s">
        <v>126</v>
      </c>
      <c r="E12" s="17"/>
      <c r="F12" s="15" t="n">
        <v>152.44</v>
      </c>
      <c r="G12" s="15" t="n">
        <f aca="false">ROUND(ROUND(F12*100,0)/10,0)/100</f>
        <v>15.24</v>
      </c>
      <c r="H12" s="15" t="n">
        <f aca="false">F12+G12</f>
        <v>167.68</v>
      </c>
      <c r="I12" s="17" t="s">
        <v>2472</v>
      </c>
      <c r="J12" s="19" t="n">
        <f aca="false">DATE(YEAR(B12),MONTH(B12),1)</f>
        <v>46082</v>
      </c>
      <c r="K12" s="17" t="str">
        <f aca="false">IF(E12="","No","Yes")</f>
        <v>No</v>
      </c>
      <c r="L12" s="17" t="str">
        <f aca="false">IF(D12="","No","Yes")</f>
        <v>Yes</v>
      </c>
    </row>
    <row r="13" customFormat="false" ht="15" hidden="false" customHeight="false" outlineLevel="0" collapsed="false">
      <c r="A13" s="17" t="s">
        <v>2483</v>
      </c>
      <c r="B13" s="18" t="n">
        <v>46087</v>
      </c>
      <c r="C13" s="17" t="s">
        <v>101</v>
      </c>
      <c r="D13" s="17" t="s">
        <v>96</v>
      </c>
      <c r="E13" s="17" t="s">
        <v>100</v>
      </c>
      <c r="F13" s="15" t="n">
        <v>53.76</v>
      </c>
      <c r="G13" s="15" t="n">
        <f aca="false">ROUND(ROUND(F13*100,0)/10,0)/100</f>
        <v>5.38</v>
      </c>
      <c r="H13" s="15" t="n">
        <f aca="false">F13+G13</f>
        <v>59.14</v>
      </c>
      <c r="I13" s="17" t="s">
        <v>2474</v>
      </c>
      <c r="J13" s="19" t="n">
        <f aca="false">DATE(YEAR(B13),MONTH(B13),1)</f>
        <v>46082</v>
      </c>
      <c r="K13" s="17" t="str">
        <f aca="false">IF(E13="","No","Yes")</f>
        <v>Yes</v>
      </c>
      <c r="L13" s="17" t="str">
        <f aca="false">IF(D13="","No","Yes")</f>
        <v>Yes</v>
      </c>
    </row>
    <row r="14" customFormat="false" ht="15" hidden="false" customHeight="false" outlineLevel="0" collapsed="false">
      <c r="A14" s="17" t="s">
        <v>2484</v>
      </c>
      <c r="B14" s="18" t="n">
        <v>46087</v>
      </c>
      <c r="C14" s="17" t="s">
        <v>101</v>
      </c>
      <c r="D14" s="17"/>
      <c r="E14" s="17"/>
      <c r="F14" s="15" t="n">
        <v>127.42</v>
      </c>
      <c r="G14" s="15" t="n">
        <f aca="false">ROUND(ROUND(F14*100,0)/10,0)/100</f>
        <v>12.74</v>
      </c>
      <c r="H14" s="15" t="n">
        <f aca="false">F14+G14</f>
        <v>140.16</v>
      </c>
      <c r="I14" s="17" t="s">
        <v>2470</v>
      </c>
      <c r="J14" s="19" t="n">
        <f aca="false">DATE(YEAR(B14),MONTH(B14),1)</f>
        <v>46082</v>
      </c>
      <c r="K14" s="17" t="str">
        <f aca="false">IF(E14="","No","Yes")</f>
        <v>No</v>
      </c>
      <c r="L14" s="17" t="str">
        <f aca="false">IF(D14="","No","Yes")</f>
        <v>No</v>
      </c>
    </row>
    <row r="15" customFormat="false" ht="15" hidden="false" customHeight="false" outlineLevel="0" collapsed="false">
      <c r="A15" s="17" t="s">
        <v>2485</v>
      </c>
      <c r="B15" s="18" t="n">
        <v>46088</v>
      </c>
      <c r="C15" s="17" t="s">
        <v>82</v>
      </c>
      <c r="D15" s="17" t="s">
        <v>90</v>
      </c>
      <c r="E15" s="17" t="s">
        <v>94</v>
      </c>
      <c r="F15" s="15" t="n">
        <v>586.15</v>
      </c>
      <c r="G15" s="15" t="n">
        <f aca="false">ROUND(ROUND(F15*100,0)/10,0)/100</f>
        <v>58.62</v>
      </c>
      <c r="H15" s="15" t="n">
        <f aca="false">F15+G15</f>
        <v>644.77</v>
      </c>
      <c r="I15" s="17" t="s">
        <v>2474</v>
      </c>
      <c r="J15" s="19" t="n">
        <f aca="false">DATE(YEAR(B15),MONTH(B15),1)</f>
        <v>46082</v>
      </c>
      <c r="K15" s="17" t="str">
        <f aca="false">IF(E15="","No","Yes")</f>
        <v>Yes</v>
      </c>
      <c r="L15" s="17" t="str">
        <f aca="false">IF(D15="","No","Yes")</f>
        <v>Yes</v>
      </c>
    </row>
    <row r="16" customFormat="false" ht="15" hidden="false" customHeight="false" outlineLevel="0" collapsed="false">
      <c r="A16" s="17" t="s">
        <v>2486</v>
      </c>
      <c r="B16" s="18" t="n">
        <v>46088</v>
      </c>
      <c r="C16" s="17" t="s">
        <v>82</v>
      </c>
      <c r="D16" s="17" t="s">
        <v>103</v>
      </c>
      <c r="E16" s="17" t="s">
        <v>106</v>
      </c>
      <c r="F16" s="15" t="n">
        <v>337.76</v>
      </c>
      <c r="G16" s="15" t="n">
        <f aca="false">ROUND(ROUND(F16*100,0)/10,0)/100</f>
        <v>33.78</v>
      </c>
      <c r="H16" s="15" t="n">
        <f aca="false">F16+G16</f>
        <v>371.54</v>
      </c>
      <c r="I16" s="17" t="s">
        <v>2474</v>
      </c>
      <c r="J16" s="19" t="n">
        <f aca="false">DATE(YEAR(B16),MONTH(B16),1)</f>
        <v>46082</v>
      </c>
      <c r="K16" s="17" t="str">
        <f aca="false">IF(E16="","No","Yes")</f>
        <v>Yes</v>
      </c>
      <c r="L16" s="17" t="str">
        <f aca="false">IF(D16="","No","Yes")</f>
        <v>Yes</v>
      </c>
    </row>
    <row r="17" customFormat="false" ht="15" hidden="false" customHeight="false" outlineLevel="0" collapsed="false">
      <c r="A17" s="17" t="s">
        <v>2487</v>
      </c>
      <c r="B17" s="18" t="n">
        <v>46088</v>
      </c>
      <c r="C17" s="17" t="s">
        <v>88</v>
      </c>
      <c r="D17" s="17" t="s">
        <v>90</v>
      </c>
      <c r="E17" s="17" t="s">
        <v>107</v>
      </c>
      <c r="F17" s="15" t="n">
        <v>126.39</v>
      </c>
      <c r="G17" s="15" t="n">
        <f aca="false">ROUND(ROUND(F17*100,0)/10,0)/100</f>
        <v>12.64</v>
      </c>
      <c r="H17" s="15" t="n">
        <f aca="false">F17+G17</f>
        <v>139.03</v>
      </c>
      <c r="I17" s="17" t="s">
        <v>2474</v>
      </c>
      <c r="J17" s="19" t="n">
        <f aca="false">DATE(YEAR(B17),MONTH(B17),1)</f>
        <v>46082</v>
      </c>
      <c r="K17" s="17" t="str">
        <f aca="false">IF(E17="","No","Yes")</f>
        <v>Yes</v>
      </c>
      <c r="L17" s="17" t="str">
        <f aca="false">IF(D17="","No","Yes")</f>
        <v>Yes</v>
      </c>
    </row>
    <row r="18" customFormat="false" ht="15" hidden="false" customHeight="false" outlineLevel="0" collapsed="false">
      <c r="A18" s="17" t="s">
        <v>2488</v>
      </c>
      <c r="B18" s="18" t="n">
        <v>46088</v>
      </c>
      <c r="C18" s="17" t="s">
        <v>101</v>
      </c>
      <c r="D18" s="17" t="s">
        <v>110</v>
      </c>
      <c r="E18" s="17" t="s">
        <v>113</v>
      </c>
      <c r="F18" s="15" t="n">
        <v>123.42</v>
      </c>
      <c r="G18" s="15" t="n">
        <f aca="false">ROUND(ROUND(F18*100,0)/10,0)/100</f>
        <v>12.34</v>
      </c>
      <c r="H18" s="15" t="n">
        <f aca="false">F18+G18</f>
        <v>135.76</v>
      </c>
      <c r="I18" s="17" t="s">
        <v>2474</v>
      </c>
      <c r="J18" s="19" t="n">
        <f aca="false">DATE(YEAR(B18),MONTH(B18),1)</f>
        <v>46082</v>
      </c>
      <c r="K18" s="17" t="str">
        <f aca="false">IF(E18="","No","Yes")</f>
        <v>Yes</v>
      </c>
      <c r="L18" s="17" t="str">
        <f aca="false">IF(D18="","No","Yes")</f>
        <v>Yes</v>
      </c>
    </row>
    <row r="19" customFormat="false" ht="15" hidden="false" customHeight="false" outlineLevel="0" collapsed="false">
      <c r="A19" s="17" t="s">
        <v>2489</v>
      </c>
      <c r="B19" s="18" t="n">
        <v>46088</v>
      </c>
      <c r="C19" s="17" t="s">
        <v>101</v>
      </c>
      <c r="D19" s="17"/>
      <c r="E19" s="17"/>
      <c r="F19" s="15" t="n">
        <v>54.24</v>
      </c>
      <c r="G19" s="15" t="n">
        <f aca="false">ROUND(ROUND(F19*100,0)/10,0)/100</f>
        <v>5.42</v>
      </c>
      <c r="H19" s="15" t="n">
        <f aca="false">F19+G19</f>
        <v>59.66</v>
      </c>
      <c r="I19" s="17" t="s">
        <v>2470</v>
      </c>
      <c r="J19" s="19" t="n">
        <f aca="false">DATE(YEAR(B19),MONTH(B19),1)</f>
        <v>46082</v>
      </c>
      <c r="K19" s="17" t="str">
        <f aca="false">IF(E19="","No","Yes")</f>
        <v>No</v>
      </c>
      <c r="L19" s="17" t="str">
        <f aca="false">IF(D19="","No","Yes")</f>
        <v>No</v>
      </c>
    </row>
    <row r="20" customFormat="false" ht="15" hidden="false" customHeight="false" outlineLevel="0" collapsed="false">
      <c r="A20" s="17" t="s">
        <v>2490</v>
      </c>
      <c r="B20" s="18" t="n">
        <v>46089</v>
      </c>
      <c r="C20" s="17" t="s">
        <v>82</v>
      </c>
      <c r="D20" s="17" t="s">
        <v>126</v>
      </c>
      <c r="E20" s="17" t="s">
        <v>137</v>
      </c>
      <c r="F20" s="15" t="n">
        <v>142.01</v>
      </c>
      <c r="G20" s="15" t="n">
        <f aca="false">ROUND(ROUND(F20*100,0)/10,0)/100</f>
        <v>14.2</v>
      </c>
      <c r="H20" s="15" t="n">
        <f aca="false">F20+G20</f>
        <v>156.21</v>
      </c>
      <c r="I20" s="17" t="s">
        <v>2474</v>
      </c>
      <c r="J20" s="19" t="n">
        <f aca="false">DATE(YEAR(B20),MONTH(B20),1)</f>
        <v>46082</v>
      </c>
      <c r="K20" s="17" t="str">
        <f aca="false">IF(E20="","No","Yes")</f>
        <v>Yes</v>
      </c>
      <c r="L20" s="17" t="str">
        <f aca="false">IF(D20="","No","Yes")</f>
        <v>Yes</v>
      </c>
    </row>
    <row r="21" customFormat="false" ht="15" hidden="false" customHeight="false" outlineLevel="0" collapsed="false">
      <c r="A21" s="17" t="s">
        <v>2491</v>
      </c>
      <c r="B21" s="18" t="n">
        <v>46089</v>
      </c>
      <c r="C21" s="17" t="s">
        <v>82</v>
      </c>
      <c r="D21" s="17" t="s">
        <v>129</v>
      </c>
      <c r="E21" s="17" t="s">
        <v>141</v>
      </c>
      <c r="F21" s="15" t="n">
        <v>135.8</v>
      </c>
      <c r="G21" s="15" t="n">
        <f aca="false">ROUND(ROUND(F21*100,0)/10,0)/100</f>
        <v>13.58</v>
      </c>
      <c r="H21" s="15" t="n">
        <f aca="false">F21+G21</f>
        <v>149.38</v>
      </c>
      <c r="I21" s="17" t="s">
        <v>2474</v>
      </c>
      <c r="J21" s="19" t="n">
        <f aca="false">DATE(YEAR(B21),MONTH(B21),1)</f>
        <v>46082</v>
      </c>
      <c r="K21" s="17" t="str">
        <f aca="false">IF(E21="","No","Yes")</f>
        <v>Yes</v>
      </c>
      <c r="L21" s="17" t="str">
        <f aca="false">IF(D21="","No","Yes")</f>
        <v>Yes</v>
      </c>
    </row>
    <row r="22" customFormat="false" ht="15" hidden="false" customHeight="false" outlineLevel="0" collapsed="false">
      <c r="A22" s="17" t="s">
        <v>2492</v>
      </c>
      <c r="B22" s="18" t="n">
        <v>46089</v>
      </c>
      <c r="C22" s="17" t="s">
        <v>101</v>
      </c>
      <c r="D22" s="17" t="s">
        <v>83</v>
      </c>
      <c r="E22" s="17" t="s">
        <v>117</v>
      </c>
      <c r="F22" s="15" t="n">
        <v>62.28</v>
      </c>
      <c r="G22" s="15" t="n">
        <f aca="false">ROUND(ROUND(F22*100,0)/10,0)/100</f>
        <v>6.23</v>
      </c>
      <c r="H22" s="15" t="n">
        <f aca="false">F22+G22</f>
        <v>68.51</v>
      </c>
      <c r="I22" s="17" t="s">
        <v>2474</v>
      </c>
      <c r="J22" s="19" t="n">
        <f aca="false">DATE(YEAR(B22),MONTH(B22),1)</f>
        <v>46082</v>
      </c>
      <c r="K22" s="17" t="str">
        <f aca="false">IF(E22="","No","Yes")</f>
        <v>Yes</v>
      </c>
      <c r="L22" s="17" t="str">
        <f aca="false">IF(D22="","No","Yes")</f>
        <v>Yes</v>
      </c>
    </row>
    <row r="23" customFormat="false" ht="15" hidden="false" customHeight="false" outlineLevel="0" collapsed="false">
      <c r="A23" s="17" t="s">
        <v>2493</v>
      </c>
      <c r="B23" s="18" t="n">
        <v>46090</v>
      </c>
      <c r="C23" s="17" t="s">
        <v>88</v>
      </c>
      <c r="D23" s="17" t="s">
        <v>96</v>
      </c>
      <c r="E23" s="17" t="s">
        <v>105</v>
      </c>
      <c r="F23" s="15" t="n">
        <v>526.58</v>
      </c>
      <c r="G23" s="15" t="n">
        <f aca="false">ROUND(ROUND(F23*100,0)/10,0)/100</f>
        <v>52.66</v>
      </c>
      <c r="H23" s="15" t="n">
        <f aca="false">F23+G23</f>
        <v>579.24</v>
      </c>
      <c r="I23" s="17" t="s">
        <v>2474</v>
      </c>
      <c r="J23" s="19" t="n">
        <f aca="false">DATE(YEAR(B23),MONTH(B23),1)</f>
        <v>46082</v>
      </c>
      <c r="K23" s="17" t="str">
        <f aca="false">IF(E23="","No","Yes")</f>
        <v>Yes</v>
      </c>
      <c r="L23" s="17" t="str">
        <f aca="false">IF(D23="","No","Yes")</f>
        <v>Yes</v>
      </c>
    </row>
    <row r="24" customFormat="false" ht="15" hidden="false" customHeight="false" outlineLevel="0" collapsed="false">
      <c r="A24" s="17" t="s">
        <v>2494</v>
      </c>
      <c r="B24" s="18" t="n">
        <v>46090</v>
      </c>
      <c r="C24" s="17" t="s">
        <v>88</v>
      </c>
      <c r="D24" s="17" t="s">
        <v>110</v>
      </c>
      <c r="E24" s="17" t="s">
        <v>109</v>
      </c>
      <c r="F24" s="15" t="n">
        <v>353.19</v>
      </c>
      <c r="G24" s="15" t="n">
        <f aca="false">ROUND(ROUND(F24*100,0)/10,0)/100</f>
        <v>35.32</v>
      </c>
      <c r="H24" s="15" t="n">
        <f aca="false">F24+G24</f>
        <v>388.51</v>
      </c>
      <c r="I24" s="17" t="s">
        <v>2474</v>
      </c>
      <c r="J24" s="19" t="n">
        <f aca="false">DATE(YEAR(B24),MONTH(B24),1)</f>
        <v>46082</v>
      </c>
      <c r="K24" s="17" t="str">
        <f aca="false">IF(E24="","No","Yes")</f>
        <v>Yes</v>
      </c>
      <c r="L24" s="17" t="str">
        <f aca="false">IF(D24="","No","Yes")</f>
        <v>Yes</v>
      </c>
    </row>
    <row r="25" customFormat="false" ht="15" hidden="false" customHeight="false" outlineLevel="0" collapsed="false">
      <c r="A25" s="17" t="s">
        <v>2495</v>
      </c>
      <c r="B25" s="18" t="n">
        <v>46090</v>
      </c>
      <c r="C25" s="17" t="s">
        <v>88</v>
      </c>
      <c r="D25" s="17" t="s">
        <v>103</v>
      </c>
      <c r="E25" s="17" t="s">
        <v>112</v>
      </c>
      <c r="F25" s="15" t="n">
        <v>563.32</v>
      </c>
      <c r="G25" s="15" t="n">
        <f aca="false">ROUND(ROUND(F25*100,0)/10,0)/100</f>
        <v>56.33</v>
      </c>
      <c r="H25" s="15" t="n">
        <f aca="false">F25+G25</f>
        <v>619.65</v>
      </c>
      <c r="I25" s="17" t="s">
        <v>2474</v>
      </c>
      <c r="J25" s="19" t="n">
        <f aca="false">DATE(YEAR(B25),MONTH(B25),1)</f>
        <v>46082</v>
      </c>
      <c r="K25" s="17" t="str">
        <f aca="false">IF(E25="","No","Yes")</f>
        <v>Yes</v>
      </c>
      <c r="L25" s="17" t="str">
        <f aca="false">IF(D25="","No","Yes")</f>
        <v>Yes</v>
      </c>
    </row>
    <row r="26" customFormat="false" ht="15" hidden="false" customHeight="false" outlineLevel="0" collapsed="false">
      <c r="A26" s="17" t="s">
        <v>2496</v>
      </c>
      <c r="B26" s="18" t="n">
        <v>46090</v>
      </c>
      <c r="C26" s="17" t="s">
        <v>88</v>
      </c>
      <c r="D26" s="17" t="s">
        <v>121</v>
      </c>
      <c r="E26" s="17" t="s">
        <v>123</v>
      </c>
      <c r="F26" s="15" t="n">
        <v>1946.13</v>
      </c>
      <c r="G26" s="15" t="n">
        <f aca="false">ROUND(ROUND(F26*100,0)/10,0)/100</f>
        <v>194.61</v>
      </c>
      <c r="H26" s="15" t="n">
        <f aca="false">F26+G26</f>
        <v>2140.74</v>
      </c>
      <c r="I26" s="17" t="s">
        <v>2474</v>
      </c>
      <c r="J26" s="19" t="n">
        <f aca="false">DATE(YEAR(B26),MONTH(B26),1)</f>
        <v>46082</v>
      </c>
      <c r="K26" s="17" t="str">
        <f aca="false">IF(E26="","No","Yes")</f>
        <v>Yes</v>
      </c>
      <c r="L26" s="17" t="str">
        <f aca="false">IF(D26="","No","Yes")</f>
        <v>Yes</v>
      </c>
    </row>
    <row r="27" customFormat="false" ht="15" hidden="false" customHeight="false" outlineLevel="0" collapsed="false">
      <c r="A27" s="17" t="s">
        <v>2497</v>
      </c>
      <c r="B27" s="18" t="n">
        <v>46090</v>
      </c>
      <c r="C27" s="17" t="s">
        <v>88</v>
      </c>
      <c r="D27" s="17" t="s">
        <v>126</v>
      </c>
      <c r="E27" s="17" t="s">
        <v>125</v>
      </c>
      <c r="F27" s="15" t="n">
        <v>479.47</v>
      </c>
      <c r="G27" s="15" t="n">
        <f aca="false">ROUND(ROUND(F27*100,0)/10,0)/100</f>
        <v>47.95</v>
      </c>
      <c r="H27" s="15" t="n">
        <f aca="false">F27+G27</f>
        <v>527.42</v>
      </c>
      <c r="I27" s="17" t="s">
        <v>2474</v>
      </c>
      <c r="J27" s="19" t="n">
        <f aca="false">DATE(YEAR(B27),MONTH(B27),1)</f>
        <v>46082</v>
      </c>
      <c r="K27" s="17" t="str">
        <f aca="false">IF(E27="","No","Yes")</f>
        <v>Yes</v>
      </c>
      <c r="L27" s="17" t="str">
        <f aca="false">IF(D27="","No","Yes")</f>
        <v>Yes</v>
      </c>
    </row>
    <row r="28" customFormat="false" ht="15" hidden="false" customHeight="false" outlineLevel="0" collapsed="false">
      <c r="A28" s="17" t="s">
        <v>2498</v>
      </c>
      <c r="B28" s="18" t="n">
        <v>46091</v>
      </c>
      <c r="C28" s="17" t="s">
        <v>88</v>
      </c>
      <c r="D28" s="17" t="s">
        <v>121</v>
      </c>
      <c r="E28" s="17" t="s">
        <v>120</v>
      </c>
      <c r="F28" s="15" t="n">
        <v>158.36</v>
      </c>
      <c r="G28" s="15" t="n">
        <f aca="false">ROUND(ROUND(F28*100,0)/10,0)/100</f>
        <v>15.84</v>
      </c>
      <c r="H28" s="15" t="n">
        <f aca="false">F28+G28</f>
        <v>174.2</v>
      </c>
      <c r="I28" s="17" t="s">
        <v>2474</v>
      </c>
      <c r="J28" s="19" t="n">
        <f aca="false">DATE(YEAR(B28),MONTH(B28),1)</f>
        <v>46082</v>
      </c>
      <c r="K28" s="17" t="str">
        <f aca="false">IF(E28="","No","Yes")</f>
        <v>Yes</v>
      </c>
      <c r="L28" s="17" t="str">
        <f aca="false">IF(D28="","No","Yes")</f>
        <v>Yes</v>
      </c>
    </row>
    <row r="29" customFormat="false" ht="15" hidden="false" customHeight="false" outlineLevel="0" collapsed="false">
      <c r="A29" s="17" t="s">
        <v>2499</v>
      </c>
      <c r="B29" s="18" t="n">
        <v>46092</v>
      </c>
      <c r="C29" s="17" t="s">
        <v>82</v>
      </c>
      <c r="D29" s="17" t="s">
        <v>96</v>
      </c>
      <c r="E29" s="17" t="s">
        <v>119</v>
      </c>
      <c r="F29" s="15" t="n">
        <v>500.88</v>
      </c>
      <c r="G29" s="15" t="n">
        <f aca="false">ROUND(ROUND(F29*100,0)/10,0)/100</f>
        <v>50.09</v>
      </c>
      <c r="H29" s="15" t="n">
        <f aca="false">F29+G29</f>
        <v>550.97</v>
      </c>
      <c r="I29" s="17" t="s">
        <v>2474</v>
      </c>
      <c r="J29" s="19" t="n">
        <f aca="false">DATE(YEAR(B29),MONTH(B29),1)</f>
        <v>46082</v>
      </c>
      <c r="K29" s="17" t="str">
        <f aca="false">IF(E29="","No","Yes")</f>
        <v>Yes</v>
      </c>
      <c r="L29" s="17" t="str">
        <f aca="false">IF(D29="","No","Yes")</f>
        <v>Yes</v>
      </c>
    </row>
    <row r="30" customFormat="false" ht="15" hidden="false" customHeight="false" outlineLevel="0" collapsed="false">
      <c r="A30" s="17" t="s">
        <v>2500</v>
      </c>
      <c r="B30" s="18" t="n">
        <v>46092</v>
      </c>
      <c r="C30" s="17" t="s">
        <v>82</v>
      </c>
      <c r="D30" s="17" t="s">
        <v>96</v>
      </c>
      <c r="E30" s="17" t="s">
        <v>124</v>
      </c>
      <c r="F30" s="15" t="n">
        <v>258.64</v>
      </c>
      <c r="G30" s="15" t="n">
        <f aca="false">ROUND(ROUND(F30*100,0)/10,0)/100</f>
        <v>25.86</v>
      </c>
      <c r="H30" s="15" t="n">
        <f aca="false">F30+G30</f>
        <v>284.5</v>
      </c>
      <c r="I30" s="17" t="s">
        <v>2474</v>
      </c>
      <c r="J30" s="19" t="n">
        <f aca="false">DATE(YEAR(B30),MONTH(B30),1)</f>
        <v>46082</v>
      </c>
      <c r="K30" s="17" t="str">
        <f aca="false">IF(E30="","No","Yes")</f>
        <v>Yes</v>
      </c>
      <c r="L30" s="17" t="str">
        <f aca="false">IF(D30="","No","Yes")</f>
        <v>Yes</v>
      </c>
    </row>
    <row r="31" customFormat="false" ht="15" hidden="false" customHeight="false" outlineLevel="0" collapsed="false">
      <c r="A31" s="17" t="s">
        <v>2501</v>
      </c>
      <c r="B31" s="18" t="n">
        <v>46092</v>
      </c>
      <c r="C31" s="17" t="s">
        <v>82</v>
      </c>
      <c r="D31" s="17" t="s">
        <v>129</v>
      </c>
      <c r="E31" s="17" t="s">
        <v>128</v>
      </c>
      <c r="F31" s="15" t="n">
        <v>189.51</v>
      </c>
      <c r="G31" s="15" t="n">
        <f aca="false">ROUND(ROUND(F31*100,0)/10,0)/100</f>
        <v>18.95</v>
      </c>
      <c r="H31" s="15" t="n">
        <f aca="false">F31+G31</f>
        <v>208.46</v>
      </c>
      <c r="I31" s="17" t="s">
        <v>2474</v>
      </c>
      <c r="J31" s="19" t="n">
        <f aca="false">DATE(YEAR(B31),MONTH(B31),1)</f>
        <v>46082</v>
      </c>
      <c r="K31" s="17" t="str">
        <f aca="false">IF(E31="","No","Yes")</f>
        <v>Yes</v>
      </c>
      <c r="L31" s="17" t="str">
        <f aca="false">IF(D31="","No","Yes")</f>
        <v>Yes</v>
      </c>
    </row>
    <row r="32" customFormat="false" ht="15" hidden="false" customHeight="false" outlineLevel="0" collapsed="false">
      <c r="A32" s="17" t="s">
        <v>2502</v>
      </c>
      <c r="B32" s="18" t="n">
        <v>46092</v>
      </c>
      <c r="C32" s="17" t="s">
        <v>82</v>
      </c>
      <c r="D32" s="17" t="s">
        <v>83</v>
      </c>
      <c r="E32" s="17" t="s">
        <v>136</v>
      </c>
      <c r="F32" s="15" t="n">
        <v>142.86</v>
      </c>
      <c r="G32" s="15" t="n">
        <f aca="false">ROUND(ROUND(F32*100,0)/10,0)/100</f>
        <v>14.29</v>
      </c>
      <c r="H32" s="15" t="n">
        <f aca="false">F32+G32</f>
        <v>157.15</v>
      </c>
      <c r="I32" s="17" t="s">
        <v>2474</v>
      </c>
      <c r="J32" s="19" t="n">
        <f aca="false">DATE(YEAR(B32),MONTH(B32),1)</f>
        <v>46082</v>
      </c>
      <c r="K32" s="17" t="str">
        <f aca="false">IF(E32="","No","Yes")</f>
        <v>Yes</v>
      </c>
      <c r="L32" s="17" t="str">
        <f aca="false">IF(D32="","No","Yes")</f>
        <v>Yes</v>
      </c>
    </row>
    <row r="33" customFormat="false" ht="15" hidden="false" customHeight="false" outlineLevel="0" collapsed="false">
      <c r="A33" s="17" t="s">
        <v>2503</v>
      </c>
      <c r="B33" s="18" t="n">
        <v>46092</v>
      </c>
      <c r="C33" s="17" t="s">
        <v>82</v>
      </c>
      <c r="D33" s="17" t="s">
        <v>83</v>
      </c>
      <c r="E33" s="17" t="s">
        <v>159</v>
      </c>
      <c r="F33" s="15" t="n">
        <v>295.31</v>
      </c>
      <c r="G33" s="15" t="n">
        <f aca="false">ROUND(ROUND(F33*100,0)/10,0)/100</f>
        <v>29.53</v>
      </c>
      <c r="H33" s="15" t="n">
        <f aca="false">F33+G33</f>
        <v>324.84</v>
      </c>
      <c r="I33" s="17" t="s">
        <v>2474</v>
      </c>
      <c r="J33" s="19" t="n">
        <f aca="false">DATE(YEAR(B33),MONTH(B33),1)</f>
        <v>46082</v>
      </c>
      <c r="K33" s="17" t="str">
        <f aca="false">IF(E33="","No","Yes")</f>
        <v>Yes</v>
      </c>
      <c r="L33" s="17" t="str">
        <f aca="false">IF(D33="","No","Yes")</f>
        <v>Yes</v>
      </c>
    </row>
    <row r="34" customFormat="false" ht="15" hidden="false" customHeight="false" outlineLevel="0" collapsed="false">
      <c r="A34" s="17" t="s">
        <v>2504</v>
      </c>
      <c r="B34" s="18" t="n">
        <v>46092</v>
      </c>
      <c r="C34" s="17" t="s">
        <v>88</v>
      </c>
      <c r="D34" s="17" t="s">
        <v>115</v>
      </c>
      <c r="E34" s="17" t="s">
        <v>114</v>
      </c>
      <c r="F34" s="15" t="n">
        <v>612.2</v>
      </c>
      <c r="G34" s="15" t="n">
        <f aca="false">ROUND(ROUND(F34*100,0)/10,0)/100</f>
        <v>61.22</v>
      </c>
      <c r="H34" s="15" t="n">
        <f aca="false">F34+G34</f>
        <v>673.42</v>
      </c>
      <c r="I34" s="17" t="s">
        <v>2474</v>
      </c>
      <c r="J34" s="19" t="n">
        <f aca="false">DATE(YEAR(B34),MONTH(B34),1)</f>
        <v>46082</v>
      </c>
      <c r="K34" s="17" t="str">
        <f aca="false">IF(E34="","No","Yes")</f>
        <v>Yes</v>
      </c>
      <c r="L34" s="17" t="str">
        <f aca="false">IF(D34="","No","Yes")</f>
        <v>Yes</v>
      </c>
    </row>
    <row r="35" customFormat="false" ht="15" hidden="false" customHeight="false" outlineLevel="0" collapsed="false">
      <c r="A35" s="17" t="s">
        <v>2505</v>
      </c>
      <c r="B35" s="18" t="n">
        <v>46092</v>
      </c>
      <c r="C35" s="17" t="s">
        <v>88</v>
      </c>
      <c r="D35" s="17" t="s">
        <v>103</v>
      </c>
      <c r="E35" s="17" t="s">
        <v>148</v>
      </c>
      <c r="F35" s="15" t="n">
        <v>255.26</v>
      </c>
      <c r="G35" s="15" t="n">
        <f aca="false">ROUND(ROUND(F35*100,0)/10,0)/100</f>
        <v>25.53</v>
      </c>
      <c r="H35" s="15" t="n">
        <f aca="false">F35+G35</f>
        <v>280.79</v>
      </c>
      <c r="I35" s="17" t="s">
        <v>2474</v>
      </c>
      <c r="J35" s="19" t="n">
        <f aca="false">DATE(YEAR(B35),MONTH(B35),1)</f>
        <v>46082</v>
      </c>
      <c r="K35" s="17" t="str">
        <f aca="false">IF(E35="","No","Yes")</f>
        <v>Yes</v>
      </c>
      <c r="L35" s="17" t="str">
        <f aca="false">IF(D35="","No","Yes")</f>
        <v>Yes</v>
      </c>
    </row>
    <row r="36" customFormat="false" ht="15" hidden="false" customHeight="false" outlineLevel="0" collapsed="false">
      <c r="A36" s="17" t="s">
        <v>2506</v>
      </c>
      <c r="B36" s="18" t="n">
        <v>46092</v>
      </c>
      <c r="C36" s="17" t="s">
        <v>88</v>
      </c>
      <c r="D36" s="17"/>
      <c r="E36" s="17"/>
      <c r="F36" s="15" t="n">
        <v>44.19</v>
      </c>
      <c r="G36" s="15" t="n">
        <f aca="false">ROUND(ROUND(F36*100,0)/10,0)/100</f>
        <v>4.42</v>
      </c>
      <c r="H36" s="15" t="n">
        <f aca="false">F36+G36</f>
        <v>48.61</v>
      </c>
      <c r="I36" s="17" t="s">
        <v>2470</v>
      </c>
      <c r="J36" s="19" t="n">
        <f aca="false">DATE(YEAR(B36),MONTH(B36),1)</f>
        <v>46082</v>
      </c>
      <c r="K36" s="17" t="str">
        <f aca="false">IF(E36="","No","Yes")</f>
        <v>No</v>
      </c>
      <c r="L36" s="17" t="str">
        <f aca="false">IF(D36="","No","Yes")</f>
        <v>No</v>
      </c>
    </row>
    <row r="37" customFormat="false" ht="15" hidden="false" customHeight="false" outlineLevel="0" collapsed="false">
      <c r="A37" s="17" t="s">
        <v>2507</v>
      </c>
      <c r="B37" s="18" t="n">
        <v>46092</v>
      </c>
      <c r="C37" s="17" t="s">
        <v>101</v>
      </c>
      <c r="D37" s="17" t="s">
        <v>133</v>
      </c>
      <c r="E37" s="17" t="s">
        <v>138</v>
      </c>
      <c r="F37" s="15" t="n">
        <v>125.81</v>
      </c>
      <c r="G37" s="15" t="n">
        <f aca="false">ROUND(ROUND(F37*100,0)/10,0)/100</f>
        <v>12.58</v>
      </c>
      <c r="H37" s="15" t="n">
        <f aca="false">F37+G37</f>
        <v>138.39</v>
      </c>
      <c r="I37" s="17" t="s">
        <v>2474</v>
      </c>
      <c r="J37" s="19" t="n">
        <f aca="false">DATE(YEAR(B37),MONTH(B37),1)</f>
        <v>46082</v>
      </c>
      <c r="K37" s="17" t="str">
        <f aca="false">IF(E37="","No","Yes")</f>
        <v>Yes</v>
      </c>
      <c r="L37" s="17" t="str">
        <f aca="false">IF(D37="","No","Yes")</f>
        <v>Yes</v>
      </c>
    </row>
    <row r="38" customFormat="false" ht="15" hidden="false" customHeight="false" outlineLevel="0" collapsed="false">
      <c r="A38" s="17" t="s">
        <v>2508</v>
      </c>
      <c r="B38" s="18" t="n">
        <v>46092</v>
      </c>
      <c r="C38" s="17" t="s">
        <v>101</v>
      </c>
      <c r="D38" s="17" t="s">
        <v>144</v>
      </c>
      <c r="E38" s="17" t="s">
        <v>143</v>
      </c>
      <c r="F38" s="15" t="n">
        <v>850.67</v>
      </c>
      <c r="G38" s="15" t="n">
        <f aca="false">ROUND(ROUND(F38*100,0)/10,0)/100</f>
        <v>85.07</v>
      </c>
      <c r="H38" s="15" t="n">
        <f aca="false">F38+G38</f>
        <v>935.74</v>
      </c>
      <c r="I38" s="17" t="s">
        <v>2474</v>
      </c>
      <c r="J38" s="19" t="n">
        <f aca="false">DATE(YEAR(B38),MONTH(B38),1)</f>
        <v>46082</v>
      </c>
      <c r="K38" s="17" t="str">
        <f aca="false">IF(E38="","No","Yes")</f>
        <v>Yes</v>
      </c>
      <c r="L38" s="17" t="str">
        <f aca="false">IF(D38="","No","Yes")</f>
        <v>Yes</v>
      </c>
    </row>
    <row r="39" customFormat="false" ht="15" hidden="false" customHeight="false" outlineLevel="0" collapsed="false">
      <c r="A39" s="17" t="s">
        <v>2509</v>
      </c>
      <c r="B39" s="18" t="n">
        <v>46093</v>
      </c>
      <c r="C39" s="17" t="s">
        <v>82</v>
      </c>
      <c r="D39" s="17" t="s">
        <v>110</v>
      </c>
      <c r="E39" s="17" t="s">
        <v>131</v>
      </c>
      <c r="F39" s="15" t="n">
        <v>320.03</v>
      </c>
      <c r="G39" s="15" t="n">
        <f aca="false">ROUND(ROUND(F39*100,0)/10,0)/100</f>
        <v>32</v>
      </c>
      <c r="H39" s="15" t="n">
        <f aca="false">F39+G39</f>
        <v>352.03</v>
      </c>
      <c r="I39" s="17" t="s">
        <v>2474</v>
      </c>
      <c r="J39" s="19" t="n">
        <f aca="false">DATE(YEAR(B39),MONTH(B39),1)</f>
        <v>46082</v>
      </c>
      <c r="K39" s="17" t="str">
        <f aca="false">IF(E39="","No","Yes")</f>
        <v>Yes</v>
      </c>
      <c r="L39" s="17" t="str">
        <f aca="false">IF(D39="","No","Yes")</f>
        <v>Yes</v>
      </c>
    </row>
    <row r="40" customFormat="false" ht="15" hidden="false" customHeight="false" outlineLevel="0" collapsed="false">
      <c r="A40" s="17" t="s">
        <v>2510</v>
      </c>
      <c r="B40" s="18" t="n">
        <v>46093</v>
      </c>
      <c r="C40" s="17" t="s">
        <v>82</v>
      </c>
      <c r="D40" s="17" t="s">
        <v>144</v>
      </c>
      <c r="E40" s="17" t="s">
        <v>146</v>
      </c>
      <c r="F40" s="15" t="n">
        <v>255.14</v>
      </c>
      <c r="G40" s="15" t="n">
        <f aca="false">ROUND(ROUND(F40*100,0)/10,0)/100</f>
        <v>25.51</v>
      </c>
      <c r="H40" s="15" t="n">
        <f aca="false">F40+G40</f>
        <v>280.65</v>
      </c>
      <c r="I40" s="17" t="s">
        <v>2474</v>
      </c>
      <c r="J40" s="19" t="n">
        <f aca="false">DATE(YEAR(B40),MONTH(B40),1)</f>
        <v>46082</v>
      </c>
      <c r="K40" s="17" t="str">
        <f aca="false">IF(E40="","No","Yes")</f>
        <v>Yes</v>
      </c>
      <c r="L40" s="17" t="str">
        <f aca="false">IF(D40="","No","Yes")</f>
        <v>Yes</v>
      </c>
    </row>
    <row r="41" customFormat="false" ht="15" hidden="false" customHeight="false" outlineLevel="0" collapsed="false">
      <c r="A41" s="17" t="s">
        <v>2511</v>
      </c>
      <c r="B41" s="18" t="n">
        <v>46093</v>
      </c>
      <c r="C41" s="17" t="s">
        <v>82</v>
      </c>
      <c r="D41" s="17" t="s">
        <v>115</v>
      </c>
      <c r="E41" s="17" t="s">
        <v>156</v>
      </c>
      <c r="F41" s="15" t="n">
        <v>277.21</v>
      </c>
      <c r="G41" s="15" t="n">
        <f aca="false">ROUND(ROUND(F41*100,0)/10,0)/100</f>
        <v>27.72</v>
      </c>
      <c r="H41" s="15" t="n">
        <f aca="false">F41+G41</f>
        <v>304.93</v>
      </c>
      <c r="I41" s="17" t="s">
        <v>2474</v>
      </c>
      <c r="J41" s="19" t="n">
        <f aca="false">DATE(YEAR(B41),MONTH(B41),1)</f>
        <v>46082</v>
      </c>
      <c r="K41" s="17" t="str">
        <f aca="false">IF(E41="","No","Yes")</f>
        <v>Yes</v>
      </c>
      <c r="L41" s="17" t="str">
        <f aca="false">IF(D41="","No","Yes")</f>
        <v>Yes</v>
      </c>
    </row>
    <row r="42" customFormat="false" ht="15" hidden="false" customHeight="false" outlineLevel="0" collapsed="false">
      <c r="A42" s="17" t="s">
        <v>2512</v>
      </c>
      <c r="B42" s="18" t="n">
        <v>46094</v>
      </c>
      <c r="C42" s="17" t="s">
        <v>82</v>
      </c>
      <c r="D42" s="17" t="s">
        <v>129</v>
      </c>
      <c r="E42" s="17" t="s">
        <v>139</v>
      </c>
      <c r="F42" s="15" t="n">
        <v>286.5</v>
      </c>
      <c r="G42" s="15" t="n">
        <f aca="false">ROUND(ROUND(F42*100,0)/10,0)/100</f>
        <v>28.65</v>
      </c>
      <c r="H42" s="15" t="n">
        <f aca="false">F42+G42</f>
        <v>315.15</v>
      </c>
      <c r="I42" s="17" t="s">
        <v>2474</v>
      </c>
      <c r="J42" s="19" t="n">
        <f aca="false">DATE(YEAR(B42),MONTH(B42),1)</f>
        <v>46082</v>
      </c>
      <c r="K42" s="17" t="str">
        <f aca="false">IF(E42="","No","Yes")</f>
        <v>Yes</v>
      </c>
      <c r="L42" s="17" t="str">
        <f aca="false">IF(D42="","No","Yes")</f>
        <v>Yes</v>
      </c>
    </row>
    <row r="43" customFormat="false" ht="15" hidden="false" customHeight="false" outlineLevel="0" collapsed="false">
      <c r="A43" s="17" t="s">
        <v>2513</v>
      </c>
      <c r="B43" s="18" t="n">
        <v>46094</v>
      </c>
      <c r="C43" s="17" t="s">
        <v>82</v>
      </c>
      <c r="D43" s="17" t="s">
        <v>96</v>
      </c>
      <c r="E43" s="17" t="s">
        <v>140</v>
      </c>
      <c r="F43" s="15" t="n">
        <v>468.44</v>
      </c>
      <c r="G43" s="15" t="n">
        <f aca="false">ROUND(ROUND(F43*100,0)/10,0)/100</f>
        <v>46.84</v>
      </c>
      <c r="H43" s="15" t="n">
        <f aca="false">F43+G43</f>
        <v>515.28</v>
      </c>
      <c r="I43" s="17" t="s">
        <v>2474</v>
      </c>
      <c r="J43" s="19" t="n">
        <f aca="false">DATE(YEAR(B43),MONTH(B43),1)</f>
        <v>46082</v>
      </c>
      <c r="K43" s="17" t="str">
        <f aca="false">IF(E43="","No","Yes")</f>
        <v>Yes</v>
      </c>
      <c r="L43" s="17" t="str">
        <f aca="false">IF(D43="","No","Yes")</f>
        <v>Yes</v>
      </c>
    </row>
    <row r="44" customFormat="false" ht="15" hidden="false" customHeight="false" outlineLevel="0" collapsed="false">
      <c r="A44" s="17" t="s">
        <v>2514</v>
      </c>
      <c r="B44" s="18" t="n">
        <v>46094</v>
      </c>
      <c r="C44" s="17" t="s">
        <v>82</v>
      </c>
      <c r="D44" s="17" t="s">
        <v>129</v>
      </c>
      <c r="E44" s="17" t="s">
        <v>152</v>
      </c>
      <c r="F44" s="15" t="n">
        <v>409.47</v>
      </c>
      <c r="G44" s="15" t="n">
        <f aca="false">ROUND(ROUND(F44*100,0)/10,0)/100</f>
        <v>40.95</v>
      </c>
      <c r="H44" s="15" t="n">
        <f aca="false">F44+G44</f>
        <v>450.42</v>
      </c>
      <c r="I44" s="17" t="s">
        <v>2474</v>
      </c>
      <c r="J44" s="19" t="n">
        <f aca="false">DATE(YEAR(B44),MONTH(B44),1)</f>
        <v>46082</v>
      </c>
      <c r="K44" s="17" t="str">
        <f aca="false">IF(E44="","No","Yes")</f>
        <v>Yes</v>
      </c>
      <c r="L44" s="17" t="str">
        <f aca="false">IF(D44="","No","Yes")</f>
        <v>Yes</v>
      </c>
    </row>
    <row r="45" customFormat="false" ht="15" hidden="false" customHeight="false" outlineLevel="0" collapsed="false">
      <c r="A45" s="17" t="s">
        <v>2515</v>
      </c>
      <c r="B45" s="18" t="n">
        <v>46094</v>
      </c>
      <c r="C45" s="17" t="s">
        <v>82</v>
      </c>
      <c r="D45" s="17" t="s">
        <v>115</v>
      </c>
      <c r="E45" s="17" t="s">
        <v>165</v>
      </c>
      <c r="F45" s="15" t="n">
        <v>148.14</v>
      </c>
      <c r="G45" s="15" t="n">
        <f aca="false">ROUND(ROUND(F45*100,0)/10,0)/100</f>
        <v>14.81</v>
      </c>
      <c r="H45" s="15" t="n">
        <f aca="false">F45+G45</f>
        <v>162.95</v>
      </c>
      <c r="I45" s="17" t="s">
        <v>2474</v>
      </c>
      <c r="J45" s="19" t="n">
        <f aca="false">DATE(YEAR(B45),MONTH(B45),1)</f>
        <v>46082</v>
      </c>
      <c r="K45" s="17" t="str">
        <f aca="false">IF(E45="","No","Yes")</f>
        <v>Yes</v>
      </c>
      <c r="L45" s="17" t="str">
        <f aca="false">IF(D45="","No","Yes")</f>
        <v>Yes</v>
      </c>
    </row>
    <row r="46" customFormat="false" ht="15" hidden="false" customHeight="false" outlineLevel="0" collapsed="false">
      <c r="A46" s="17" t="s">
        <v>2516</v>
      </c>
      <c r="B46" s="18" t="n">
        <v>46094</v>
      </c>
      <c r="C46" s="17" t="s">
        <v>82</v>
      </c>
      <c r="D46" s="17"/>
      <c r="E46" s="17"/>
      <c r="F46" s="15" t="n">
        <v>62.92</v>
      </c>
      <c r="G46" s="15" t="n">
        <f aca="false">ROUND(ROUND(F46*100,0)/10,0)/100</f>
        <v>6.29</v>
      </c>
      <c r="H46" s="15" t="n">
        <f aca="false">F46+G46</f>
        <v>69.21</v>
      </c>
      <c r="I46" s="17" t="s">
        <v>2470</v>
      </c>
      <c r="J46" s="19" t="n">
        <f aca="false">DATE(YEAR(B46),MONTH(B46),1)</f>
        <v>46082</v>
      </c>
      <c r="K46" s="17" t="str">
        <f aca="false">IF(E46="","No","Yes")</f>
        <v>No</v>
      </c>
      <c r="L46" s="17" t="str">
        <f aca="false">IF(D46="","No","Yes")</f>
        <v>No</v>
      </c>
    </row>
    <row r="47" customFormat="false" ht="15" hidden="false" customHeight="false" outlineLevel="0" collapsed="false">
      <c r="A47" s="17" t="s">
        <v>2517</v>
      </c>
      <c r="B47" s="18" t="n">
        <v>46094</v>
      </c>
      <c r="C47" s="17" t="s">
        <v>82</v>
      </c>
      <c r="D47" s="17" t="s">
        <v>129</v>
      </c>
      <c r="E47" s="17"/>
      <c r="F47" s="15" t="n">
        <v>64.36</v>
      </c>
      <c r="G47" s="15" t="n">
        <f aca="false">ROUND(ROUND(F47*100,0)/10,0)/100</f>
        <v>6.44</v>
      </c>
      <c r="H47" s="15" t="n">
        <f aca="false">F47+G47</f>
        <v>70.8</v>
      </c>
      <c r="I47" s="17" t="s">
        <v>2472</v>
      </c>
      <c r="J47" s="19" t="n">
        <f aca="false">DATE(YEAR(B47),MONTH(B47),1)</f>
        <v>46082</v>
      </c>
      <c r="K47" s="17" t="str">
        <f aca="false">IF(E47="","No","Yes")</f>
        <v>No</v>
      </c>
      <c r="L47" s="17" t="str">
        <f aca="false">IF(D47="","No","Yes")</f>
        <v>Yes</v>
      </c>
    </row>
    <row r="48" customFormat="false" ht="15" hidden="false" customHeight="false" outlineLevel="0" collapsed="false">
      <c r="A48" s="17" t="s">
        <v>2518</v>
      </c>
      <c r="B48" s="18" t="n">
        <v>46094</v>
      </c>
      <c r="C48" s="17" t="s">
        <v>88</v>
      </c>
      <c r="D48" s="17" t="s">
        <v>129</v>
      </c>
      <c r="E48" s="17" t="s">
        <v>149</v>
      </c>
      <c r="F48" s="15" t="n">
        <v>294.89</v>
      </c>
      <c r="G48" s="15" t="n">
        <f aca="false">ROUND(ROUND(F48*100,0)/10,0)/100</f>
        <v>29.49</v>
      </c>
      <c r="H48" s="15" t="n">
        <f aca="false">F48+G48</f>
        <v>324.38</v>
      </c>
      <c r="I48" s="17" t="s">
        <v>2474</v>
      </c>
      <c r="J48" s="19" t="n">
        <f aca="false">DATE(YEAR(B48),MONTH(B48),1)</f>
        <v>46082</v>
      </c>
      <c r="K48" s="17" t="str">
        <f aca="false">IF(E48="","No","Yes")</f>
        <v>Yes</v>
      </c>
      <c r="L48" s="17" t="str">
        <f aca="false">IF(D48="","No","Yes")</f>
        <v>Yes</v>
      </c>
    </row>
    <row r="49" customFormat="false" ht="15" hidden="false" customHeight="false" outlineLevel="0" collapsed="false">
      <c r="A49" s="17" t="s">
        <v>2519</v>
      </c>
      <c r="B49" s="18" t="n">
        <v>46094</v>
      </c>
      <c r="C49" s="17" t="s">
        <v>88</v>
      </c>
      <c r="D49" s="17" t="s">
        <v>96</v>
      </c>
      <c r="E49" s="17" t="s">
        <v>167</v>
      </c>
      <c r="F49" s="15" t="n">
        <v>509.92</v>
      </c>
      <c r="G49" s="15" t="n">
        <f aca="false">ROUND(ROUND(F49*100,0)/10,0)/100</f>
        <v>50.99</v>
      </c>
      <c r="H49" s="15" t="n">
        <f aca="false">F49+G49</f>
        <v>560.91</v>
      </c>
      <c r="I49" s="17" t="s">
        <v>2474</v>
      </c>
      <c r="J49" s="19" t="n">
        <f aca="false">DATE(YEAR(B49),MONTH(B49),1)</f>
        <v>46082</v>
      </c>
      <c r="K49" s="17" t="str">
        <f aca="false">IF(E49="","No","Yes")</f>
        <v>Yes</v>
      </c>
      <c r="L49" s="17" t="str">
        <f aca="false">IF(D49="","No","Yes")</f>
        <v>Yes</v>
      </c>
    </row>
    <row r="50" customFormat="false" ht="15" hidden="false" customHeight="false" outlineLevel="0" collapsed="false">
      <c r="A50" s="17" t="s">
        <v>2520</v>
      </c>
      <c r="B50" s="18" t="n">
        <v>46094</v>
      </c>
      <c r="C50" s="17" t="s">
        <v>101</v>
      </c>
      <c r="D50" s="17" t="s">
        <v>133</v>
      </c>
      <c r="E50" s="17" t="s">
        <v>151</v>
      </c>
      <c r="F50" s="15" t="n">
        <v>172.99</v>
      </c>
      <c r="G50" s="15" t="n">
        <f aca="false">ROUND(ROUND(F50*100,0)/10,0)/100</f>
        <v>17.3</v>
      </c>
      <c r="H50" s="15" t="n">
        <f aca="false">F50+G50</f>
        <v>190.29</v>
      </c>
      <c r="I50" s="17" t="s">
        <v>2474</v>
      </c>
      <c r="J50" s="19" t="n">
        <f aca="false">DATE(YEAR(B50),MONTH(B50),1)</f>
        <v>46082</v>
      </c>
      <c r="K50" s="17" t="str">
        <f aca="false">IF(E50="","No","Yes")</f>
        <v>Yes</v>
      </c>
      <c r="L50" s="17" t="str">
        <f aca="false">IF(D50="","No","Yes")</f>
        <v>Yes</v>
      </c>
    </row>
    <row r="51" customFormat="false" ht="15" hidden="false" customHeight="false" outlineLevel="0" collapsed="false">
      <c r="A51" s="17" t="s">
        <v>2521</v>
      </c>
      <c r="B51" s="18" t="n">
        <v>46094</v>
      </c>
      <c r="C51" s="17" t="s">
        <v>101</v>
      </c>
      <c r="D51" s="17" t="s">
        <v>154</v>
      </c>
      <c r="E51" s="17" t="s">
        <v>161</v>
      </c>
      <c r="F51" s="15" t="n">
        <v>332.65</v>
      </c>
      <c r="G51" s="15" t="n">
        <f aca="false">ROUND(ROUND(F51*100,0)/10,0)/100</f>
        <v>33.27</v>
      </c>
      <c r="H51" s="15" t="n">
        <f aca="false">F51+G51</f>
        <v>365.92</v>
      </c>
      <c r="I51" s="17" t="s">
        <v>2474</v>
      </c>
      <c r="J51" s="19" t="n">
        <f aca="false">DATE(YEAR(B51),MONTH(B51),1)</f>
        <v>46082</v>
      </c>
      <c r="K51" s="17" t="str">
        <f aca="false">IF(E51="","No","Yes")</f>
        <v>Yes</v>
      </c>
      <c r="L51" s="17" t="str">
        <f aca="false">IF(D51="","No","Yes")</f>
        <v>Yes</v>
      </c>
    </row>
    <row r="52" customFormat="false" ht="15" hidden="false" customHeight="false" outlineLevel="0" collapsed="false">
      <c r="A52" s="17" t="s">
        <v>2522</v>
      </c>
      <c r="B52" s="18" t="n">
        <v>46095</v>
      </c>
      <c r="C52" s="17" t="s">
        <v>82</v>
      </c>
      <c r="D52" s="17" t="s">
        <v>103</v>
      </c>
      <c r="E52" s="17" t="s">
        <v>147</v>
      </c>
      <c r="F52" s="15" t="n">
        <v>42.36</v>
      </c>
      <c r="G52" s="15" t="n">
        <f aca="false">ROUND(ROUND(F52*100,0)/10,0)/100</f>
        <v>4.24</v>
      </c>
      <c r="H52" s="15" t="n">
        <f aca="false">F52+G52</f>
        <v>46.6</v>
      </c>
      <c r="I52" s="17" t="s">
        <v>2474</v>
      </c>
      <c r="J52" s="19" t="n">
        <f aca="false">DATE(YEAR(B52),MONTH(B52),1)</f>
        <v>46082</v>
      </c>
      <c r="K52" s="17" t="str">
        <f aca="false">IF(E52="","No","Yes")</f>
        <v>Yes</v>
      </c>
      <c r="L52" s="17" t="str">
        <f aca="false">IF(D52="","No","Yes")</f>
        <v>Yes</v>
      </c>
    </row>
    <row r="53" customFormat="false" ht="15" hidden="false" customHeight="false" outlineLevel="0" collapsed="false">
      <c r="A53" s="17" t="s">
        <v>2523</v>
      </c>
      <c r="B53" s="18" t="n">
        <v>46095</v>
      </c>
      <c r="C53" s="17" t="s">
        <v>82</v>
      </c>
      <c r="D53" s="17" t="s">
        <v>154</v>
      </c>
      <c r="E53" s="17" t="s">
        <v>153</v>
      </c>
      <c r="F53" s="15" t="n">
        <v>133.44</v>
      </c>
      <c r="G53" s="15" t="n">
        <f aca="false">ROUND(ROUND(F53*100,0)/10,0)/100</f>
        <v>13.34</v>
      </c>
      <c r="H53" s="15" t="n">
        <f aca="false">F53+G53</f>
        <v>146.78</v>
      </c>
      <c r="I53" s="17" t="s">
        <v>2474</v>
      </c>
      <c r="J53" s="19" t="n">
        <f aca="false">DATE(YEAR(B53),MONTH(B53),1)</f>
        <v>46082</v>
      </c>
      <c r="K53" s="17" t="str">
        <f aca="false">IF(E53="","No","Yes")</f>
        <v>Yes</v>
      </c>
      <c r="L53" s="17" t="str">
        <f aca="false">IF(D53="","No","Yes")</f>
        <v>Yes</v>
      </c>
    </row>
    <row r="54" customFormat="false" ht="15" hidden="false" customHeight="false" outlineLevel="0" collapsed="false">
      <c r="A54" s="17" t="s">
        <v>2524</v>
      </c>
      <c r="B54" s="18" t="n">
        <v>46095</v>
      </c>
      <c r="C54" s="17" t="s">
        <v>82</v>
      </c>
      <c r="D54" s="17" t="s">
        <v>129</v>
      </c>
      <c r="E54" s="17" t="s">
        <v>166</v>
      </c>
      <c r="F54" s="15" t="n">
        <v>121.12</v>
      </c>
      <c r="G54" s="15" t="n">
        <f aca="false">ROUND(ROUND(F54*100,0)/10,0)/100</f>
        <v>12.11</v>
      </c>
      <c r="H54" s="15" t="n">
        <f aca="false">F54+G54</f>
        <v>133.23</v>
      </c>
      <c r="I54" s="17" t="s">
        <v>2474</v>
      </c>
      <c r="J54" s="19" t="n">
        <f aca="false">DATE(YEAR(B54),MONTH(B54),1)</f>
        <v>46082</v>
      </c>
      <c r="K54" s="17" t="str">
        <f aca="false">IF(E54="","No","Yes")</f>
        <v>Yes</v>
      </c>
      <c r="L54" s="17" t="str">
        <f aca="false">IF(D54="","No","Yes")</f>
        <v>Yes</v>
      </c>
    </row>
    <row r="55" customFormat="false" ht="15" hidden="false" customHeight="false" outlineLevel="0" collapsed="false">
      <c r="A55" s="17" t="s">
        <v>2525</v>
      </c>
      <c r="B55" s="18" t="n">
        <v>46095</v>
      </c>
      <c r="C55" s="17" t="s">
        <v>88</v>
      </c>
      <c r="D55" s="17" t="s">
        <v>126</v>
      </c>
      <c r="E55" s="17"/>
      <c r="F55" s="15" t="n">
        <v>184.7</v>
      </c>
      <c r="G55" s="15" t="n">
        <f aca="false">ROUND(ROUND(F55*100,0)/10,0)/100</f>
        <v>18.47</v>
      </c>
      <c r="H55" s="15" t="n">
        <f aca="false">F55+G55</f>
        <v>203.17</v>
      </c>
      <c r="I55" s="17" t="s">
        <v>2472</v>
      </c>
      <c r="J55" s="19" t="n">
        <f aca="false">DATE(YEAR(B55),MONTH(B55),1)</f>
        <v>46082</v>
      </c>
      <c r="K55" s="17" t="str">
        <f aca="false">IF(E55="","No","Yes")</f>
        <v>No</v>
      </c>
      <c r="L55" s="17" t="str">
        <f aca="false">IF(D55="","No","Yes")</f>
        <v>Yes</v>
      </c>
    </row>
    <row r="56" customFormat="false" ht="15" hidden="false" customHeight="false" outlineLevel="0" collapsed="false">
      <c r="A56" s="17" t="s">
        <v>2526</v>
      </c>
      <c r="B56" s="18" t="n">
        <v>46095</v>
      </c>
      <c r="C56" s="17" t="s">
        <v>101</v>
      </c>
      <c r="D56" s="17" t="s">
        <v>96</v>
      </c>
      <c r="E56" s="17" t="s">
        <v>158</v>
      </c>
      <c r="F56" s="15" t="n">
        <v>88.36</v>
      </c>
      <c r="G56" s="15" t="n">
        <f aca="false">ROUND(ROUND(F56*100,0)/10,0)/100</f>
        <v>8.84</v>
      </c>
      <c r="H56" s="15" t="n">
        <f aca="false">F56+G56</f>
        <v>97.2</v>
      </c>
      <c r="I56" s="17" t="s">
        <v>2474</v>
      </c>
      <c r="J56" s="19" t="n">
        <f aca="false">DATE(YEAR(B56),MONTH(B56),1)</f>
        <v>46082</v>
      </c>
      <c r="K56" s="17" t="str">
        <f aca="false">IF(E56="","No","Yes")</f>
        <v>Yes</v>
      </c>
      <c r="L56" s="17" t="str">
        <f aca="false">IF(D56="","No","Yes")</f>
        <v>Yes</v>
      </c>
    </row>
    <row r="57" customFormat="false" ht="15" hidden="false" customHeight="false" outlineLevel="0" collapsed="false">
      <c r="A57" s="17" t="s">
        <v>2527</v>
      </c>
      <c r="B57" s="18" t="n">
        <v>46096</v>
      </c>
      <c r="C57" s="17" t="s">
        <v>82</v>
      </c>
      <c r="D57" s="17" t="s">
        <v>144</v>
      </c>
      <c r="E57" s="17" t="s">
        <v>164</v>
      </c>
      <c r="F57" s="15" t="n">
        <v>155.23</v>
      </c>
      <c r="G57" s="15" t="n">
        <f aca="false">ROUND(ROUND(F57*100,0)/10,0)/100</f>
        <v>15.52</v>
      </c>
      <c r="H57" s="15" t="n">
        <f aca="false">F57+G57</f>
        <v>170.75</v>
      </c>
      <c r="I57" s="17" t="s">
        <v>2474</v>
      </c>
      <c r="J57" s="19" t="n">
        <f aca="false">DATE(YEAR(B57),MONTH(B57),1)</f>
        <v>46082</v>
      </c>
      <c r="K57" s="17" t="str">
        <f aca="false">IF(E57="","No","Yes")</f>
        <v>Yes</v>
      </c>
      <c r="L57" s="17" t="str">
        <f aca="false">IF(D57="","No","Yes")</f>
        <v>Yes</v>
      </c>
    </row>
    <row r="58" customFormat="false" ht="15" hidden="false" customHeight="false" outlineLevel="0" collapsed="false">
      <c r="A58" s="17" t="s">
        <v>2528</v>
      </c>
      <c r="B58" s="18" t="n">
        <v>46096</v>
      </c>
      <c r="C58" s="17" t="s">
        <v>82</v>
      </c>
      <c r="D58" s="17" t="s">
        <v>103</v>
      </c>
      <c r="E58" s="17" t="s">
        <v>168</v>
      </c>
      <c r="F58" s="15" t="n">
        <v>490.54</v>
      </c>
      <c r="G58" s="15" t="n">
        <f aca="false">ROUND(ROUND(F58*100,0)/10,0)/100</f>
        <v>49.05</v>
      </c>
      <c r="H58" s="15" t="n">
        <f aca="false">F58+G58</f>
        <v>539.59</v>
      </c>
      <c r="I58" s="17" t="s">
        <v>2474</v>
      </c>
      <c r="J58" s="19" t="n">
        <f aca="false">DATE(YEAR(B58),MONTH(B58),1)</f>
        <v>46082</v>
      </c>
      <c r="K58" s="17" t="str">
        <f aca="false">IF(E58="","No","Yes")</f>
        <v>Yes</v>
      </c>
      <c r="L58" s="17" t="str">
        <f aca="false">IF(D58="","No","Yes")</f>
        <v>Yes</v>
      </c>
    </row>
    <row r="59" customFormat="false" ht="15" hidden="false" customHeight="false" outlineLevel="0" collapsed="false">
      <c r="A59" s="17" t="s">
        <v>2529</v>
      </c>
      <c r="B59" s="18" t="n">
        <v>46096</v>
      </c>
      <c r="C59" s="17" t="s">
        <v>82</v>
      </c>
      <c r="D59" s="17" t="s">
        <v>182</v>
      </c>
      <c r="E59" s="17"/>
      <c r="F59" s="15" t="n">
        <v>342.39</v>
      </c>
      <c r="G59" s="15" t="n">
        <f aca="false">ROUND(ROUND(F59*100,0)/10,0)/100</f>
        <v>34.24</v>
      </c>
      <c r="H59" s="15" t="n">
        <f aca="false">F59+G59</f>
        <v>376.63</v>
      </c>
      <c r="I59" s="17" t="s">
        <v>2472</v>
      </c>
      <c r="J59" s="19" t="n">
        <f aca="false">DATE(YEAR(B59),MONTH(B59),1)</f>
        <v>46082</v>
      </c>
      <c r="K59" s="17" t="str">
        <f aca="false">IF(E59="","No","Yes")</f>
        <v>No</v>
      </c>
      <c r="L59" s="17" t="str">
        <f aca="false">IF(D59="","No","Yes")</f>
        <v>Yes</v>
      </c>
    </row>
    <row r="60" customFormat="false" ht="15" hidden="false" customHeight="false" outlineLevel="0" collapsed="false">
      <c r="A60" s="17" t="s">
        <v>2530</v>
      </c>
      <c r="B60" s="18" t="n">
        <v>46096</v>
      </c>
      <c r="C60" s="17" t="s">
        <v>82</v>
      </c>
      <c r="D60" s="17" t="s">
        <v>144</v>
      </c>
      <c r="E60" s="17"/>
      <c r="F60" s="15" t="n">
        <v>99.8</v>
      </c>
      <c r="G60" s="15" t="n">
        <f aca="false">ROUND(ROUND(F60*100,0)/10,0)/100</f>
        <v>9.98</v>
      </c>
      <c r="H60" s="15" t="n">
        <f aca="false">F60+G60</f>
        <v>109.78</v>
      </c>
      <c r="I60" s="17" t="s">
        <v>2472</v>
      </c>
      <c r="J60" s="19" t="n">
        <f aca="false">DATE(YEAR(B60),MONTH(B60),1)</f>
        <v>46082</v>
      </c>
      <c r="K60" s="17" t="str">
        <f aca="false">IF(E60="","No","Yes")</f>
        <v>No</v>
      </c>
      <c r="L60" s="17" t="str">
        <f aca="false">IF(D60="","No","Yes")</f>
        <v>Yes</v>
      </c>
    </row>
    <row r="61" customFormat="false" ht="15" hidden="false" customHeight="false" outlineLevel="0" collapsed="false">
      <c r="A61" s="17" t="s">
        <v>2531</v>
      </c>
      <c r="B61" s="18" t="n">
        <v>46096</v>
      </c>
      <c r="C61" s="17" t="s">
        <v>88</v>
      </c>
      <c r="D61" s="17"/>
      <c r="E61" s="17"/>
      <c r="F61" s="15" t="n">
        <v>202.98</v>
      </c>
      <c r="G61" s="15" t="n">
        <f aca="false">ROUND(ROUND(F61*100,0)/10,0)/100</f>
        <v>20.3</v>
      </c>
      <c r="H61" s="15" t="n">
        <f aca="false">F61+G61</f>
        <v>223.28</v>
      </c>
      <c r="I61" s="17" t="s">
        <v>2470</v>
      </c>
      <c r="J61" s="19" t="n">
        <f aca="false">DATE(YEAR(B61),MONTH(B61),1)</f>
        <v>46082</v>
      </c>
      <c r="K61" s="17" t="str">
        <f aca="false">IF(E61="","No","Yes")</f>
        <v>No</v>
      </c>
      <c r="L61" s="17" t="str">
        <f aca="false">IF(D61="","No","Yes")</f>
        <v>No</v>
      </c>
    </row>
    <row r="62" customFormat="false" ht="15" hidden="false" customHeight="false" outlineLevel="0" collapsed="false">
      <c r="A62" s="17" t="s">
        <v>2532</v>
      </c>
      <c r="B62" s="18" t="n">
        <v>46096</v>
      </c>
      <c r="C62" s="17" t="s">
        <v>101</v>
      </c>
      <c r="D62" s="17" t="s">
        <v>126</v>
      </c>
      <c r="E62" s="17" t="s">
        <v>180</v>
      </c>
      <c r="F62" s="15" t="n">
        <v>112.34</v>
      </c>
      <c r="G62" s="15" t="n">
        <f aca="false">ROUND(ROUND(F62*100,0)/10,0)/100</f>
        <v>11.23</v>
      </c>
      <c r="H62" s="15" t="n">
        <f aca="false">F62+G62</f>
        <v>123.57</v>
      </c>
      <c r="I62" s="17" t="s">
        <v>2474</v>
      </c>
      <c r="J62" s="19" t="n">
        <f aca="false">DATE(YEAR(B62),MONTH(B62),1)</f>
        <v>46082</v>
      </c>
      <c r="K62" s="17" t="str">
        <f aca="false">IF(E62="","No","Yes")</f>
        <v>Yes</v>
      </c>
      <c r="L62" s="17" t="str">
        <f aca="false">IF(D62="","No","Yes")</f>
        <v>Yes</v>
      </c>
    </row>
    <row r="63" customFormat="false" ht="15" hidden="false" customHeight="false" outlineLevel="0" collapsed="false">
      <c r="A63" s="17" t="s">
        <v>2533</v>
      </c>
      <c r="B63" s="18" t="n">
        <v>46097</v>
      </c>
      <c r="C63" s="17" t="s">
        <v>82</v>
      </c>
      <c r="D63" s="17" t="s">
        <v>96</v>
      </c>
      <c r="E63" s="17" t="s">
        <v>160</v>
      </c>
      <c r="F63" s="15" t="n">
        <v>525.17</v>
      </c>
      <c r="G63" s="15" t="n">
        <f aca="false">ROUND(ROUND(F63*100,0)/10,0)/100</f>
        <v>52.52</v>
      </c>
      <c r="H63" s="15" t="n">
        <f aca="false">F63+G63</f>
        <v>577.69</v>
      </c>
      <c r="I63" s="17" t="s">
        <v>2474</v>
      </c>
      <c r="J63" s="19" t="n">
        <f aca="false">DATE(YEAR(B63),MONTH(B63),1)</f>
        <v>46082</v>
      </c>
      <c r="K63" s="17" t="str">
        <f aca="false">IF(E63="","No","Yes")</f>
        <v>Yes</v>
      </c>
      <c r="L63" s="17" t="str">
        <f aca="false">IF(D63="","No","Yes")</f>
        <v>Yes</v>
      </c>
    </row>
    <row r="64" customFormat="false" ht="15" hidden="false" customHeight="false" outlineLevel="0" collapsed="false">
      <c r="A64" s="17" t="s">
        <v>2534</v>
      </c>
      <c r="B64" s="18" t="n">
        <v>46097</v>
      </c>
      <c r="C64" s="17" t="s">
        <v>82</v>
      </c>
      <c r="D64" s="17" t="s">
        <v>185</v>
      </c>
      <c r="E64" s="17" t="s">
        <v>184</v>
      </c>
      <c r="F64" s="15" t="n">
        <v>328.68</v>
      </c>
      <c r="G64" s="15" t="n">
        <f aca="false">ROUND(ROUND(F64*100,0)/10,0)/100</f>
        <v>32.87</v>
      </c>
      <c r="H64" s="15" t="n">
        <f aca="false">F64+G64</f>
        <v>361.55</v>
      </c>
      <c r="I64" s="17" t="s">
        <v>2474</v>
      </c>
      <c r="J64" s="19" t="n">
        <f aca="false">DATE(YEAR(B64),MONTH(B64),1)</f>
        <v>46082</v>
      </c>
      <c r="K64" s="17" t="str">
        <f aca="false">IF(E64="","No","Yes")</f>
        <v>Yes</v>
      </c>
      <c r="L64" s="17" t="str">
        <f aca="false">IF(D64="","No","Yes")</f>
        <v>Yes</v>
      </c>
    </row>
    <row r="65" customFormat="false" ht="15" hidden="false" customHeight="false" outlineLevel="0" collapsed="false">
      <c r="A65" s="17" t="s">
        <v>2535</v>
      </c>
      <c r="B65" s="18" t="n">
        <v>46097</v>
      </c>
      <c r="C65" s="17" t="s">
        <v>88</v>
      </c>
      <c r="D65" s="17" t="s">
        <v>110</v>
      </c>
      <c r="E65" s="17" t="s">
        <v>157</v>
      </c>
      <c r="F65" s="15" t="n">
        <v>228.4</v>
      </c>
      <c r="G65" s="15" t="n">
        <f aca="false">ROUND(ROUND(F65*100,0)/10,0)/100</f>
        <v>22.84</v>
      </c>
      <c r="H65" s="15" t="n">
        <f aca="false">F65+G65</f>
        <v>251.24</v>
      </c>
      <c r="I65" s="17" t="s">
        <v>2474</v>
      </c>
      <c r="J65" s="19" t="n">
        <f aca="false">DATE(YEAR(B65),MONTH(B65),1)</f>
        <v>46082</v>
      </c>
      <c r="K65" s="17" t="str">
        <f aca="false">IF(E65="","No","Yes")</f>
        <v>Yes</v>
      </c>
      <c r="L65" s="17" t="str">
        <f aca="false">IF(D65="","No","Yes")</f>
        <v>Yes</v>
      </c>
    </row>
    <row r="66" customFormat="false" ht="15" hidden="false" customHeight="false" outlineLevel="0" collapsed="false">
      <c r="A66" s="17" t="s">
        <v>2536</v>
      </c>
      <c r="B66" s="18" t="n">
        <v>46097</v>
      </c>
      <c r="C66" s="17" t="s">
        <v>88</v>
      </c>
      <c r="D66" s="17"/>
      <c r="E66" s="17"/>
      <c r="F66" s="15" t="n">
        <v>242.04</v>
      </c>
      <c r="G66" s="15" t="n">
        <f aca="false">ROUND(ROUND(F66*100,0)/10,0)/100</f>
        <v>24.2</v>
      </c>
      <c r="H66" s="15" t="n">
        <f aca="false">F66+G66</f>
        <v>266.24</v>
      </c>
      <c r="I66" s="17" t="s">
        <v>2470</v>
      </c>
      <c r="J66" s="19" t="n">
        <f aca="false">DATE(YEAR(B66),MONTH(B66),1)</f>
        <v>46082</v>
      </c>
      <c r="K66" s="17" t="str">
        <f aca="false">IF(E66="","No","Yes")</f>
        <v>No</v>
      </c>
      <c r="L66" s="17" t="str">
        <f aca="false">IF(D66="","No","Yes")</f>
        <v>No</v>
      </c>
    </row>
    <row r="67" customFormat="false" ht="15" hidden="false" customHeight="false" outlineLevel="0" collapsed="false">
      <c r="A67" s="17" t="s">
        <v>2537</v>
      </c>
      <c r="B67" s="18" t="n">
        <v>46097</v>
      </c>
      <c r="C67" s="17" t="s">
        <v>101</v>
      </c>
      <c r="D67" s="17" t="s">
        <v>133</v>
      </c>
      <c r="E67" s="17" t="s">
        <v>194</v>
      </c>
      <c r="F67" s="15" t="n">
        <v>180.6</v>
      </c>
      <c r="G67" s="15" t="n">
        <f aca="false">ROUND(ROUND(F67*100,0)/10,0)/100</f>
        <v>18.06</v>
      </c>
      <c r="H67" s="15" t="n">
        <f aca="false">F67+G67</f>
        <v>198.66</v>
      </c>
      <c r="I67" s="17" t="s">
        <v>2474</v>
      </c>
      <c r="J67" s="19" t="n">
        <f aca="false">DATE(YEAR(B67),MONTH(B67),1)</f>
        <v>46082</v>
      </c>
      <c r="K67" s="17" t="str">
        <f aca="false">IF(E67="","No","Yes")</f>
        <v>Yes</v>
      </c>
      <c r="L67" s="17" t="str">
        <f aca="false">IF(D67="","No","Yes")</f>
        <v>Yes</v>
      </c>
    </row>
    <row r="68" customFormat="false" ht="15" hidden="false" customHeight="false" outlineLevel="0" collapsed="false">
      <c r="A68" s="17" t="s">
        <v>2538</v>
      </c>
      <c r="B68" s="18" t="n">
        <v>46098</v>
      </c>
      <c r="C68" s="17" t="s">
        <v>82</v>
      </c>
      <c r="D68" s="17" t="s">
        <v>172</v>
      </c>
      <c r="E68" s="17" t="s">
        <v>171</v>
      </c>
      <c r="F68" s="15" t="n">
        <v>781.1</v>
      </c>
      <c r="G68" s="15" t="n">
        <f aca="false">ROUND(ROUND(F68*100,0)/10,0)/100</f>
        <v>78.11</v>
      </c>
      <c r="H68" s="15" t="n">
        <f aca="false">F68+G68</f>
        <v>859.21</v>
      </c>
      <c r="I68" s="17" t="s">
        <v>2474</v>
      </c>
      <c r="J68" s="19" t="n">
        <f aca="false">DATE(YEAR(B68),MONTH(B68),1)</f>
        <v>46082</v>
      </c>
      <c r="K68" s="17" t="str">
        <f aca="false">IF(E68="","No","Yes")</f>
        <v>Yes</v>
      </c>
      <c r="L68" s="17" t="str">
        <f aca="false">IF(D68="","No","Yes")</f>
        <v>Yes</v>
      </c>
    </row>
    <row r="69" customFormat="false" ht="15" hidden="false" customHeight="false" outlineLevel="0" collapsed="false">
      <c r="A69" s="17" t="s">
        <v>2539</v>
      </c>
      <c r="B69" s="18" t="n">
        <v>46098</v>
      </c>
      <c r="C69" s="17" t="s">
        <v>82</v>
      </c>
      <c r="D69" s="17" t="s">
        <v>103</v>
      </c>
      <c r="E69" s="17" t="s">
        <v>189</v>
      </c>
      <c r="F69" s="15" t="n">
        <v>226.09</v>
      </c>
      <c r="G69" s="15" t="n">
        <f aca="false">ROUND(ROUND(F69*100,0)/10,0)/100</f>
        <v>22.61</v>
      </c>
      <c r="H69" s="15" t="n">
        <f aca="false">F69+G69</f>
        <v>248.7</v>
      </c>
      <c r="I69" s="17" t="s">
        <v>2474</v>
      </c>
      <c r="J69" s="19" t="n">
        <f aca="false">DATE(YEAR(B69),MONTH(B69),1)</f>
        <v>46082</v>
      </c>
      <c r="K69" s="17" t="str">
        <f aca="false">IF(E69="","No","Yes")</f>
        <v>Yes</v>
      </c>
      <c r="L69" s="17" t="str">
        <f aca="false">IF(D69="","No","Yes")</f>
        <v>Yes</v>
      </c>
    </row>
    <row r="70" customFormat="false" ht="15" hidden="false" customHeight="false" outlineLevel="0" collapsed="false">
      <c r="A70" s="17" t="s">
        <v>2540</v>
      </c>
      <c r="B70" s="18" t="n">
        <v>46098</v>
      </c>
      <c r="C70" s="17" t="s">
        <v>82</v>
      </c>
      <c r="D70" s="17" t="s">
        <v>110</v>
      </c>
      <c r="E70" s="17" t="s">
        <v>190</v>
      </c>
      <c r="F70" s="15" t="n">
        <v>780.05</v>
      </c>
      <c r="G70" s="15" t="n">
        <f aca="false">ROUND(ROUND(F70*100,0)/10,0)/100</f>
        <v>78.01</v>
      </c>
      <c r="H70" s="15" t="n">
        <f aca="false">F70+G70</f>
        <v>858.06</v>
      </c>
      <c r="I70" s="17" t="s">
        <v>2474</v>
      </c>
      <c r="J70" s="19" t="n">
        <f aca="false">DATE(YEAR(B70),MONTH(B70),1)</f>
        <v>46082</v>
      </c>
      <c r="K70" s="17" t="str">
        <f aca="false">IF(E70="","No","Yes")</f>
        <v>Yes</v>
      </c>
      <c r="L70" s="17" t="str">
        <f aca="false">IF(D70="","No","Yes")</f>
        <v>Yes</v>
      </c>
    </row>
    <row r="71" customFormat="false" ht="15" hidden="false" customHeight="false" outlineLevel="0" collapsed="false">
      <c r="A71" s="17" t="s">
        <v>2541</v>
      </c>
      <c r="B71" s="18" t="n">
        <v>46098</v>
      </c>
      <c r="C71" s="17" t="s">
        <v>82</v>
      </c>
      <c r="D71" s="17" t="s">
        <v>176</v>
      </c>
      <c r="E71" s="17" t="s">
        <v>195</v>
      </c>
      <c r="F71" s="15" t="n">
        <v>87.95</v>
      </c>
      <c r="G71" s="15" t="n">
        <f aca="false">ROUND(ROUND(F71*100,0)/10,0)/100</f>
        <v>8.8</v>
      </c>
      <c r="H71" s="15" t="n">
        <f aca="false">F71+G71</f>
        <v>96.75</v>
      </c>
      <c r="I71" s="17" t="s">
        <v>2474</v>
      </c>
      <c r="J71" s="19" t="n">
        <f aca="false">DATE(YEAR(B71),MONTH(B71),1)</f>
        <v>46082</v>
      </c>
      <c r="K71" s="17" t="str">
        <f aca="false">IF(E71="","No","Yes")</f>
        <v>Yes</v>
      </c>
      <c r="L71" s="17" t="str">
        <f aca="false">IF(D71="","No","Yes")</f>
        <v>Yes</v>
      </c>
    </row>
    <row r="72" customFormat="false" ht="15" hidden="false" customHeight="false" outlineLevel="0" collapsed="false">
      <c r="A72" s="17" t="s">
        <v>2542</v>
      </c>
      <c r="B72" s="18" t="n">
        <v>46098</v>
      </c>
      <c r="C72" s="17" t="s">
        <v>82</v>
      </c>
      <c r="D72" s="17" t="s">
        <v>176</v>
      </c>
      <c r="E72" s="17" t="s">
        <v>199</v>
      </c>
      <c r="F72" s="15" t="n">
        <v>1365.07</v>
      </c>
      <c r="G72" s="15" t="n">
        <f aca="false">ROUND(ROUND(F72*100,0)/10,0)/100</f>
        <v>136.51</v>
      </c>
      <c r="H72" s="15" t="n">
        <f aca="false">F72+G72</f>
        <v>1501.58</v>
      </c>
      <c r="I72" s="17" t="s">
        <v>2474</v>
      </c>
      <c r="J72" s="19" t="n">
        <f aca="false">DATE(YEAR(B72),MONTH(B72),1)</f>
        <v>46082</v>
      </c>
      <c r="K72" s="17" t="str">
        <f aca="false">IF(E72="","No","Yes")</f>
        <v>Yes</v>
      </c>
      <c r="L72" s="17" t="str">
        <f aca="false">IF(D72="","No","Yes")</f>
        <v>Yes</v>
      </c>
    </row>
    <row r="73" customFormat="false" ht="15" hidden="false" customHeight="false" outlineLevel="0" collapsed="false">
      <c r="A73" s="17" t="s">
        <v>2543</v>
      </c>
      <c r="B73" s="18" t="n">
        <v>46098</v>
      </c>
      <c r="C73" s="17" t="s">
        <v>88</v>
      </c>
      <c r="D73" s="17"/>
      <c r="E73" s="17"/>
      <c r="F73" s="15" t="n">
        <v>96.63</v>
      </c>
      <c r="G73" s="15" t="n">
        <f aca="false">ROUND(ROUND(F73*100,0)/10,0)/100</f>
        <v>9.66</v>
      </c>
      <c r="H73" s="15" t="n">
        <f aca="false">F73+G73</f>
        <v>106.29</v>
      </c>
      <c r="I73" s="17" t="s">
        <v>2470</v>
      </c>
      <c r="J73" s="19" t="n">
        <f aca="false">DATE(YEAR(B73),MONTH(B73),1)</f>
        <v>46082</v>
      </c>
      <c r="K73" s="17" t="str">
        <f aca="false">IF(E73="","No","Yes")</f>
        <v>No</v>
      </c>
      <c r="L73" s="17" t="str">
        <f aca="false">IF(D73="","No","Yes")</f>
        <v>No</v>
      </c>
    </row>
    <row r="74" customFormat="false" ht="15" hidden="false" customHeight="false" outlineLevel="0" collapsed="false">
      <c r="A74" s="17" t="s">
        <v>2544</v>
      </c>
      <c r="B74" s="18" t="n">
        <v>46099</v>
      </c>
      <c r="C74" s="17" t="s">
        <v>88</v>
      </c>
      <c r="D74" s="17" t="s">
        <v>121</v>
      </c>
      <c r="E74" s="17" t="s">
        <v>169</v>
      </c>
      <c r="F74" s="15" t="n">
        <v>254.52</v>
      </c>
      <c r="G74" s="15" t="n">
        <f aca="false">ROUND(ROUND(F74*100,0)/10,0)/100</f>
        <v>25.45</v>
      </c>
      <c r="H74" s="15" t="n">
        <f aca="false">F74+G74</f>
        <v>279.97</v>
      </c>
      <c r="I74" s="17" t="s">
        <v>2474</v>
      </c>
      <c r="J74" s="19" t="n">
        <f aca="false">DATE(YEAR(B74),MONTH(B74),1)</f>
        <v>46082</v>
      </c>
      <c r="K74" s="17" t="str">
        <f aca="false">IF(E74="","No","Yes")</f>
        <v>Yes</v>
      </c>
      <c r="L74" s="17" t="str">
        <f aca="false">IF(D74="","No","Yes")</f>
        <v>Yes</v>
      </c>
    </row>
    <row r="75" customFormat="false" ht="15" hidden="false" customHeight="false" outlineLevel="0" collapsed="false">
      <c r="A75" s="17" t="s">
        <v>2545</v>
      </c>
      <c r="B75" s="18" t="n">
        <v>46099</v>
      </c>
      <c r="C75" s="17" t="s">
        <v>88</v>
      </c>
      <c r="D75" s="17" t="s">
        <v>144</v>
      </c>
      <c r="E75" s="17" t="s">
        <v>193</v>
      </c>
      <c r="F75" s="15" t="n">
        <v>372.63</v>
      </c>
      <c r="G75" s="15" t="n">
        <f aca="false">ROUND(ROUND(F75*100,0)/10,0)/100</f>
        <v>37.26</v>
      </c>
      <c r="H75" s="15" t="n">
        <f aca="false">F75+G75</f>
        <v>409.89</v>
      </c>
      <c r="I75" s="17" t="s">
        <v>2474</v>
      </c>
      <c r="J75" s="19" t="n">
        <f aca="false">DATE(YEAR(B75),MONTH(B75),1)</f>
        <v>46082</v>
      </c>
      <c r="K75" s="17" t="str">
        <f aca="false">IF(E75="","No","Yes")</f>
        <v>Yes</v>
      </c>
      <c r="L75" s="17" t="str">
        <f aca="false">IF(D75="","No","Yes")</f>
        <v>Yes</v>
      </c>
    </row>
    <row r="76" customFormat="false" ht="15" hidden="false" customHeight="false" outlineLevel="0" collapsed="false">
      <c r="A76" s="17" t="s">
        <v>2546</v>
      </c>
      <c r="B76" s="18" t="n">
        <v>46099</v>
      </c>
      <c r="C76" s="17" t="s">
        <v>88</v>
      </c>
      <c r="D76" s="17" t="s">
        <v>144</v>
      </c>
      <c r="E76" s="17" t="s">
        <v>205</v>
      </c>
      <c r="F76" s="15" t="n">
        <v>129.63</v>
      </c>
      <c r="G76" s="15" t="n">
        <f aca="false">ROUND(ROUND(F76*100,0)/10,0)/100</f>
        <v>12.96</v>
      </c>
      <c r="H76" s="15" t="n">
        <f aca="false">F76+G76</f>
        <v>142.59</v>
      </c>
      <c r="I76" s="17" t="s">
        <v>2474</v>
      </c>
      <c r="J76" s="19" t="n">
        <f aca="false">DATE(YEAR(B76),MONTH(B76),1)</f>
        <v>46082</v>
      </c>
      <c r="K76" s="17" t="str">
        <f aca="false">IF(E76="","No","Yes")</f>
        <v>Yes</v>
      </c>
      <c r="L76" s="17" t="str">
        <f aca="false">IF(D76="","No","Yes")</f>
        <v>Yes</v>
      </c>
    </row>
    <row r="77" customFormat="false" ht="15" hidden="false" customHeight="false" outlineLevel="0" collapsed="false">
      <c r="A77" s="17" t="s">
        <v>2547</v>
      </c>
      <c r="B77" s="18" t="n">
        <v>46100</v>
      </c>
      <c r="C77" s="17" t="s">
        <v>82</v>
      </c>
      <c r="D77" s="17" t="s">
        <v>154</v>
      </c>
      <c r="E77" s="17" t="s">
        <v>153</v>
      </c>
      <c r="F77" s="15" t="n">
        <v>153.37</v>
      </c>
      <c r="G77" s="15" t="n">
        <f aca="false">ROUND(ROUND(F77*100,0)/10,0)/100</f>
        <v>15.34</v>
      </c>
      <c r="H77" s="15" t="n">
        <f aca="false">F77+G77</f>
        <v>168.71</v>
      </c>
      <c r="I77" s="17" t="s">
        <v>2474</v>
      </c>
      <c r="J77" s="19" t="n">
        <f aca="false">DATE(YEAR(B77),MONTH(B77),1)</f>
        <v>46082</v>
      </c>
      <c r="K77" s="17" t="str">
        <f aca="false">IF(E77="","No","Yes")</f>
        <v>Yes</v>
      </c>
      <c r="L77" s="17" t="str">
        <f aca="false">IF(D77="","No","Yes")</f>
        <v>Yes</v>
      </c>
    </row>
    <row r="78" customFormat="false" ht="15" hidden="false" customHeight="false" outlineLevel="0" collapsed="false">
      <c r="A78" s="17" t="s">
        <v>2548</v>
      </c>
      <c r="B78" s="18" t="n">
        <v>46100</v>
      </c>
      <c r="C78" s="17" t="s">
        <v>82</v>
      </c>
      <c r="D78" s="17" t="s">
        <v>203</v>
      </c>
      <c r="E78" s="17" t="s">
        <v>213</v>
      </c>
      <c r="F78" s="15" t="n">
        <v>27.89</v>
      </c>
      <c r="G78" s="15" t="n">
        <f aca="false">ROUND(ROUND(F78*100,0)/10,0)/100</f>
        <v>2.79</v>
      </c>
      <c r="H78" s="15" t="n">
        <f aca="false">F78+G78</f>
        <v>30.68</v>
      </c>
      <c r="I78" s="17" t="s">
        <v>2474</v>
      </c>
      <c r="J78" s="19" t="n">
        <f aca="false">DATE(YEAR(B78),MONTH(B78),1)</f>
        <v>46082</v>
      </c>
      <c r="K78" s="17" t="str">
        <f aca="false">IF(E78="","No","Yes")</f>
        <v>Yes</v>
      </c>
      <c r="L78" s="17" t="str">
        <f aca="false">IF(D78="","No","Yes")</f>
        <v>Yes</v>
      </c>
    </row>
    <row r="79" customFormat="false" ht="15" hidden="false" customHeight="false" outlineLevel="0" collapsed="false">
      <c r="A79" s="17" t="s">
        <v>2549</v>
      </c>
      <c r="B79" s="18" t="n">
        <v>46100</v>
      </c>
      <c r="C79" s="17" t="s">
        <v>82</v>
      </c>
      <c r="D79" s="17" t="s">
        <v>144</v>
      </c>
      <c r="E79" s="17"/>
      <c r="F79" s="15" t="n">
        <v>61.92</v>
      </c>
      <c r="G79" s="15" t="n">
        <f aca="false">ROUND(ROUND(F79*100,0)/10,0)/100</f>
        <v>6.19</v>
      </c>
      <c r="H79" s="15" t="n">
        <f aca="false">F79+G79</f>
        <v>68.11</v>
      </c>
      <c r="I79" s="17" t="s">
        <v>2472</v>
      </c>
      <c r="J79" s="19" t="n">
        <f aca="false">DATE(YEAR(B79),MONTH(B79),1)</f>
        <v>46082</v>
      </c>
      <c r="K79" s="17" t="str">
        <f aca="false">IF(E79="","No","Yes")</f>
        <v>No</v>
      </c>
      <c r="L79" s="17" t="str">
        <f aca="false">IF(D79="","No","Yes")</f>
        <v>Yes</v>
      </c>
    </row>
    <row r="80" customFormat="false" ht="15" hidden="false" customHeight="false" outlineLevel="0" collapsed="false">
      <c r="A80" s="17" t="s">
        <v>2550</v>
      </c>
      <c r="B80" s="18" t="n">
        <v>46100</v>
      </c>
      <c r="C80" s="17" t="s">
        <v>88</v>
      </c>
      <c r="D80" s="17" t="s">
        <v>203</v>
      </c>
      <c r="E80" s="17" t="s">
        <v>202</v>
      </c>
      <c r="F80" s="15" t="n">
        <v>881.97</v>
      </c>
      <c r="G80" s="15" t="n">
        <f aca="false">ROUND(ROUND(F80*100,0)/10,0)/100</f>
        <v>88.2</v>
      </c>
      <c r="H80" s="15" t="n">
        <f aca="false">F80+G80</f>
        <v>970.17</v>
      </c>
      <c r="I80" s="17" t="s">
        <v>2474</v>
      </c>
      <c r="J80" s="19" t="n">
        <f aca="false">DATE(YEAR(B80),MONTH(B80),1)</f>
        <v>46082</v>
      </c>
      <c r="K80" s="17" t="str">
        <f aca="false">IF(E80="","No","Yes")</f>
        <v>Yes</v>
      </c>
      <c r="L80" s="17" t="str">
        <f aca="false">IF(D80="","No","Yes")</f>
        <v>Yes</v>
      </c>
    </row>
    <row r="81" customFormat="false" ht="15" hidden="false" customHeight="false" outlineLevel="0" collapsed="false">
      <c r="A81" s="17" t="s">
        <v>2551</v>
      </c>
      <c r="B81" s="18" t="n">
        <v>46100</v>
      </c>
      <c r="C81" s="17" t="s">
        <v>101</v>
      </c>
      <c r="D81" s="17" t="s">
        <v>110</v>
      </c>
      <c r="E81" s="17" t="s">
        <v>178</v>
      </c>
      <c r="F81" s="15" t="n">
        <v>50.16</v>
      </c>
      <c r="G81" s="15" t="n">
        <f aca="false">ROUND(ROUND(F81*100,0)/10,0)/100</f>
        <v>5.02</v>
      </c>
      <c r="H81" s="15" t="n">
        <f aca="false">F81+G81</f>
        <v>55.18</v>
      </c>
      <c r="I81" s="17" t="s">
        <v>2474</v>
      </c>
      <c r="J81" s="19" t="n">
        <f aca="false">DATE(YEAR(B81),MONTH(B81),1)</f>
        <v>46082</v>
      </c>
      <c r="K81" s="17" t="str">
        <f aca="false">IF(E81="","No","Yes")</f>
        <v>Yes</v>
      </c>
      <c r="L81" s="17" t="str">
        <f aca="false">IF(D81="","No","Yes")</f>
        <v>Yes</v>
      </c>
    </row>
    <row r="82" customFormat="false" ht="15" hidden="false" customHeight="false" outlineLevel="0" collapsed="false">
      <c r="A82" s="17" t="s">
        <v>2552</v>
      </c>
      <c r="B82" s="18" t="n">
        <v>46100</v>
      </c>
      <c r="C82" s="17" t="s">
        <v>101</v>
      </c>
      <c r="D82" s="17" t="s">
        <v>115</v>
      </c>
      <c r="E82" s="17" t="s">
        <v>179</v>
      </c>
      <c r="F82" s="15" t="n">
        <v>175.1</v>
      </c>
      <c r="G82" s="15" t="n">
        <f aca="false">ROUND(ROUND(F82*100,0)/10,0)/100</f>
        <v>17.51</v>
      </c>
      <c r="H82" s="15" t="n">
        <f aca="false">F82+G82</f>
        <v>192.61</v>
      </c>
      <c r="I82" s="17" t="s">
        <v>2474</v>
      </c>
      <c r="J82" s="19" t="n">
        <f aca="false">DATE(YEAR(B82),MONTH(B82),1)</f>
        <v>46082</v>
      </c>
      <c r="K82" s="17" t="str">
        <f aca="false">IF(E82="","No","Yes")</f>
        <v>Yes</v>
      </c>
      <c r="L82" s="17" t="str">
        <f aca="false">IF(D82="","No","Yes")</f>
        <v>Yes</v>
      </c>
    </row>
    <row r="83" customFormat="false" ht="15" hidden="false" customHeight="false" outlineLevel="0" collapsed="false">
      <c r="A83" s="17" t="s">
        <v>2553</v>
      </c>
      <c r="B83" s="18" t="n">
        <v>46100</v>
      </c>
      <c r="C83" s="17" t="s">
        <v>101</v>
      </c>
      <c r="D83" s="17" t="s">
        <v>129</v>
      </c>
      <c r="E83" s="17" t="s">
        <v>188</v>
      </c>
      <c r="F83" s="15" t="n">
        <v>370.41</v>
      </c>
      <c r="G83" s="15" t="n">
        <f aca="false">ROUND(ROUND(F83*100,0)/10,0)/100</f>
        <v>37.04</v>
      </c>
      <c r="H83" s="15" t="n">
        <f aca="false">F83+G83</f>
        <v>407.45</v>
      </c>
      <c r="I83" s="17" t="s">
        <v>2474</v>
      </c>
      <c r="J83" s="19" t="n">
        <f aca="false">DATE(YEAR(B83),MONTH(B83),1)</f>
        <v>46082</v>
      </c>
      <c r="K83" s="17" t="str">
        <f aca="false">IF(E83="","No","Yes")</f>
        <v>Yes</v>
      </c>
      <c r="L83" s="17" t="str">
        <f aca="false">IF(D83="","No","Yes")</f>
        <v>Yes</v>
      </c>
    </row>
    <row r="84" customFormat="false" ht="15" hidden="false" customHeight="false" outlineLevel="0" collapsed="false">
      <c r="A84" s="17" t="s">
        <v>2554</v>
      </c>
      <c r="B84" s="18" t="n">
        <v>46101</v>
      </c>
      <c r="C84" s="17" t="s">
        <v>82</v>
      </c>
      <c r="D84" s="17" t="s">
        <v>115</v>
      </c>
      <c r="E84" s="17" t="s">
        <v>206</v>
      </c>
      <c r="F84" s="15" t="n">
        <v>59.2</v>
      </c>
      <c r="G84" s="15" t="n">
        <f aca="false">ROUND(ROUND(F84*100,0)/10,0)/100</f>
        <v>5.92</v>
      </c>
      <c r="H84" s="15" t="n">
        <f aca="false">F84+G84</f>
        <v>65.12</v>
      </c>
      <c r="I84" s="17" t="s">
        <v>2474</v>
      </c>
      <c r="J84" s="19" t="n">
        <f aca="false">DATE(YEAR(B84),MONTH(B84),1)</f>
        <v>46082</v>
      </c>
      <c r="K84" s="17" t="str">
        <f aca="false">IF(E84="","No","Yes")</f>
        <v>Yes</v>
      </c>
      <c r="L84" s="17" t="str">
        <f aca="false">IF(D84="","No","Yes")</f>
        <v>Yes</v>
      </c>
    </row>
    <row r="85" customFormat="false" ht="15" hidden="false" customHeight="false" outlineLevel="0" collapsed="false">
      <c r="A85" s="17" t="s">
        <v>2555</v>
      </c>
      <c r="B85" s="18" t="n">
        <v>46101</v>
      </c>
      <c r="C85" s="17" t="s">
        <v>88</v>
      </c>
      <c r="D85" s="17" t="s">
        <v>144</v>
      </c>
      <c r="E85" s="17" t="s">
        <v>214</v>
      </c>
      <c r="F85" s="15" t="n">
        <v>754.09</v>
      </c>
      <c r="G85" s="15" t="n">
        <f aca="false">ROUND(ROUND(F85*100,0)/10,0)/100</f>
        <v>75.41</v>
      </c>
      <c r="H85" s="15" t="n">
        <f aca="false">F85+G85</f>
        <v>829.5</v>
      </c>
      <c r="I85" s="17" t="s">
        <v>2474</v>
      </c>
      <c r="J85" s="19" t="n">
        <f aca="false">DATE(YEAR(B85),MONTH(B85),1)</f>
        <v>46082</v>
      </c>
      <c r="K85" s="17" t="str">
        <f aca="false">IF(E85="","No","Yes")</f>
        <v>Yes</v>
      </c>
      <c r="L85" s="17" t="str">
        <f aca="false">IF(D85="","No","Yes")</f>
        <v>Yes</v>
      </c>
    </row>
    <row r="86" customFormat="false" ht="15" hidden="false" customHeight="false" outlineLevel="0" collapsed="false">
      <c r="A86" s="17" t="s">
        <v>2556</v>
      </c>
      <c r="B86" s="18" t="n">
        <v>46101</v>
      </c>
      <c r="C86" s="17" t="s">
        <v>101</v>
      </c>
      <c r="D86" s="17" t="s">
        <v>129</v>
      </c>
      <c r="E86" s="17" t="s">
        <v>192</v>
      </c>
      <c r="F86" s="15" t="n">
        <v>480.24</v>
      </c>
      <c r="G86" s="15" t="n">
        <f aca="false">ROUND(ROUND(F86*100,0)/10,0)/100</f>
        <v>48.02</v>
      </c>
      <c r="H86" s="15" t="n">
        <f aca="false">F86+G86</f>
        <v>528.26</v>
      </c>
      <c r="I86" s="17" t="s">
        <v>2474</v>
      </c>
      <c r="J86" s="19" t="n">
        <f aca="false">DATE(YEAR(B86),MONTH(B86),1)</f>
        <v>46082</v>
      </c>
      <c r="K86" s="17" t="str">
        <f aca="false">IF(E86="","No","Yes")</f>
        <v>Yes</v>
      </c>
      <c r="L86" s="17" t="str">
        <f aca="false">IF(D86="","No","Yes")</f>
        <v>Yes</v>
      </c>
    </row>
    <row r="87" customFormat="false" ht="15" hidden="false" customHeight="false" outlineLevel="0" collapsed="false">
      <c r="A87" s="17" t="s">
        <v>2557</v>
      </c>
      <c r="B87" s="18" t="n">
        <v>46101</v>
      </c>
      <c r="C87" s="17" t="s">
        <v>101</v>
      </c>
      <c r="D87" s="17" t="s">
        <v>220</v>
      </c>
      <c r="E87" s="17"/>
      <c r="F87" s="15" t="n">
        <v>75.68</v>
      </c>
      <c r="G87" s="15" t="n">
        <f aca="false">ROUND(ROUND(F87*100,0)/10,0)/100</f>
        <v>7.57</v>
      </c>
      <c r="H87" s="15" t="n">
        <f aca="false">F87+G87</f>
        <v>83.25</v>
      </c>
      <c r="I87" s="17" t="s">
        <v>2472</v>
      </c>
      <c r="J87" s="19" t="n">
        <f aca="false">DATE(YEAR(B87),MONTH(B87),1)</f>
        <v>46082</v>
      </c>
      <c r="K87" s="17" t="str">
        <f aca="false">IF(E87="","No","Yes")</f>
        <v>No</v>
      </c>
      <c r="L87" s="17" t="str">
        <f aca="false">IF(D87="","No","Yes")</f>
        <v>Yes</v>
      </c>
    </row>
    <row r="88" customFormat="false" ht="15" hidden="false" customHeight="false" outlineLevel="0" collapsed="false">
      <c r="A88" s="17" t="s">
        <v>2558</v>
      </c>
      <c r="B88" s="18" t="n">
        <v>46102</v>
      </c>
      <c r="C88" s="17" t="s">
        <v>82</v>
      </c>
      <c r="D88" s="17" t="s">
        <v>172</v>
      </c>
      <c r="E88" s="17" t="s">
        <v>232</v>
      </c>
      <c r="F88" s="15" t="n">
        <v>271.8</v>
      </c>
      <c r="G88" s="15" t="n">
        <f aca="false">ROUND(ROUND(F88*100,0)/10,0)/100</f>
        <v>27.18</v>
      </c>
      <c r="H88" s="15" t="n">
        <f aca="false">F88+G88</f>
        <v>298.98</v>
      </c>
      <c r="I88" s="17" t="s">
        <v>2474</v>
      </c>
      <c r="J88" s="19" t="n">
        <f aca="false">DATE(YEAR(B88),MONTH(B88),1)</f>
        <v>46082</v>
      </c>
      <c r="K88" s="17" t="str">
        <f aca="false">IF(E88="","No","Yes")</f>
        <v>Yes</v>
      </c>
      <c r="L88" s="17" t="str">
        <f aca="false">IF(D88="","No","Yes")</f>
        <v>Yes</v>
      </c>
    </row>
    <row r="89" customFormat="false" ht="15" hidden="false" customHeight="false" outlineLevel="0" collapsed="false">
      <c r="A89" s="17" t="s">
        <v>2559</v>
      </c>
      <c r="B89" s="18" t="n">
        <v>46102</v>
      </c>
      <c r="C89" s="17" t="s">
        <v>88</v>
      </c>
      <c r="D89" s="17" t="s">
        <v>176</v>
      </c>
      <c r="E89" s="17" t="s">
        <v>210</v>
      </c>
      <c r="F89" s="15" t="n">
        <v>421.24</v>
      </c>
      <c r="G89" s="15" t="n">
        <f aca="false">ROUND(ROUND(F89*100,0)/10,0)/100</f>
        <v>42.12</v>
      </c>
      <c r="H89" s="15" t="n">
        <f aca="false">F89+G89</f>
        <v>463.36</v>
      </c>
      <c r="I89" s="17" t="s">
        <v>2474</v>
      </c>
      <c r="J89" s="19" t="n">
        <f aca="false">DATE(YEAR(B89),MONTH(B89),1)</f>
        <v>46082</v>
      </c>
      <c r="K89" s="17" t="str">
        <f aca="false">IF(E89="","No","Yes")</f>
        <v>Yes</v>
      </c>
      <c r="L89" s="17" t="str">
        <f aca="false">IF(D89="","No","Yes")</f>
        <v>Yes</v>
      </c>
    </row>
    <row r="90" customFormat="false" ht="15" hidden="false" customHeight="false" outlineLevel="0" collapsed="false">
      <c r="A90" s="17" t="s">
        <v>2560</v>
      </c>
      <c r="B90" s="18" t="n">
        <v>46102</v>
      </c>
      <c r="C90" s="17" t="s">
        <v>88</v>
      </c>
      <c r="D90" s="17"/>
      <c r="E90" s="17"/>
      <c r="F90" s="15" t="n">
        <v>41.66</v>
      </c>
      <c r="G90" s="15" t="n">
        <f aca="false">ROUND(ROUND(F90*100,0)/10,0)/100</f>
        <v>4.17</v>
      </c>
      <c r="H90" s="15" t="n">
        <f aca="false">F90+G90</f>
        <v>45.83</v>
      </c>
      <c r="I90" s="17" t="s">
        <v>2470</v>
      </c>
      <c r="J90" s="19" t="n">
        <f aca="false">DATE(YEAR(B90),MONTH(B90),1)</f>
        <v>46082</v>
      </c>
      <c r="K90" s="17" t="str">
        <f aca="false">IF(E90="","No","Yes")</f>
        <v>No</v>
      </c>
      <c r="L90" s="17" t="str">
        <f aca="false">IF(D90="","No","Yes")</f>
        <v>No</v>
      </c>
    </row>
    <row r="91" customFormat="false" ht="15" hidden="false" customHeight="false" outlineLevel="0" collapsed="false">
      <c r="A91" s="17" t="s">
        <v>2561</v>
      </c>
      <c r="B91" s="18" t="n">
        <v>46102</v>
      </c>
      <c r="C91" s="17" t="s">
        <v>101</v>
      </c>
      <c r="D91" s="17" t="s">
        <v>126</v>
      </c>
      <c r="E91" s="17" t="s">
        <v>201</v>
      </c>
      <c r="F91" s="15" t="n">
        <v>480.18</v>
      </c>
      <c r="G91" s="15" t="n">
        <f aca="false">ROUND(ROUND(F91*100,0)/10,0)/100</f>
        <v>48.02</v>
      </c>
      <c r="H91" s="15" t="n">
        <f aca="false">F91+G91</f>
        <v>528.2</v>
      </c>
      <c r="I91" s="17" t="s">
        <v>2474</v>
      </c>
      <c r="J91" s="19" t="n">
        <f aca="false">DATE(YEAR(B91),MONTH(B91),1)</f>
        <v>46082</v>
      </c>
      <c r="K91" s="17" t="str">
        <f aca="false">IF(E91="","No","Yes")</f>
        <v>Yes</v>
      </c>
      <c r="L91" s="17" t="str">
        <f aca="false">IF(D91="","No","Yes")</f>
        <v>Yes</v>
      </c>
    </row>
    <row r="92" customFormat="false" ht="15" hidden="false" customHeight="false" outlineLevel="0" collapsed="false">
      <c r="A92" s="17" t="s">
        <v>2562</v>
      </c>
      <c r="B92" s="18" t="n">
        <v>46103</v>
      </c>
      <c r="C92" s="17" t="s">
        <v>82</v>
      </c>
      <c r="D92" s="17" t="s">
        <v>115</v>
      </c>
      <c r="E92" s="17" t="s">
        <v>198</v>
      </c>
      <c r="F92" s="15" t="n">
        <v>192.89</v>
      </c>
      <c r="G92" s="15" t="n">
        <f aca="false">ROUND(ROUND(F92*100,0)/10,0)/100</f>
        <v>19.29</v>
      </c>
      <c r="H92" s="15" t="n">
        <f aca="false">F92+G92</f>
        <v>212.18</v>
      </c>
      <c r="I92" s="17" t="s">
        <v>2474</v>
      </c>
      <c r="J92" s="19" t="n">
        <f aca="false">DATE(YEAR(B92),MONTH(B92),1)</f>
        <v>46082</v>
      </c>
      <c r="K92" s="17" t="str">
        <f aca="false">IF(E92="","No","Yes")</f>
        <v>Yes</v>
      </c>
      <c r="L92" s="17" t="str">
        <f aca="false">IF(D92="","No","Yes")</f>
        <v>Yes</v>
      </c>
    </row>
    <row r="93" customFormat="false" ht="15" hidden="false" customHeight="false" outlineLevel="0" collapsed="false">
      <c r="A93" s="17" t="s">
        <v>2563</v>
      </c>
      <c r="B93" s="18" t="n">
        <v>46103</v>
      </c>
      <c r="C93" s="17" t="s">
        <v>82</v>
      </c>
      <c r="D93" s="17" t="s">
        <v>176</v>
      </c>
      <c r="E93" s="17" t="s">
        <v>239</v>
      </c>
      <c r="F93" s="15" t="n">
        <v>220.62</v>
      </c>
      <c r="G93" s="15" t="n">
        <f aca="false">ROUND(ROUND(F93*100,0)/10,0)/100</f>
        <v>22.06</v>
      </c>
      <c r="H93" s="15" t="n">
        <f aca="false">F93+G93</f>
        <v>242.68</v>
      </c>
      <c r="I93" s="17" t="s">
        <v>2474</v>
      </c>
      <c r="J93" s="19" t="n">
        <f aca="false">DATE(YEAR(B93),MONTH(B93),1)</f>
        <v>46082</v>
      </c>
      <c r="K93" s="17" t="str">
        <f aca="false">IF(E93="","No","Yes")</f>
        <v>Yes</v>
      </c>
      <c r="L93" s="17" t="str">
        <f aca="false">IF(D93="","No","Yes")</f>
        <v>Yes</v>
      </c>
    </row>
    <row r="94" customFormat="false" ht="15" hidden="false" customHeight="false" outlineLevel="0" collapsed="false">
      <c r="A94" s="17" t="s">
        <v>2564</v>
      </c>
      <c r="B94" s="18" t="n">
        <v>46103</v>
      </c>
      <c r="C94" s="17" t="s">
        <v>82</v>
      </c>
      <c r="D94" s="17" t="s">
        <v>182</v>
      </c>
      <c r="E94" s="17" t="s">
        <v>241</v>
      </c>
      <c r="F94" s="15" t="n">
        <v>565.93</v>
      </c>
      <c r="G94" s="15" t="n">
        <f aca="false">ROUND(ROUND(F94*100,0)/10,0)/100</f>
        <v>56.59</v>
      </c>
      <c r="H94" s="15" t="n">
        <f aca="false">F94+G94</f>
        <v>622.52</v>
      </c>
      <c r="I94" s="17" t="s">
        <v>2474</v>
      </c>
      <c r="J94" s="19" t="n">
        <f aca="false">DATE(YEAR(B94),MONTH(B94),1)</f>
        <v>46082</v>
      </c>
      <c r="K94" s="17" t="str">
        <f aca="false">IF(E94="","No","Yes")</f>
        <v>Yes</v>
      </c>
      <c r="L94" s="17" t="str">
        <f aca="false">IF(D94="","No","Yes")</f>
        <v>Yes</v>
      </c>
    </row>
    <row r="95" customFormat="false" ht="15" hidden="false" customHeight="false" outlineLevel="0" collapsed="false">
      <c r="A95" s="17" t="s">
        <v>2565</v>
      </c>
      <c r="B95" s="18" t="n">
        <v>46103</v>
      </c>
      <c r="C95" s="17" t="s">
        <v>88</v>
      </c>
      <c r="D95" s="17"/>
      <c r="E95" s="17"/>
      <c r="F95" s="15" t="n">
        <v>111.38</v>
      </c>
      <c r="G95" s="15" t="n">
        <f aca="false">ROUND(ROUND(F95*100,0)/10,0)/100</f>
        <v>11.14</v>
      </c>
      <c r="H95" s="15" t="n">
        <f aca="false">F95+G95</f>
        <v>122.52</v>
      </c>
      <c r="I95" s="17" t="s">
        <v>2470</v>
      </c>
      <c r="J95" s="19" t="n">
        <f aca="false">DATE(YEAR(B95),MONTH(B95),1)</f>
        <v>46082</v>
      </c>
      <c r="K95" s="17" t="str">
        <f aca="false">IF(E95="","No","Yes")</f>
        <v>No</v>
      </c>
      <c r="L95" s="17" t="str">
        <f aca="false">IF(D95="","No","Yes")</f>
        <v>No</v>
      </c>
    </row>
    <row r="96" customFormat="false" ht="15" hidden="false" customHeight="false" outlineLevel="0" collapsed="false">
      <c r="A96" s="17" t="s">
        <v>2566</v>
      </c>
      <c r="B96" s="18" t="n">
        <v>46103</v>
      </c>
      <c r="C96" s="17" t="s">
        <v>101</v>
      </c>
      <c r="D96" s="17" t="s">
        <v>228</v>
      </c>
      <c r="E96" s="17" t="s">
        <v>227</v>
      </c>
      <c r="F96" s="15" t="n">
        <v>819.63</v>
      </c>
      <c r="G96" s="15" t="n">
        <f aca="false">ROUND(ROUND(F96*100,0)/10,0)/100</f>
        <v>81.96</v>
      </c>
      <c r="H96" s="15" t="n">
        <f aca="false">F96+G96</f>
        <v>901.59</v>
      </c>
      <c r="I96" s="17" t="s">
        <v>2474</v>
      </c>
      <c r="J96" s="19" t="n">
        <f aca="false">DATE(YEAR(B96),MONTH(B96),1)</f>
        <v>46082</v>
      </c>
      <c r="K96" s="17" t="str">
        <f aca="false">IF(E96="","No","Yes")</f>
        <v>Yes</v>
      </c>
      <c r="L96" s="17" t="str">
        <f aca="false">IF(D96="","No","Yes")</f>
        <v>Yes</v>
      </c>
    </row>
    <row r="97" customFormat="false" ht="15" hidden="false" customHeight="false" outlineLevel="0" collapsed="false">
      <c r="A97" s="17" t="s">
        <v>2567</v>
      </c>
      <c r="B97" s="18" t="n">
        <v>46104</v>
      </c>
      <c r="C97" s="17" t="s">
        <v>82</v>
      </c>
      <c r="D97" s="17" t="s">
        <v>172</v>
      </c>
      <c r="E97" s="17" t="s">
        <v>242</v>
      </c>
      <c r="F97" s="15" t="n">
        <v>113.29</v>
      </c>
      <c r="G97" s="15" t="n">
        <f aca="false">ROUND(ROUND(F97*100,0)/10,0)/100</f>
        <v>11.33</v>
      </c>
      <c r="H97" s="15" t="n">
        <f aca="false">F97+G97</f>
        <v>124.62</v>
      </c>
      <c r="I97" s="17" t="s">
        <v>2474</v>
      </c>
      <c r="J97" s="19" t="n">
        <f aca="false">DATE(YEAR(B97),MONTH(B97),1)</f>
        <v>46082</v>
      </c>
      <c r="K97" s="17" t="str">
        <f aca="false">IF(E97="","No","Yes")</f>
        <v>Yes</v>
      </c>
      <c r="L97" s="17" t="str">
        <f aca="false">IF(D97="","No","Yes")</f>
        <v>Yes</v>
      </c>
    </row>
    <row r="98" customFormat="false" ht="15" hidden="false" customHeight="false" outlineLevel="0" collapsed="false">
      <c r="A98" s="17" t="s">
        <v>2568</v>
      </c>
      <c r="B98" s="18" t="n">
        <v>46104</v>
      </c>
      <c r="C98" s="17" t="s">
        <v>88</v>
      </c>
      <c r="D98" s="17" t="s">
        <v>203</v>
      </c>
      <c r="E98" s="17" t="s">
        <v>211</v>
      </c>
      <c r="F98" s="15" t="n">
        <v>466.99</v>
      </c>
      <c r="G98" s="15" t="n">
        <f aca="false">ROUND(ROUND(F98*100,0)/10,0)/100</f>
        <v>46.7</v>
      </c>
      <c r="H98" s="15" t="n">
        <f aca="false">F98+G98</f>
        <v>513.69</v>
      </c>
      <c r="I98" s="17" t="s">
        <v>2474</v>
      </c>
      <c r="J98" s="19" t="n">
        <f aca="false">DATE(YEAR(B98),MONTH(B98),1)</f>
        <v>46082</v>
      </c>
      <c r="K98" s="17" t="str">
        <f aca="false">IF(E98="","No","Yes")</f>
        <v>Yes</v>
      </c>
      <c r="L98" s="17" t="str">
        <f aca="false">IF(D98="","No","Yes")</f>
        <v>Yes</v>
      </c>
    </row>
    <row r="99" customFormat="false" ht="15" hidden="false" customHeight="false" outlineLevel="0" collapsed="false">
      <c r="A99" s="17" t="s">
        <v>2569</v>
      </c>
      <c r="B99" s="18" t="n">
        <v>46104</v>
      </c>
      <c r="C99" s="17" t="s">
        <v>88</v>
      </c>
      <c r="D99" s="17" t="s">
        <v>182</v>
      </c>
      <c r="E99" s="17" t="s">
        <v>222</v>
      </c>
      <c r="F99" s="15" t="n">
        <v>83.2</v>
      </c>
      <c r="G99" s="15" t="n">
        <f aca="false">ROUND(ROUND(F99*100,0)/10,0)/100</f>
        <v>8.32</v>
      </c>
      <c r="H99" s="15" t="n">
        <f aca="false">F99+G99</f>
        <v>91.52</v>
      </c>
      <c r="I99" s="17" t="s">
        <v>2474</v>
      </c>
      <c r="J99" s="19" t="n">
        <f aca="false">DATE(YEAR(B99),MONTH(B99),1)</f>
        <v>46082</v>
      </c>
      <c r="K99" s="17" t="str">
        <f aca="false">IF(E99="","No","Yes")</f>
        <v>Yes</v>
      </c>
      <c r="L99" s="17" t="str">
        <f aca="false">IF(D99="","No","Yes")</f>
        <v>Yes</v>
      </c>
    </row>
    <row r="100" customFormat="false" ht="15" hidden="false" customHeight="false" outlineLevel="0" collapsed="false">
      <c r="A100" s="17" t="s">
        <v>2570</v>
      </c>
      <c r="B100" s="18" t="n">
        <v>46105</v>
      </c>
      <c r="C100" s="17" t="s">
        <v>82</v>
      </c>
      <c r="D100" s="17" t="s">
        <v>208</v>
      </c>
      <c r="E100" s="17" t="s">
        <v>207</v>
      </c>
      <c r="F100" s="15" t="n">
        <v>557.08</v>
      </c>
      <c r="G100" s="15" t="n">
        <f aca="false">ROUND(ROUND(F100*100,0)/10,0)/100</f>
        <v>55.71</v>
      </c>
      <c r="H100" s="15" t="n">
        <f aca="false">F100+G100</f>
        <v>612.79</v>
      </c>
      <c r="I100" s="17" t="s">
        <v>2474</v>
      </c>
      <c r="J100" s="19" t="n">
        <f aca="false">DATE(YEAR(B100),MONTH(B100),1)</f>
        <v>46082</v>
      </c>
      <c r="K100" s="17" t="str">
        <f aca="false">IF(E100="","No","Yes")</f>
        <v>Yes</v>
      </c>
      <c r="L100" s="17" t="str">
        <f aca="false">IF(D100="","No","Yes")</f>
        <v>Yes</v>
      </c>
    </row>
    <row r="101" customFormat="false" ht="15" hidden="false" customHeight="false" outlineLevel="0" collapsed="false">
      <c r="A101" s="17" t="s">
        <v>2571</v>
      </c>
      <c r="B101" s="18" t="n">
        <v>46105</v>
      </c>
      <c r="C101" s="17" t="s">
        <v>82</v>
      </c>
      <c r="D101" s="17" t="s">
        <v>234</v>
      </c>
      <c r="E101" s="17" t="s">
        <v>233</v>
      </c>
      <c r="F101" s="15" t="n">
        <v>246.94</v>
      </c>
      <c r="G101" s="15" t="n">
        <f aca="false">ROUND(ROUND(F101*100,0)/10,0)/100</f>
        <v>24.69</v>
      </c>
      <c r="H101" s="15" t="n">
        <f aca="false">F101+G101</f>
        <v>271.63</v>
      </c>
      <c r="I101" s="17" t="s">
        <v>2474</v>
      </c>
      <c r="J101" s="19" t="n">
        <f aca="false">DATE(YEAR(B101),MONTH(B101),1)</f>
        <v>46082</v>
      </c>
      <c r="K101" s="17" t="str">
        <f aca="false">IF(E101="","No","Yes")</f>
        <v>Yes</v>
      </c>
      <c r="L101" s="17" t="str">
        <f aca="false">IF(D101="","No","Yes")</f>
        <v>Yes</v>
      </c>
    </row>
    <row r="102" customFormat="false" ht="15" hidden="false" customHeight="false" outlineLevel="0" collapsed="false">
      <c r="A102" s="17" t="s">
        <v>2572</v>
      </c>
      <c r="B102" s="18" t="n">
        <v>46105</v>
      </c>
      <c r="C102" s="17" t="s">
        <v>82</v>
      </c>
      <c r="D102" s="17" t="s">
        <v>220</v>
      </c>
      <c r="E102" s="17" t="s">
        <v>253</v>
      </c>
      <c r="F102" s="15" t="n">
        <v>296.04</v>
      </c>
      <c r="G102" s="15" t="n">
        <f aca="false">ROUND(ROUND(F102*100,0)/10,0)/100</f>
        <v>29.6</v>
      </c>
      <c r="H102" s="15" t="n">
        <f aca="false">F102+G102</f>
        <v>325.64</v>
      </c>
      <c r="I102" s="17" t="s">
        <v>2474</v>
      </c>
      <c r="J102" s="19" t="n">
        <f aca="false">DATE(YEAR(B102),MONTH(B102),1)</f>
        <v>46082</v>
      </c>
      <c r="K102" s="17" t="str">
        <f aca="false">IF(E102="","No","Yes")</f>
        <v>Yes</v>
      </c>
      <c r="L102" s="17" t="str">
        <f aca="false">IF(D102="","No","Yes")</f>
        <v>Yes</v>
      </c>
    </row>
    <row r="103" customFormat="false" ht="15" hidden="false" customHeight="false" outlineLevel="0" collapsed="false">
      <c r="A103" s="17" t="s">
        <v>2573</v>
      </c>
      <c r="B103" s="18" t="n">
        <v>46105</v>
      </c>
      <c r="C103" s="17" t="s">
        <v>88</v>
      </c>
      <c r="D103" s="17" t="s">
        <v>220</v>
      </c>
      <c r="E103" s="17" t="s">
        <v>219</v>
      </c>
      <c r="F103" s="15" t="n">
        <v>67.88</v>
      </c>
      <c r="G103" s="15" t="n">
        <f aca="false">ROUND(ROUND(F103*100,0)/10,0)/100</f>
        <v>6.79</v>
      </c>
      <c r="H103" s="15" t="n">
        <f aca="false">F103+G103</f>
        <v>74.67</v>
      </c>
      <c r="I103" s="17" t="s">
        <v>2474</v>
      </c>
      <c r="J103" s="19" t="n">
        <f aca="false">DATE(YEAR(B103),MONTH(B103),1)</f>
        <v>46082</v>
      </c>
      <c r="K103" s="17" t="str">
        <f aca="false">IF(E103="","No","Yes")</f>
        <v>Yes</v>
      </c>
      <c r="L103" s="17" t="str">
        <f aca="false">IF(D103="","No","Yes")</f>
        <v>Yes</v>
      </c>
    </row>
    <row r="104" customFormat="false" ht="15" hidden="false" customHeight="false" outlineLevel="0" collapsed="false">
      <c r="A104" s="17" t="s">
        <v>2574</v>
      </c>
      <c r="B104" s="18" t="n">
        <v>46105</v>
      </c>
      <c r="C104" s="17" t="s">
        <v>101</v>
      </c>
      <c r="D104" s="17" t="s">
        <v>234</v>
      </c>
      <c r="E104" s="17" t="s">
        <v>248</v>
      </c>
      <c r="F104" s="15" t="n">
        <v>401.42</v>
      </c>
      <c r="G104" s="15" t="n">
        <f aca="false">ROUND(ROUND(F104*100,0)/10,0)/100</f>
        <v>40.14</v>
      </c>
      <c r="H104" s="15" t="n">
        <f aca="false">F104+G104</f>
        <v>441.56</v>
      </c>
      <c r="I104" s="17" t="s">
        <v>2474</v>
      </c>
      <c r="J104" s="19" t="n">
        <f aca="false">DATE(YEAR(B104),MONTH(B104),1)</f>
        <v>46082</v>
      </c>
      <c r="K104" s="17" t="str">
        <f aca="false">IF(E104="","No","Yes")</f>
        <v>Yes</v>
      </c>
      <c r="L104" s="17" t="str">
        <f aca="false">IF(D104="","No","Yes")</f>
        <v>Yes</v>
      </c>
    </row>
    <row r="105" customFormat="false" ht="15" hidden="false" customHeight="false" outlineLevel="0" collapsed="false">
      <c r="A105" s="17" t="s">
        <v>2575</v>
      </c>
      <c r="B105" s="18" t="n">
        <v>46105</v>
      </c>
      <c r="C105" s="17" t="s">
        <v>101</v>
      </c>
      <c r="D105" s="17" t="s">
        <v>176</v>
      </c>
      <c r="E105" s="17" t="s">
        <v>250</v>
      </c>
      <c r="F105" s="15" t="n">
        <v>321.09</v>
      </c>
      <c r="G105" s="15" t="n">
        <f aca="false">ROUND(ROUND(F105*100,0)/10,0)/100</f>
        <v>32.11</v>
      </c>
      <c r="H105" s="15" t="n">
        <f aca="false">F105+G105</f>
        <v>353.2</v>
      </c>
      <c r="I105" s="17" t="s">
        <v>2474</v>
      </c>
      <c r="J105" s="19" t="n">
        <f aca="false">DATE(YEAR(B105),MONTH(B105),1)</f>
        <v>46082</v>
      </c>
      <c r="K105" s="17" t="str">
        <f aca="false">IF(E105="","No","Yes")</f>
        <v>Yes</v>
      </c>
      <c r="L105" s="17" t="str">
        <f aca="false">IF(D105="","No","Yes")</f>
        <v>Yes</v>
      </c>
    </row>
    <row r="106" customFormat="false" ht="15" hidden="false" customHeight="false" outlineLevel="0" collapsed="false">
      <c r="A106" s="17" t="s">
        <v>2576</v>
      </c>
      <c r="B106" s="18" t="n">
        <v>46106</v>
      </c>
      <c r="C106" s="17" t="s">
        <v>82</v>
      </c>
      <c r="D106" s="17" t="s">
        <v>216</v>
      </c>
      <c r="E106" s="17" t="s">
        <v>215</v>
      </c>
      <c r="F106" s="15" t="n">
        <v>273.64</v>
      </c>
      <c r="G106" s="15" t="n">
        <f aca="false">ROUND(ROUND(F106*100,0)/10,0)/100</f>
        <v>27.36</v>
      </c>
      <c r="H106" s="15" t="n">
        <f aca="false">F106+G106</f>
        <v>301</v>
      </c>
      <c r="I106" s="17" t="s">
        <v>2474</v>
      </c>
      <c r="J106" s="19" t="n">
        <f aca="false">DATE(YEAR(B106),MONTH(B106),1)</f>
        <v>46082</v>
      </c>
      <c r="K106" s="17" t="str">
        <f aca="false">IF(E106="","No","Yes")</f>
        <v>Yes</v>
      </c>
      <c r="L106" s="17" t="str">
        <f aca="false">IF(D106="","No","Yes")</f>
        <v>Yes</v>
      </c>
    </row>
    <row r="107" customFormat="false" ht="15" hidden="false" customHeight="false" outlineLevel="0" collapsed="false">
      <c r="A107" s="17" t="s">
        <v>2577</v>
      </c>
      <c r="B107" s="18" t="n">
        <v>46106</v>
      </c>
      <c r="C107" s="17" t="s">
        <v>82</v>
      </c>
      <c r="D107" s="17" t="s">
        <v>176</v>
      </c>
      <c r="E107" s="17" t="s">
        <v>223</v>
      </c>
      <c r="F107" s="15" t="n">
        <v>228.69</v>
      </c>
      <c r="G107" s="15" t="n">
        <f aca="false">ROUND(ROUND(F107*100,0)/10,0)/100</f>
        <v>22.87</v>
      </c>
      <c r="H107" s="15" t="n">
        <f aca="false">F107+G107</f>
        <v>251.56</v>
      </c>
      <c r="I107" s="17" t="s">
        <v>2474</v>
      </c>
      <c r="J107" s="19" t="n">
        <f aca="false">DATE(YEAR(B107),MONTH(B107),1)</f>
        <v>46082</v>
      </c>
      <c r="K107" s="17" t="str">
        <f aca="false">IF(E107="","No","Yes")</f>
        <v>Yes</v>
      </c>
      <c r="L107" s="17" t="str">
        <f aca="false">IF(D107="","No","Yes")</f>
        <v>Yes</v>
      </c>
    </row>
    <row r="108" customFormat="false" ht="15" hidden="false" customHeight="false" outlineLevel="0" collapsed="false">
      <c r="A108" s="17" t="s">
        <v>2578</v>
      </c>
      <c r="B108" s="18" t="n">
        <v>46106</v>
      </c>
      <c r="C108" s="17" t="s">
        <v>82</v>
      </c>
      <c r="D108" s="17" t="s">
        <v>176</v>
      </c>
      <c r="E108" s="17" t="s">
        <v>258</v>
      </c>
      <c r="F108" s="15" t="n">
        <v>596.47</v>
      </c>
      <c r="G108" s="15" t="n">
        <f aca="false">ROUND(ROUND(F108*100,0)/10,0)/100</f>
        <v>59.65</v>
      </c>
      <c r="H108" s="15" t="n">
        <f aca="false">F108+G108</f>
        <v>656.12</v>
      </c>
      <c r="I108" s="17" t="s">
        <v>2474</v>
      </c>
      <c r="J108" s="19" t="n">
        <f aca="false">DATE(YEAR(B108),MONTH(B108),1)</f>
        <v>46082</v>
      </c>
      <c r="K108" s="17" t="str">
        <f aca="false">IF(E108="","No","Yes")</f>
        <v>Yes</v>
      </c>
      <c r="L108" s="17" t="str">
        <f aca="false">IF(D108="","No","Yes")</f>
        <v>Yes</v>
      </c>
    </row>
    <row r="109" customFormat="false" ht="15" hidden="false" customHeight="false" outlineLevel="0" collapsed="false">
      <c r="A109" s="17" t="s">
        <v>2579</v>
      </c>
      <c r="B109" s="18" t="n">
        <v>46106</v>
      </c>
      <c r="C109" s="17" t="s">
        <v>82</v>
      </c>
      <c r="D109" s="17" t="s">
        <v>216</v>
      </c>
      <c r="E109" s="17" t="s">
        <v>263</v>
      </c>
      <c r="F109" s="15" t="n">
        <v>406.28</v>
      </c>
      <c r="G109" s="15" t="n">
        <f aca="false">ROUND(ROUND(F109*100,0)/10,0)/100</f>
        <v>40.63</v>
      </c>
      <c r="H109" s="15" t="n">
        <f aca="false">F109+G109</f>
        <v>446.91</v>
      </c>
      <c r="I109" s="17" t="s">
        <v>2474</v>
      </c>
      <c r="J109" s="19" t="n">
        <f aca="false">DATE(YEAR(B109),MONTH(B109),1)</f>
        <v>46082</v>
      </c>
      <c r="K109" s="17" t="str">
        <f aca="false">IF(E109="","No","Yes")</f>
        <v>Yes</v>
      </c>
      <c r="L109" s="17" t="str">
        <f aca="false">IF(D109="","No","Yes")</f>
        <v>Yes</v>
      </c>
    </row>
    <row r="110" customFormat="false" ht="15" hidden="false" customHeight="false" outlineLevel="0" collapsed="false">
      <c r="A110" s="17" t="s">
        <v>2580</v>
      </c>
      <c r="B110" s="18" t="n">
        <v>46106</v>
      </c>
      <c r="C110" s="17" t="s">
        <v>88</v>
      </c>
      <c r="D110" s="17" t="s">
        <v>208</v>
      </c>
      <c r="E110" s="17" t="s">
        <v>218</v>
      </c>
      <c r="F110" s="15" t="n">
        <v>249.14</v>
      </c>
      <c r="G110" s="15" t="n">
        <f aca="false">ROUND(ROUND(F110*100,0)/10,0)/100</f>
        <v>24.91</v>
      </c>
      <c r="H110" s="15" t="n">
        <f aca="false">F110+G110</f>
        <v>274.05</v>
      </c>
      <c r="I110" s="17" t="s">
        <v>2474</v>
      </c>
      <c r="J110" s="19" t="n">
        <f aca="false">DATE(YEAR(B110),MONTH(B110),1)</f>
        <v>46082</v>
      </c>
      <c r="K110" s="17" t="str">
        <f aca="false">IF(E110="","No","Yes")</f>
        <v>Yes</v>
      </c>
      <c r="L110" s="17" t="str">
        <f aca="false">IF(D110="","No","Yes")</f>
        <v>Yes</v>
      </c>
    </row>
    <row r="111" customFormat="false" ht="15" hidden="false" customHeight="false" outlineLevel="0" collapsed="false">
      <c r="A111" s="17" t="s">
        <v>2581</v>
      </c>
      <c r="B111" s="18" t="n">
        <v>46106</v>
      </c>
      <c r="C111" s="17" t="s">
        <v>88</v>
      </c>
      <c r="D111" s="17" t="s">
        <v>220</v>
      </c>
      <c r="E111" s="17" t="s">
        <v>230</v>
      </c>
      <c r="F111" s="15" t="n">
        <v>109.49</v>
      </c>
      <c r="G111" s="15" t="n">
        <f aca="false">ROUND(ROUND(F111*100,0)/10,0)/100</f>
        <v>10.95</v>
      </c>
      <c r="H111" s="15" t="n">
        <f aca="false">F111+G111</f>
        <v>120.44</v>
      </c>
      <c r="I111" s="17" t="s">
        <v>2474</v>
      </c>
      <c r="J111" s="19" t="n">
        <f aca="false">DATE(YEAR(B111),MONTH(B111),1)</f>
        <v>46082</v>
      </c>
      <c r="K111" s="17" t="str">
        <f aca="false">IF(E111="","No","Yes")</f>
        <v>Yes</v>
      </c>
      <c r="L111" s="17" t="str">
        <f aca="false">IF(D111="","No","Yes")</f>
        <v>Yes</v>
      </c>
    </row>
    <row r="112" customFormat="false" ht="15" hidden="false" customHeight="false" outlineLevel="0" collapsed="false">
      <c r="A112" s="17" t="s">
        <v>2582</v>
      </c>
      <c r="B112" s="18" t="n">
        <v>46106</v>
      </c>
      <c r="C112" s="17" t="s">
        <v>88</v>
      </c>
      <c r="D112" s="17" t="s">
        <v>234</v>
      </c>
      <c r="E112" s="17" t="s">
        <v>243</v>
      </c>
      <c r="F112" s="15" t="n">
        <v>303.12</v>
      </c>
      <c r="G112" s="15" t="n">
        <f aca="false">ROUND(ROUND(F112*100,0)/10,0)/100</f>
        <v>30.31</v>
      </c>
      <c r="H112" s="15" t="n">
        <f aca="false">F112+G112</f>
        <v>333.43</v>
      </c>
      <c r="I112" s="17" t="s">
        <v>2474</v>
      </c>
      <c r="J112" s="19" t="n">
        <f aca="false">DATE(YEAR(B112),MONTH(B112),1)</f>
        <v>46082</v>
      </c>
      <c r="K112" s="17" t="str">
        <f aca="false">IF(E112="","No","Yes")</f>
        <v>Yes</v>
      </c>
      <c r="L112" s="17" t="str">
        <f aca="false">IF(D112="","No","Yes")</f>
        <v>Yes</v>
      </c>
    </row>
    <row r="113" customFormat="false" ht="15" hidden="false" customHeight="false" outlineLevel="0" collapsed="false">
      <c r="A113" s="17" t="s">
        <v>2583</v>
      </c>
      <c r="B113" s="18" t="n">
        <v>46106</v>
      </c>
      <c r="C113" s="17" t="s">
        <v>88</v>
      </c>
      <c r="D113" s="17" t="s">
        <v>185</v>
      </c>
      <c r="E113" s="17" t="s">
        <v>256</v>
      </c>
      <c r="F113" s="15" t="n">
        <v>169.99</v>
      </c>
      <c r="G113" s="15" t="n">
        <f aca="false">ROUND(ROUND(F113*100,0)/10,0)/100</f>
        <v>17</v>
      </c>
      <c r="H113" s="15" t="n">
        <f aca="false">F113+G113</f>
        <v>186.99</v>
      </c>
      <c r="I113" s="17" t="s">
        <v>2474</v>
      </c>
      <c r="J113" s="19" t="n">
        <f aca="false">DATE(YEAR(B113),MONTH(B113),1)</f>
        <v>46082</v>
      </c>
      <c r="K113" s="17" t="str">
        <f aca="false">IF(E113="","No","Yes")</f>
        <v>Yes</v>
      </c>
      <c r="L113" s="17" t="str">
        <f aca="false">IF(D113="","No","Yes")</f>
        <v>Yes</v>
      </c>
    </row>
    <row r="114" customFormat="false" ht="15" hidden="false" customHeight="false" outlineLevel="0" collapsed="false">
      <c r="A114" s="17" t="s">
        <v>2584</v>
      </c>
      <c r="B114" s="18" t="n">
        <v>46107</v>
      </c>
      <c r="C114" s="17" t="s">
        <v>82</v>
      </c>
      <c r="D114" s="17" t="s">
        <v>185</v>
      </c>
      <c r="E114" s="17" t="s">
        <v>252</v>
      </c>
      <c r="F114" s="15" t="n">
        <v>458.49</v>
      </c>
      <c r="G114" s="15" t="n">
        <f aca="false">ROUND(ROUND(F114*100,0)/10,0)/100</f>
        <v>45.85</v>
      </c>
      <c r="H114" s="15" t="n">
        <f aca="false">F114+G114</f>
        <v>504.34</v>
      </c>
      <c r="I114" s="17" t="s">
        <v>2474</v>
      </c>
      <c r="J114" s="19" t="n">
        <f aca="false">DATE(YEAR(B114),MONTH(B114),1)</f>
        <v>46082</v>
      </c>
      <c r="K114" s="17" t="str">
        <f aca="false">IF(E114="","No","Yes")</f>
        <v>Yes</v>
      </c>
      <c r="L114" s="17" t="str">
        <f aca="false">IF(D114="","No","Yes")</f>
        <v>Yes</v>
      </c>
    </row>
    <row r="115" customFormat="false" ht="15" hidden="false" customHeight="false" outlineLevel="0" collapsed="false">
      <c r="A115" s="17" t="s">
        <v>2585</v>
      </c>
      <c r="B115" s="18" t="n">
        <v>46107</v>
      </c>
      <c r="C115" s="17" t="s">
        <v>82</v>
      </c>
      <c r="D115" s="17" t="s">
        <v>225</v>
      </c>
      <c r="E115" s="17" t="s">
        <v>270</v>
      </c>
      <c r="F115" s="15" t="n">
        <v>924.96</v>
      </c>
      <c r="G115" s="15" t="n">
        <f aca="false">ROUND(ROUND(F115*100,0)/10,0)/100</f>
        <v>92.5</v>
      </c>
      <c r="H115" s="15" t="n">
        <f aca="false">F115+G115</f>
        <v>1017.46</v>
      </c>
      <c r="I115" s="17" t="s">
        <v>2474</v>
      </c>
      <c r="J115" s="19" t="n">
        <f aca="false">DATE(YEAR(B115),MONTH(B115),1)</f>
        <v>46082</v>
      </c>
      <c r="K115" s="17" t="str">
        <f aca="false">IF(E115="","No","Yes")</f>
        <v>Yes</v>
      </c>
      <c r="L115" s="17" t="str">
        <f aca="false">IF(D115="","No","Yes")</f>
        <v>Yes</v>
      </c>
    </row>
    <row r="116" customFormat="false" ht="15" hidden="false" customHeight="false" outlineLevel="0" collapsed="false">
      <c r="A116" s="17" t="s">
        <v>2586</v>
      </c>
      <c r="B116" s="18" t="n">
        <v>46107</v>
      </c>
      <c r="C116" s="17" t="s">
        <v>82</v>
      </c>
      <c r="D116" s="17"/>
      <c r="E116" s="17"/>
      <c r="F116" s="15" t="n">
        <v>415.86</v>
      </c>
      <c r="G116" s="15" t="n">
        <f aca="false">ROUND(ROUND(F116*100,0)/10,0)/100</f>
        <v>41.59</v>
      </c>
      <c r="H116" s="15" t="n">
        <f aca="false">F116+G116</f>
        <v>457.45</v>
      </c>
      <c r="I116" s="17" t="s">
        <v>2470</v>
      </c>
      <c r="J116" s="19" t="n">
        <f aca="false">DATE(YEAR(B116),MONTH(B116),1)</f>
        <v>46082</v>
      </c>
      <c r="K116" s="17" t="str">
        <f aca="false">IF(E116="","No","Yes")</f>
        <v>No</v>
      </c>
      <c r="L116" s="17" t="str">
        <f aca="false">IF(D116="","No","Yes")</f>
        <v>No</v>
      </c>
    </row>
    <row r="117" customFormat="false" ht="15" hidden="false" customHeight="false" outlineLevel="0" collapsed="false">
      <c r="A117" s="17" t="s">
        <v>2587</v>
      </c>
      <c r="B117" s="18" t="n">
        <v>46107</v>
      </c>
      <c r="C117" s="17" t="s">
        <v>88</v>
      </c>
      <c r="D117" s="17" t="s">
        <v>208</v>
      </c>
      <c r="E117" s="17" t="s">
        <v>240</v>
      </c>
      <c r="F117" s="15" t="n">
        <v>163.51</v>
      </c>
      <c r="G117" s="15" t="n">
        <f aca="false">ROUND(ROUND(F117*100,0)/10,0)/100</f>
        <v>16.35</v>
      </c>
      <c r="H117" s="15" t="n">
        <f aca="false">F117+G117</f>
        <v>179.86</v>
      </c>
      <c r="I117" s="17" t="s">
        <v>2474</v>
      </c>
      <c r="J117" s="19" t="n">
        <f aca="false">DATE(YEAR(B117),MONTH(B117),1)</f>
        <v>46082</v>
      </c>
      <c r="K117" s="17" t="str">
        <f aca="false">IF(E117="","No","Yes")</f>
        <v>Yes</v>
      </c>
      <c r="L117" s="17" t="str">
        <f aca="false">IF(D117="","No","Yes")</f>
        <v>Yes</v>
      </c>
    </row>
    <row r="118" customFormat="false" ht="15" hidden="false" customHeight="false" outlineLevel="0" collapsed="false">
      <c r="A118" s="17" t="s">
        <v>2588</v>
      </c>
      <c r="B118" s="18" t="n">
        <v>46107</v>
      </c>
      <c r="C118" s="17" t="s">
        <v>88</v>
      </c>
      <c r="D118" s="17" t="s">
        <v>185</v>
      </c>
      <c r="E118" s="17" t="s">
        <v>247</v>
      </c>
      <c r="F118" s="15" t="n">
        <v>238.56</v>
      </c>
      <c r="G118" s="15" t="n">
        <f aca="false">ROUND(ROUND(F118*100,0)/10,0)/100</f>
        <v>23.86</v>
      </c>
      <c r="H118" s="15" t="n">
        <f aca="false">F118+G118</f>
        <v>262.42</v>
      </c>
      <c r="I118" s="17" t="s">
        <v>2474</v>
      </c>
      <c r="J118" s="19" t="n">
        <f aca="false">DATE(YEAR(B118),MONTH(B118),1)</f>
        <v>46082</v>
      </c>
      <c r="K118" s="17" t="str">
        <f aca="false">IF(E118="","No","Yes")</f>
        <v>Yes</v>
      </c>
      <c r="L118" s="17" t="str">
        <f aca="false">IF(D118="","No","Yes")</f>
        <v>Yes</v>
      </c>
    </row>
    <row r="119" customFormat="false" ht="15" hidden="false" customHeight="false" outlineLevel="0" collapsed="false">
      <c r="A119" s="17" t="s">
        <v>2589</v>
      </c>
      <c r="B119" s="18" t="n">
        <v>46107</v>
      </c>
      <c r="C119" s="17" t="s">
        <v>101</v>
      </c>
      <c r="D119" s="17" t="s">
        <v>172</v>
      </c>
      <c r="E119" s="17" t="s">
        <v>271</v>
      </c>
      <c r="F119" s="15" t="n">
        <v>675.08</v>
      </c>
      <c r="G119" s="15" t="n">
        <f aca="false">ROUND(ROUND(F119*100,0)/10,0)/100</f>
        <v>67.51</v>
      </c>
      <c r="H119" s="15" t="n">
        <f aca="false">F119+G119</f>
        <v>742.59</v>
      </c>
      <c r="I119" s="17" t="s">
        <v>2474</v>
      </c>
      <c r="J119" s="19" t="n">
        <f aca="false">DATE(YEAR(B119),MONTH(B119),1)</f>
        <v>46082</v>
      </c>
      <c r="K119" s="17" t="str">
        <f aca="false">IF(E119="","No","Yes")</f>
        <v>Yes</v>
      </c>
      <c r="L119" s="17" t="str">
        <f aca="false">IF(D119="","No","Yes")</f>
        <v>Yes</v>
      </c>
    </row>
    <row r="120" customFormat="false" ht="15" hidden="false" customHeight="false" outlineLevel="0" collapsed="false">
      <c r="A120" s="17" t="s">
        <v>2590</v>
      </c>
      <c r="B120" s="18" t="n">
        <v>46108</v>
      </c>
      <c r="C120" s="17" t="s">
        <v>82</v>
      </c>
      <c r="D120" s="17" t="s">
        <v>237</v>
      </c>
      <c r="E120" s="17" t="s">
        <v>236</v>
      </c>
      <c r="F120" s="15" t="n">
        <v>286.36</v>
      </c>
      <c r="G120" s="15" t="n">
        <f aca="false">ROUND(ROUND(F120*100,0)/10,0)/100</f>
        <v>28.64</v>
      </c>
      <c r="H120" s="15" t="n">
        <f aca="false">F120+G120</f>
        <v>315</v>
      </c>
      <c r="I120" s="17" t="s">
        <v>2474</v>
      </c>
      <c r="J120" s="19" t="n">
        <f aca="false">DATE(YEAR(B120),MONTH(B120),1)</f>
        <v>46082</v>
      </c>
      <c r="K120" s="17" t="str">
        <f aca="false">IF(E120="","No","Yes")</f>
        <v>Yes</v>
      </c>
      <c r="L120" s="17" t="str">
        <f aca="false">IF(D120="","No","Yes")</f>
        <v>Yes</v>
      </c>
    </row>
    <row r="121" customFormat="false" ht="15" hidden="false" customHeight="false" outlineLevel="0" collapsed="false">
      <c r="A121" s="17" t="s">
        <v>2591</v>
      </c>
      <c r="B121" s="18" t="n">
        <v>46108</v>
      </c>
      <c r="C121" s="17" t="s">
        <v>82</v>
      </c>
      <c r="D121" s="17" t="s">
        <v>185</v>
      </c>
      <c r="E121" s="17" t="s">
        <v>251</v>
      </c>
      <c r="F121" s="15" t="n">
        <v>171.89</v>
      </c>
      <c r="G121" s="15" t="n">
        <f aca="false">ROUND(ROUND(F121*100,0)/10,0)/100</f>
        <v>17.19</v>
      </c>
      <c r="H121" s="15" t="n">
        <f aca="false">F121+G121</f>
        <v>189.08</v>
      </c>
      <c r="I121" s="17" t="s">
        <v>2474</v>
      </c>
      <c r="J121" s="19" t="n">
        <f aca="false">DATE(YEAR(B121),MONTH(B121),1)</f>
        <v>46082</v>
      </c>
      <c r="K121" s="17" t="str">
        <f aca="false">IF(E121="","No","Yes")</f>
        <v>Yes</v>
      </c>
      <c r="L121" s="17" t="str">
        <f aca="false">IF(D121="","No","Yes")</f>
        <v>Yes</v>
      </c>
    </row>
    <row r="122" customFormat="false" ht="15" hidden="false" customHeight="false" outlineLevel="0" collapsed="false">
      <c r="A122" s="17" t="s">
        <v>2592</v>
      </c>
      <c r="B122" s="18" t="n">
        <v>46108</v>
      </c>
      <c r="C122" s="17" t="s">
        <v>82</v>
      </c>
      <c r="D122" s="17" t="s">
        <v>185</v>
      </c>
      <c r="E122" s="17" t="s">
        <v>254</v>
      </c>
      <c r="F122" s="15" t="n">
        <v>182.92</v>
      </c>
      <c r="G122" s="15" t="n">
        <f aca="false">ROUND(ROUND(F122*100,0)/10,0)/100</f>
        <v>18.29</v>
      </c>
      <c r="H122" s="15" t="n">
        <f aca="false">F122+G122</f>
        <v>201.21</v>
      </c>
      <c r="I122" s="17" t="s">
        <v>2474</v>
      </c>
      <c r="J122" s="19" t="n">
        <f aca="false">DATE(YEAR(B122),MONTH(B122),1)</f>
        <v>46082</v>
      </c>
      <c r="K122" s="17" t="str">
        <f aca="false">IF(E122="","No","Yes")</f>
        <v>Yes</v>
      </c>
      <c r="L122" s="17" t="str">
        <f aca="false">IF(D122="","No","Yes")</f>
        <v>Yes</v>
      </c>
    </row>
    <row r="123" customFormat="false" ht="15" hidden="false" customHeight="false" outlineLevel="0" collapsed="false">
      <c r="A123" s="17" t="s">
        <v>2593</v>
      </c>
      <c r="B123" s="18" t="n">
        <v>46108</v>
      </c>
      <c r="C123" s="17" t="s">
        <v>82</v>
      </c>
      <c r="D123" s="17" t="s">
        <v>220</v>
      </c>
      <c r="E123" s="17" t="s">
        <v>257</v>
      </c>
      <c r="F123" s="15" t="n">
        <v>284.01</v>
      </c>
      <c r="G123" s="15" t="n">
        <f aca="false">ROUND(ROUND(F123*100,0)/10,0)/100</f>
        <v>28.4</v>
      </c>
      <c r="H123" s="15" t="n">
        <f aca="false">F123+G123</f>
        <v>312.41</v>
      </c>
      <c r="I123" s="17" t="s">
        <v>2474</v>
      </c>
      <c r="J123" s="19" t="n">
        <f aca="false">DATE(YEAR(B123),MONTH(B123),1)</f>
        <v>46082</v>
      </c>
      <c r="K123" s="17" t="str">
        <f aca="false">IF(E123="","No","Yes")</f>
        <v>Yes</v>
      </c>
      <c r="L123" s="17" t="str">
        <f aca="false">IF(D123="","No","Yes")</f>
        <v>Yes</v>
      </c>
    </row>
    <row r="124" customFormat="false" ht="15" hidden="false" customHeight="false" outlineLevel="0" collapsed="false">
      <c r="A124" s="17" t="s">
        <v>2594</v>
      </c>
      <c r="B124" s="18" t="n">
        <v>46108</v>
      </c>
      <c r="C124" s="17" t="s">
        <v>82</v>
      </c>
      <c r="D124" s="17" t="s">
        <v>237</v>
      </c>
      <c r="E124" s="17" t="s">
        <v>265</v>
      </c>
      <c r="F124" s="15" t="n">
        <v>155.59</v>
      </c>
      <c r="G124" s="15" t="n">
        <f aca="false">ROUND(ROUND(F124*100,0)/10,0)/100</f>
        <v>15.56</v>
      </c>
      <c r="H124" s="15" t="n">
        <f aca="false">F124+G124</f>
        <v>171.15</v>
      </c>
      <c r="I124" s="17" t="s">
        <v>2474</v>
      </c>
      <c r="J124" s="19" t="n">
        <f aca="false">DATE(YEAR(B124),MONTH(B124),1)</f>
        <v>46082</v>
      </c>
      <c r="K124" s="17" t="str">
        <f aca="false">IF(E124="","No","Yes")</f>
        <v>Yes</v>
      </c>
      <c r="L124" s="17" t="str">
        <f aca="false">IF(D124="","No","Yes")</f>
        <v>Yes</v>
      </c>
    </row>
    <row r="125" customFormat="false" ht="15" hidden="false" customHeight="false" outlineLevel="0" collapsed="false">
      <c r="A125" s="17" t="s">
        <v>2595</v>
      </c>
      <c r="B125" s="18" t="n">
        <v>46108</v>
      </c>
      <c r="C125" s="17" t="s">
        <v>82</v>
      </c>
      <c r="D125" s="17" t="s">
        <v>176</v>
      </c>
      <c r="E125" s="17" t="s">
        <v>275</v>
      </c>
      <c r="F125" s="15" t="n">
        <v>193.29</v>
      </c>
      <c r="G125" s="15" t="n">
        <f aca="false">ROUND(ROUND(F125*100,0)/10,0)/100</f>
        <v>19.33</v>
      </c>
      <c r="H125" s="15" t="n">
        <f aca="false">F125+G125</f>
        <v>212.62</v>
      </c>
      <c r="I125" s="17" t="s">
        <v>2474</v>
      </c>
      <c r="J125" s="19" t="n">
        <f aca="false">DATE(YEAR(B125),MONTH(B125),1)</f>
        <v>46082</v>
      </c>
      <c r="K125" s="17" t="str">
        <f aca="false">IF(E125="","No","Yes")</f>
        <v>Yes</v>
      </c>
      <c r="L125" s="17" t="str">
        <f aca="false">IF(D125="","No","Yes")</f>
        <v>Yes</v>
      </c>
    </row>
    <row r="126" customFormat="false" ht="15" hidden="false" customHeight="false" outlineLevel="0" collapsed="false">
      <c r="A126" s="17" t="s">
        <v>2596</v>
      </c>
      <c r="B126" s="18" t="n">
        <v>46108</v>
      </c>
      <c r="C126" s="17" t="s">
        <v>82</v>
      </c>
      <c r="D126" s="17" t="s">
        <v>234</v>
      </c>
      <c r="E126" s="17" t="s">
        <v>285</v>
      </c>
      <c r="F126" s="15" t="n">
        <v>384.98</v>
      </c>
      <c r="G126" s="15" t="n">
        <f aca="false">ROUND(ROUND(F126*100,0)/10,0)/100</f>
        <v>38.5</v>
      </c>
      <c r="H126" s="15" t="n">
        <f aca="false">F126+G126</f>
        <v>423.48</v>
      </c>
      <c r="I126" s="17" t="s">
        <v>2474</v>
      </c>
      <c r="J126" s="19" t="n">
        <f aca="false">DATE(YEAR(B126),MONTH(B126),1)</f>
        <v>46082</v>
      </c>
      <c r="K126" s="17" t="str">
        <f aca="false">IF(E126="","No","Yes")</f>
        <v>Yes</v>
      </c>
      <c r="L126" s="17" t="str">
        <f aca="false">IF(D126="","No","Yes")</f>
        <v>Yes</v>
      </c>
    </row>
    <row r="127" customFormat="false" ht="15" hidden="false" customHeight="false" outlineLevel="0" collapsed="false">
      <c r="A127" s="17" t="s">
        <v>2597</v>
      </c>
      <c r="B127" s="18" t="n">
        <v>46108</v>
      </c>
      <c r="C127" s="17" t="s">
        <v>88</v>
      </c>
      <c r="D127" s="17" t="s">
        <v>245</v>
      </c>
      <c r="E127" s="17" t="s">
        <v>244</v>
      </c>
      <c r="F127" s="15" t="n">
        <v>458.65</v>
      </c>
      <c r="G127" s="15" t="n">
        <f aca="false">ROUND(ROUND(F127*100,0)/10,0)/100</f>
        <v>45.87</v>
      </c>
      <c r="H127" s="15" t="n">
        <f aca="false">F127+G127</f>
        <v>504.52</v>
      </c>
      <c r="I127" s="17" t="s">
        <v>2474</v>
      </c>
      <c r="J127" s="19" t="n">
        <f aca="false">DATE(YEAR(B127),MONTH(B127),1)</f>
        <v>46082</v>
      </c>
      <c r="K127" s="17" t="str">
        <f aca="false">IF(E127="","No","Yes")</f>
        <v>Yes</v>
      </c>
      <c r="L127" s="17" t="str">
        <f aca="false">IF(D127="","No","Yes")</f>
        <v>Yes</v>
      </c>
    </row>
    <row r="128" customFormat="false" ht="15" hidden="false" customHeight="false" outlineLevel="0" collapsed="false">
      <c r="A128" s="17" t="s">
        <v>2598</v>
      </c>
      <c r="B128" s="18" t="n">
        <v>46108</v>
      </c>
      <c r="C128" s="17" t="s">
        <v>101</v>
      </c>
      <c r="D128" s="17" t="s">
        <v>245</v>
      </c>
      <c r="E128" s="17" t="s">
        <v>249</v>
      </c>
      <c r="F128" s="15" t="n">
        <v>1114.3</v>
      </c>
      <c r="G128" s="15" t="n">
        <f aca="false">ROUND(ROUND(F128*100,0)/10,0)/100</f>
        <v>111.43</v>
      </c>
      <c r="H128" s="15" t="n">
        <f aca="false">F128+G128</f>
        <v>1225.73</v>
      </c>
      <c r="I128" s="17" t="s">
        <v>2474</v>
      </c>
      <c r="J128" s="19" t="n">
        <f aca="false">DATE(YEAR(B128),MONTH(B128),1)</f>
        <v>46082</v>
      </c>
      <c r="K128" s="17" t="str">
        <f aca="false">IF(E128="","No","Yes")</f>
        <v>Yes</v>
      </c>
      <c r="L128" s="17" t="str">
        <f aca="false">IF(D128="","No","Yes")</f>
        <v>Yes</v>
      </c>
    </row>
    <row r="129" customFormat="false" ht="15" hidden="false" customHeight="false" outlineLevel="0" collapsed="false">
      <c r="A129" s="17" t="s">
        <v>2599</v>
      </c>
      <c r="B129" s="18" t="n">
        <v>46108</v>
      </c>
      <c r="C129" s="17" t="s">
        <v>101</v>
      </c>
      <c r="D129" s="17" t="s">
        <v>203</v>
      </c>
      <c r="E129" s="17" t="s">
        <v>269</v>
      </c>
      <c r="F129" s="15" t="n">
        <v>657.24</v>
      </c>
      <c r="G129" s="15" t="n">
        <f aca="false">ROUND(ROUND(F129*100,0)/10,0)/100</f>
        <v>65.72</v>
      </c>
      <c r="H129" s="15" t="n">
        <f aca="false">F129+G129</f>
        <v>722.96</v>
      </c>
      <c r="I129" s="17" t="s">
        <v>2474</v>
      </c>
      <c r="J129" s="19" t="n">
        <f aca="false">DATE(YEAR(B129),MONTH(B129),1)</f>
        <v>46082</v>
      </c>
      <c r="K129" s="17" t="str">
        <f aca="false">IF(E129="","No","Yes")</f>
        <v>Yes</v>
      </c>
      <c r="L129" s="17" t="str">
        <f aca="false">IF(D129="","No","Yes")</f>
        <v>Yes</v>
      </c>
    </row>
    <row r="130" customFormat="false" ht="15" hidden="false" customHeight="false" outlineLevel="0" collapsed="false">
      <c r="A130" s="17" t="s">
        <v>2600</v>
      </c>
      <c r="B130" s="18" t="n">
        <v>46109</v>
      </c>
      <c r="C130" s="17" t="s">
        <v>82</v>
      </c>
      <c r="D130" s="17" t="s">
        <v>261</v>
      </c>
      <c r="E130" s="17" t="s">
        <v>260</v>
      </c>
      <c r="F130" s="15" t="n">
        <v>692.44</v>
      </c>
      <c r="G130" s="15" t="n">
        <f aca="false">ROUND(ROUND(F130*100,0)/10,0)/100</f>
        <v>69.24</v>
      </c>
      <c r="H130" s="15" t="n">
        <f aca="false">F130+G130</f>
        <v>761.68</v>
      </c>
      <c r="I130" s="17" t="s">
        <v>2474</v>
      </c>
      <c r="J130" s="19" t="n">
        <f aca="false">DATE(YEAR(B130),MONTH(B130),1)</f>
        <v>46082</v>
      </c>
      <c r="K130" s="17" t="str">
        <f aca="false">IF(E130="","No","Yes")</f>
        <v>Yes</v>
      </c>
      <c r="L130" s="17" t="str">
        <f aca="false">IF(D130="","No","Yes")</f>
        <v>Yes</v>
      </c>
    </row>
    <row r="131" customFormat="false" ht="15" hidden="false" customHeight="false" outlineLevel="0" collapsed="false">
      <c r="A131" s="17" t="s">
        <v>2601</v>
      </c>
      <c r="B131" s="18" t="n">
        <v>46109</v>
      </c>
      <c r="C131" s="17" t="s">
        <v>82</v>
      </c>
      <c r="D131" s="17" t="s">
        <v>278</v>
      </c>
      <c r="E131" s="17" t="s">
        <v>277</v>
      </c>
      <c r="F131" s="15" t="n">
        <v>244.5</v>
      </c>
      <c r="G131" s="15" t="n">
        <f aca="false">ROUND(ROUND(F131*100,0)/10,0)/100</f>
        <v>24.45</v>
      </c>
      <c r="H131" s="15" t="n">
        <f aca="false">F131+G131</f>
        <v>268.95</v>
      </c>
      <c r="I131" s="17" t="s">
        <v>2474</v>
      </c>
      <c r="J131" s="19" t="n">
        <f aca="false">DATE(YEAR(B131),MONTH(B131),1)</f>
        <v>46082</v>
      </c>
      <c r="K131" s="17" t="str">
        <f aca="false">IF(E131="","No","Yes")</f>
        <v>Yes</v>
      </c>
      <c r="L131" s="17" t="str">
        <f aca="false">IF(D131="","No","Yes")</f>
        <v>Yes</v>
      </c>
    </row>
    <row r="132" customFormat="false" ht="15" hidden="false" customHeight="false" outlineLevel="0" collapsed="false">
      <c r="A132" s="17" t="s">
        <v>2602</v>
      </c>
      <c r="B132" s="18" t="n">
        <v>46109</v>
      </c>
      <c r="C132" s="17" t="s">
        <v>88</v>
      </c>
      <c r="D132" s="17" t="s">
        <v>273</v>
      </c>
      <c r="E132" s="17" t="s">
        <v>272</v>
      </c>
      <c r="F132" s="15" t="n">
        <v>112.58</v>
      </c>
      <c r="G132" s="15" t="n">
        <f aca="false">ROUND(ROUND(F132*100,0)/10,0)/100</f>
        <v>11.26</v>
      </c>
      <c r="H132" s="15" t="n">
        <f aca="false">F132+G132</f>
        <v>123.84</v>
      </c>
      <c r="I132" s="17" t="s">
        <v>2474</v>
      </c>
      <c r="J132" s="19" t="n">
        <f aca="false">DATE(YEAR(B132),MONTH(B132),1)</f>
        <v>46082</v>
      </c>
      <c r="K132" s="17" t="str">
        <f aca="false">IF(E132="","No","Yes")</f>
        <v>Yes</v>
      </c>
      <c r="L132" s="17" t="str">
        <f aca="false">IF(D132="","No","Yes")</f>
        <v>Yes</v>
      </c>
    </row>
    <row r="133" customFormat="false" ht="15" hidden="false" customHeight="false" outlineLevel="0" collapsed="false">
      <c r="A133" s="17" t="s">
        <v>2603</v>
      </c>
      <c r="B133" s="18" t="n">
        <v>46109</v>
      </c>
      <c r="C133" s="17" t="s">
        <v>88</v>
      </c>
      <c r="D133" s="17" t="s">
        <v>273</v>
      </c>
      <c r="E133" s="17" t="s">
        <v>292</v>
      </c>
      <c r="F133" s="15" t="n">
        <v>390.66</v>
      </c>
      <c r="G133" s="15" t="n">
        <f aca="false">ROUND(ROUND(F133*100,0)/10,0)/100</f>
        <v>39.07</v>
      </c>
      <c r="H133" s="15" t="n">
        <f aca="false">F133+G133</f>
        <v>429.73</v>
      </c>
      <c r="I133" s="17" t="s">
        <v>2474</v>
      </c>
      <c r="J133" s="19" t="n">
        <f aca="false">DATE(YEAR(B133),MONTH(B133),1)</f>
        <v>46082</v>
      </c>
      <c r="K133" s="17" t="str">
        <f aca="false">IF(E133="","No","Yes")</f>
        <v>Yes</v>
      </c>
      <c r="L133" s="17" t="str">
        <f aca="false">IF(D133="","No","Yes")</f>
        <v>Yes</v>
      </c>
    </row>
    <row r="134" customFormat="false" ht="15" hidden="false" customHeight="false" outlineLevel="0" collapsed="false">
      <c r="A134" s="17" t="s">
        <v>2604</v>
      </c>
      <c r="B134" s="18" t="n">
        <v>46109</v>
      </c>
      <c r="C134" s="17" t="s">
        <v>101</v>
      </c>
      <c r="D134" s="17" t="s">
        <v>228</v>
      </c>
      <c r="E134" s="17" t="s">
        <v>255</v>
      </c>
      <c r="F134" s="15" t="n">
        <v>1410.19</v>
      </c>
      <c r="G134" s="15" t="n">
        <f aca="false">ROUND(ROUND(F134*100,0)/10,0)/100</f>
        <v>141.02</v>
      </c>
      <c r="H134" s="15" t="n">
        <f aca="false">F134+G134</f>
        <v>1551.21</v>
      </c>
      <c r="I134" s="17" t="s">
        <v>2474</v>
      </c>
      <c r="J134" s="19" t="n">
        <f aca="false">DATE(YEAR(B134),MONTH(B134),1)</f>
        <v>46082</v>
      </c>
      <c r="K134" s="17" t="str">
        <f aca="false">IF(E134="","No","Yes")</f>
        <v>Yes</v>
      </c>
      <c r="L134" s="17" t="str">
        <f aca="false">IF(D134="","No","Yes")</f>
        <v>Yes</v>
      </c>
    </row>
    <row r="135" customFormat="false" ht="15" hidden="false" customHeight="false" outlineLevel="0" collapsed="false">
      <c r="A135" s="17" t="s">
        <v>2605</v>
      </c>
      <c r="B135" s="18" t="n">
        <v>46109</v>
      </c>
      <c r="C135" s="17" t="s">
        <v>101</v>
      </c>
      <c r="D135" s="17" t="s">
        <v>234</v>
      </c>
      <c r="E135" s="17" t="s">
        <v>276</v>
      </c>
      <c r="F135" s="15" t="n">
        <v>455.02</v>
      </c>
      <c r="G135" s="15" t="n">
        <f aca="false">ROUND(ROUND(F135*100,0)/10,0)/100</f>
        <v>45.5</v>
      </c>
      <c r="H135" s="15" t="n">
        <f aca="false">F135+G135</f>
        <v>500.52</v>
      </c>
      <c r="I135" s="17" t="s">
        <v>2474</v>
      </c>
      <c r="J135" s="19" t="n">
        <f aca="false">DATE(YEAR(B135),MONTH(B135),1)</f>
        <v>46082</v>
      </c>
      <c r="K135" s="17" t="str">
        <f aca="false">IF(E135="","No","Yes")</f>
        <v>Yes</v>
      </c>
      <c r="L135" s="17" t="str">
        <f aca="false">IF(D135="","No","Yes")</f>
        <v>Yes</v>
      </c>
    </row>
    <row r="136" customFormat="false" ht="15" hidden="false" customHeight="false" outlineLevel="0" collapsed="false">
      <c r="A136" s="17" t="s">
        <v>2606</v>
      </c>
      <c r="B136" s="18" t="n">
        <v>46110</v>
      </c>
      <c r="C136" s="17" t="s">
        <v>82</v>
      </c>
      <c r="D136" s="17" t="s">
        <v>216</v>
      </c>
      <c r="E136" s="17" t="s">
        <v>294</v>
      </c>
      <c r="F136" s="15" t="n">
        <v>183.24</v>
      </c>
      <c r="G136" s="15" t="n">
        <f aca="false">ROUND(ROUND(F136*100,0)/10,0)/100</f>
        <v>18.32</v>
      </c>
      <c r="H136" s="15" t="n">
        <f aca="false">F136+G136</f>
        <v>201.56</v>
      </c>
      <c r="I136" s="17" t="s">
        <v>2474</v>
      </c>
      <c r="J136" s="19" t="n">
        <f aca="false">DATE(YEAR(B136),MONTH(B136),1)</f>
        <v>46082</v>
      </c>
      <c r="K136" s="17" t="str">
        <f aca="false">IF(E136="","No","Yes")</f>
        <v>Yes</v>
      </c>
      <c r="L136" s="17" t="str">
        <f aca="false">IF(D136="","No","Yes")</f>
        <v>Yes</v>
      </c>
    </row>
    <row r="137" customFormat="false" ht="15" hidden="false" customHeight="false" outlineLevel="0" collapsed="false">
      <c r="A137" s="17" t="s">
        <v>2607</v>
      </c>
      <c r="B137" s="18" t="n">
        <v>46110</v>
      </c>
      <c r="C137" s="17" t="s">
        <v>82</v>
      </c>
      <c r="D137" s="17" t="s">
        <v>283</v>
      </c>
      <c r="E137" s="17" t="s">
        <v>302</v>
      </c>
      <c r="F137" s="15" t="n">
        <v>145.98</v>
      </c>
      <c r="G137" s="15" t="n">
        <f aca="false">ROUND(ROUND(F137*100,0)/10,0)/100</f>
        <v>14.6</v>
      </c>
      <c r="H137" s="15" t="n">
        <f aca="false">F137+G137</f>
        <v>160.58</v>
      </c>
      <c r="I137" s="17" t="s">
        <v>2474</v>
      </c>
      <c r="J137" s="19" t="n">
        <f aca="false">DATE(YEAR(B137),MONTH(B137),1)</f>
        <v>46082</v>
      </c>
      <c r="K137" s="17" t="str">
        <f aca="false">IF(E137="","No","Yes")</f>
        <v>Yes</v>
      </c>
      <c r="L137" s="17" t="str">
        <f aca="false">IF(D137="","No","Yes")</f>
        <v>Yes</v>
      </c>
    </row>
    <row r="138" customFormat="false" ht="15" hidden="false" customHeight="false" outlineLevel="0" collapsed="false">
      <c r="A138" s="17" t="s">
        <v>2608</v>
      </c>
      <c r="B138" s="18" t="n">
        <v>46110</v>
      </c>
      <c r="C138" s="17" t="s">
        <v>82</v>
      </c>
      <c r="D138" s="17" t="s">
        <v>315</v>
      </c>
      <c r="E138" s="17" t="s">
        <v>314</v>
      </c>
      <c r="F138" s="15" t="n">
        <v>135.12</v>
      </c>
      <c r="G138" s="15" t="n">
        <f aca="false">ROUND(ROUND(F138*100,0)/10,0)/100</f>
        <v>13.51</v>
      </c>
      <c r="H138" s="15" t="n">
        <f aca="false">F138+G138</f>
        <v>148.63</v>
      </c>
      <c r="I138" s="17" t="s">
        <v>2474</v>
      </c>
      <c r="J138" s="19" t="n">
        <f aca="false">DATE(YEAR(B138),MONTH(B138),1)</f>
        <v>46082</v>
      </c>
      <c r="K138" s="17" t="str">
        <f aca="false">IF(E138="","No","Yes")</f>
        <v>Yes</v>
      </c>
      <c r="L138" s="17" t="str">
        <f aca="false">IF(D138="","No","Yes")</f>
        <v>Yes</v>
      </c>
    </row>
    <row r="139" customFormat="false" ht="15" hidden="false" customHeight="false" outlineLevel="0" collapsed="false">
      <c r="A139" s="17" t="s">
        <v>2609</v>
      </c>
      <c r="B139" s="18" t="n">
        <v>46110</v>
      </c>
      <c r="C139" s="17" t="s">
        <v>88</v>
      </c>
      <c r="D139" s="17" t="s">
        <v>185</v>
      </c>
      <c r="E139" s="17" t="s">
        <v>317</v>
      </c>
      <c r="F139" s="15" t="n">
        <v>143.41</v>
      </c>
      <c r="G139" s="15" t="n">
        <f aca="false">ROUND(ROUND(F139*100,0)/10,0)/100</f>
        <v>14.34</v>
      </c>
      <c r="H139" s="15" t="n">
        <f aca="false">F139+G139</f>
        <v>157.75</v>
      </c>
      <c r="I139" s="17" t="s">
        <v>2474</v>
      </c>
      <c r="J139" s="19" t="n">
        <f aca="false">DATE(YEAR(B139),MONTH(B139),1)</f>
        <v>46082</v>
      </c>
      <c r="K139" s="17" t="str">
        <f aca="false">IF(E139="","No","Yes")</f>
        <v>Yes</v>
      </c>
      <c r="L139" s="17" t="str">
        <f aca="false">IF(D139="","No","Yes")</f>
        <v>Yes</v>
      </c>
    </row>
    <row r="140" customFormat="false" ht="15" hidden="false" customHeight="false" outlineLevel="0" collapsed="false">
      <c r="A140" s="17" t="s">
        <v>2610</v>
      </c>
      <c r="B140" s="18" t="n">
        <v>46110</v>
      </c>
      <c r="C140" s="17" t="s">
        <v>101</v>
      </c>
      <c r="D140" s="17" t="s">
        <v>182</v>
      </c>
      <c r="E140" s="17" t="s">
        <v>266</v>
      </c>
      <c r="F140" s="15" t="n">
        <v>267.88</v>
      </c>
      <c r="G140" s="15" t="n">
        <f aca="false">ROUND(ROUND(F140*100,0)/10,0)/100</f>
        <v>26.79</v>
      </c>
      <c r="H140" s="15" t="n">
        <f aca="false">F140+G140</f>
        <v>294.67</v>
      </c>
      <c r="I140" s="17" t="s">
        <v>2474</v>
      </c>
      <c r="J140" s="19" t="n">
        <f aca="false">DATE(YEAR(B140),MONTH(B140),1)</f>
        <v>46082</v>
      </c>
      <c r="K140" s="17" t="str">
        <f aca="false">IF(E140="","No","Yes")</f>
        <v>Yes</v>
      </c>
      <c r="L140" s="17" t="str">
        <f aca="false">IF(D140="","No","Yes")</f>
        <v>Yes</v>
      </c>
    </row>
    <row r="141" customFormat="false" ht="15" hidden="false" customHeight="false" outlineLevel="0" collapsed="false">
      <c r="A141" s="17" t="s">
        <v>2611</v>
      </c>
      <c r="B141" s="18" t="n">
        <v>46110</v>
      </c>
      <c r="C141" s="17" t="s">
        <v>101</v>
      </c>
      <c r="D141" s="17" t="s">
        <v>261</v>
      </c>
      <c r="E141" s="17" t="s">
        <v>299</v>
      </c>
      <c r="F141" s="15" t="n">
        <v>53.24</v>
      </c>
      <c r="G141" s="15" t="n">
        <f aca="false">ROUND(ROUND(F141*100,0)/10,0)/100</f>
        <v>5.32</v>
      </c>
      <c r="H141" s="15" t="n">
        <f aca="false">F141+G141</f>
        <v>58.56</v>
      </c>
      <c r="I141" s="17" t="s">
        <v>2474</v>
      </c>
      <c r="J141" s="19" t="n">
        <f aca="false">DATE(YEAR(B141),MONTH(B141),1)</f>
        <v>46082</v>
      </c>
      <c r="K141" s="17" t="str">
        <f aca="false">IF(E141="","No","Yes")</f>
        <v>Yes</v>
      </c>
      <c r="L141" s="17" t="str">
        <f aca="false">IF(D141="","No","Yes")</f>
        <v>Yes</v>
      </c>
    </row>
    <row r="142" customFormat="false" ht="15" hidden="false" customHeight="false" outlineLevel="0" collapsed="false">
      <c r="A142" s="17" t="s">
        <v>2612</v>
      </c>
      <c r="B142" s="18" t="n">
        <v>46111</v>
      </c>
      <c r="C142" s="17" t="s">
        <v>82</v>
      </c>
      <c r="D142" s="17" t="s">
        <v>208</v>
      </c>
      <c r="E142" s="17" t="s">
        <v>280</v>
      </c>
      <c r="F142" s="15" t="n">
        <v>105.51</v>
      </c>
      <c r="G142" s="15" t="n">
        <f aca="false">ROUND(ROUND(F142*100,0)/10,0)/100</f>
        <v>10.55</v>
      </c>
      <c r="H142" s="15" t="n">
        <f aca="false">F142+G142</f>
        <v>116.06</v>
      </c>
      <c r="I142" s="17" t="s">
        <v>2474</v>
      </c>
      <c r="J142" s="19" t="n">
        <f aca="false">DATE(YEAR(B142),MONTH(B142),1)</f>
        <v>46082</v>
      </c>
      <c r="K142" s="17" t="str">
        <f aca="false">IF(E142="","No","Yes")</f>
        <v>Yes</v>
      </c>
      <c r="L142" s="17" t="str">
        <f aca="false">IF(D142="","No","Yes")</f>
        <v>Yes</v>
      </c>
    </row>
    <row r="143" customFormat="false" ht="15" hidden="false" customHeight="false" outlineLevel="0" collapsed="false">
      <c r="A143" s="17" t="s">
        <v>2613</v>
      </c>
      <c r="B143" s="18" t="n">
        <v>46111</v>
      </c>
      <c r="C143" s="17" t="s">
        <v>82</v>
      </c>
      <c r="D143" s="17" t="s">
        <v>234</v>
      </c>
      <c r="E143" s="17" t="s">
        <v>298</v>
      </c>
      <c r="F143" s="15" t="n">
        <v>407.77</v>
      </c>
      <c r="G143" s="15" t="n">
        <f aca="false">ROUND(ROUND(F143*100,0)/10,0)/100</f>
        <v>40.78</v>
      </c>
      <c r="H143" s="15" t="n">
        <f aca="false">F143+G143</f>
        <v>448.55</v>
      </c>
      <c r="I143" s="17" t="s">
        <v>2474</v>
      </c>
      <c r="J143" s="19" t="n">
        <f aca="false">DATE(YEAR(B143),MONTH(B143),1)</f>
        <v>46082</v>
      </c>
      <c r="K143" s="17" t="str">
        <f aca="false">IF(E143="","No","Yes")</f>
        <v>Yes</v>
      </c>
      <c r="L143" s="17" t="str">
        <f aca="false">IF(D143="","No","Yes")</f>
        <v>Yes</v>
      </c>
    </row>
    <row r="144" customFormat="false" ht="15" hidden="false" customHeight="false" outlineLevel="0" collapsed="false">
      <c r="A144" s="17" t="s">
        <v>2614</v>
      </c>
      <c r="B144" s="18" t="n">
        <v>46111</v>
      </c>
      <c r="C144" s="17" t="s">
        <v>82</v>
      </c>
      <c r="D144" s="17" t="s">
        <v>225</v>
      </c>
      <c r="E144" s="17" t="s">
        <v>322</v>
      </c>
      <c r="F144" s="15" t="n">
        <v>107.54</v>
      </c>
      <c r="G144" s="15" t="n">
        <f aca="false">ROUND(ROUND(F144*100,0)/10,0)/100</f>
        <v>10.75</v>
      </c>
      <c r="H144" s="15" t="n">
        <f aca="false">F144+G144</f>
        <v>118.29</v>
      </c>
      <c r="I144" s="17" t="s">
        <v>2474</v>
      </c>
      <c r="J144" s="19" t="n">
        <f aca="false">DATE(YEAR(B144),MONTH(B144),1)</f>
        <v>46082</v>
      </c>
      <c r="K144" s="17" t="str">
        <f aca="false">IF(E144="","No","Yes")</f>
        <v>Yes</v>
      </c>
      <c r="L144" s="17" t="str">
        <f aca="false">IF(D144="","No","Yes")</f>
        <v>Yes</v>
      </c>
    </row>
    <row r="145" customFormat="false" ht="15" hidden="false" customHeight="false" outlineLevel="0" collapsed="false">
      <c r="A145" s="17" t="s">
        <v>2615</v>
      </c>
      <c r="B145" s="18" t="n">
        <v>46111</v>
      </c>
      <c r="C145" s="17" t="s">
        <v>88</v>
      </c>
      <c r="D145" s="17" t="s">
        <v>261</v>
      </c>
      <c r="E145" s="17" t="s">
        <v>287</v>
      </c>
      <c r="F145" s="15" t="n">
        <v>104.93</v>
      </c>
      <c r="G145" s="15" t="n">
        <f aca="false">ROUND(ROUND(F145*100,0)/10,0)/100</f>
        <v>10.49</v>
      </c>
      <c r="H145" s="15" t="n">
        <f aca="false">F145+G145</f>
        <v>115.42</v>
      </c>
      <c r="I145" s="17" t="s">
        <v>2474</v>
      </c>
      <c r="J145" s="19" t="n">
        <f aca="false">DATE(YEAR(B145),MONTH(B145),1)</f>
        <v>46082</v>
      </c>
      <c r="K145" s="17" t="str">
        <f aca="false">IF(E145="","No","Yes")</f>
        <v>Yes</v>
      </c>
      <c r="L145" s="17" t="str">
        <f aca="false">IF(D145="","No","Yes")</f>
        <v>Yes</v>
      </c>
    </row>
    <row r="146" customFormat="false" ht="15" hidden="false" customHeight="false" outlineLevel="0" collapsed="false">
      <c r="A146" s="17" t="s">
        <v>2616</v>
      </c>
      <c r="B146" s="18" t="n">
        <v>46111</v>
      </c>
      <c r="C146" s="17" t="s">
        <v>88</v>
      </c>
      <c r="D146" s="17" t="s">
        <v>296</v>
      </c>
      <c r="E146" s="17" t="s">
        <v>295</v>
      </c>
      <c r="F146" s="15" t="n">
        <v>110.72</v>
      </c>
      <c r="G146" s="15" t="n">
        <f aca="false">ROUND(ROUND(F146*100,0)/10,0)/100</f>
        <v>11.07</v>
      </c>
      <c r="H146" s="15" t="n">
        <f aca="false">F146+G146</f>
        <v>121.79</v>
      </c>
      <c r="I146" s="17" t="s">
        <v>2474</v>
      </c>
      <c r="J146" s="19" t="n">
        <f aca="false">DATE(YEAR(B146),MONTH(B146),1)</f>
        <v>46082</v>
      </c>
      <c r="K146" s="17" t="str">
        <f aca="false">IF(E146="","No","Yes")</f>
        <v>Yes</v>
      </c>
      <c r="L146" s="17" t="str">
        <f aca="false">IF(D146="","No","Yes")</f>
        <v>Yes</v>
      </c>
    </row>
    <row r="147" customFormat="false" ht="15" hidden="false" customHeight="false" outlineLevel="0" collapsed="false">
      <c r="A147" s="17" t="s">
        <v>2617</v>
      </c>
      <c r="B147" s="18" t="n">
        <v>46111</v>
      </c>
      <c r="C147" s="17" t="s">
        <v>88</v>
      </c>
      <c r="D147" s="17"/>
      <c r="E147" s="17"/>
      <c r="F147" s="15" t="n">
        <v>101.99</v>
      </c>
      <c r="G147" s="15" t="n">
        <f aca="false">ROUND(ROUND(F147*100,0)/10,0)/100</f>
        <v>10.2</v>
      </c>
      <c r="H147" s="15" t="n">
        <f aca="false">F147+G147</f>
        <v>112.19</v>
      </c>
      <c r="I147" s="17" t="s">
        <v>2470</v>
      </c>
      <c r="J147" s="19" t="n">
        <f aca="false">DATE(YEAR(B147),MONTH(B147),1)</f>
        <v>46082</v>
      </c>
      <c r="K147" s="17" t="str">
        <f aca="false">IF(E147="","No","Yes")</f>
        <v>No</v>
      </c>
      <c r="L147" s="17" t="str">
        <f aca="false">IF(D147="","No","Yes")</f>
        <v>No</v>
      </c>
    </row>
    <row r="148" customFormat="false" ht="15" hidden="false" customHeight="false" outlineLevel="0" collapsed="false">
      <c r="A148" s="17" t="s">
        <v>2618</v>
      </c>
      <c r="B148" s="18" t="n">
        <v>46112</v>
      </c>
      <c r="C148" s="17" t="s">
        <v>82</v>
      </c>
      <c r="D148" s="17" t="s">
        <v>307</v>
      </c>
      <c r="E148" s="17" t="s">
        <v>306</v>
      </c>
      <c r="F148" s="15" t="n">
        <v>45.47</v>
      </c>
      <c r="G148" s="15" t="n">
        <f aca="false">ROUND(ROUND(F148*100,0)/10,0)/100</f>
        <v>4.55</v>
      </c>
      <c r="H148" s="15" t="n">
        <f aca="false">F148+G148</f>
        <v>50.02</v>
      </c>
      <c r="I148" s="17" t="s">
        <v>2474</v>
      </c>
      <c r="J148" s="19" t="n">
        <f aca="false">DATE(YEAR(B148),MONTH(B148),1)</f>
        <v>46082</v>
      </c>
      <c r="K148" s="17" t="str">
        <f aca="false">IF(E148="","No","Yes")</f>
        <v>Yes</v>
      </c>
      <c r="L148" s="17" t="str">
        <f aca="false">IF(D148="","No","Yes")</f>
        <v>Yes</v>
      </c>
    </row>
    <row r="149" customFormat="false" ht="15" hidden="false" customHeight="false" outlineLevel="0" collapsed="false">
      <c r="A149" s="17" t="s">
        <v>2619</v>
      </c>
      <c r="B149" s="18" t="n">
        <v>46112</v>
      </c>
      <c r="C149" s="17" t="s">
        <v>82</v>
      </c>
      <c r="D149" s="17" t="s">
        <v>310</v>
      </c>
      <c r="E149" s="17" t="s">
        <v>309</v>
      </c>
      <c r="F149" s="15" t="n">
        <v>550.56</v>
      </c>
      <c r="G149" s="15" t="n">
        <f aca="false">ROUND(ROUND(F149*100,0)/10,0)/100</f>
        <v>55.06</v>
      </c>
      <c r="H149" s="15" t="n">
        <f aca="false">F149+G149</f>
        <v>605.62</v>
      </c>
      <c r="I149" s="17" t="s">
        <v>2474</v>
      </c>
      <c r="J149" s="19" t="n">
        <f aca="false">DATE(YEAR(B149),MONTH(B149),1)</f>
        <v>46082</v>
      </c>
      <c r="K149" s="17" t="str">
        <f aca="false">IF(E149="","No","Yes")</f>
        <v>Yes</v>
      </c>
      <c r="L149" s="17" t="str">
        <f aca="false">IF(D149="","No","Yes")</f>
        <v>Yes</v>
      </c>
    </row>
    <row r="150" customFormat="false" ht="15" hidden="false" customHeight="false" outlineLevel="0" collapsed="false">
      <c r="A150" s="17" t="s">
        <v>2620</v>
      </c>
      <c r="B150" s="18" t="n">
        <v>46112</v>
      </c>
      <c r="C150" s="17" t="s">
        <v>82</v>
      </c>
      <c r="D150" s="17" t="s">
        <v>304</v>
      </c>
      <c r="E150" s="17" t="s">
        <v>312</v>
      </c>
      <c r="F150" s="15" t="n">
        <v>521.87</v>
      </c>
      <c r="G150" s="15" t="n">
        <f aca="false">ROUND(ROUND(F150*100,0)/10,0)/100</f>
        <v>52.19</v>
      </c>
      <c r="H150" s="15" t="n">
        <f aca="false">F150+G150</f>
        <v>574.06</v>
      </c>
      <c r="I150" s="17" t="s">
        <v>2474</v>
      </c>
      <c r="J150" s="19" t="n">
        <f aca="false">DATE(YEAR(B150),MONTH(B150),1)</f>
        <v>46082</v>
      </c>
      <c r="K150" s="17" t="str">
        <f aca="false">IF(E150="","No","Yes")</f>
        <v>Yes</v>
      </c>
      <c r="L150" s="17" t="str">
        <f aca="false">IF(D150="","No","Yes")</f>
        <v>Yes</v>
      </c>
    </row>
    <row r="151" customFormat="false" ht="15" hidden="false" customHeight="false" outlineLevel="0" collapsed="false">
      <c r="A151" s="17" t="s">
        <v>2621</v>
      </c>
      <c r="B151" s="18" t="n">
        <v>46112</v>
      </c>
      <c r="C151" s="17" t="s">
        <v>82</v>
      </c>
      <c r="D151" s="17" t="s">
        <v>304</v>
      </c>
      <c r="E151" s="17" t="s">
        <v>318</v>
      </c>
      <c r="F151" s="15" t="n">
        <v>608.58</v>
      </c>
      <c r="G151" s="15" t="n">
        <f aca="false">ROUND(ROUND(F151*100,0)/10,0)/100</f>
        <v>60.86</v>
      </c>
      <c r="H151" s="15" t="n">
        <f aca="false">F151+G151</f>
        <v>669.44</v>
      </c>
      <c r="I151" s="17" t="s">
        <v>2474</v>
      </c>
      <c r="J151" s="19" t="n">
        <f aca="false">DATE(YEAR(B151),MONTH(B151),1)</f>
        <v>46082</v>
      </c>
      <c r="K151" s="17" t="str">
        <f aca="false">IF(E151="","No","Yes")</f>
        <v>Yes</v>
      </c>
      <c r="L151" s="17" t="str">
        <f aca="false">IF(D151="","No","Yes")</f>
        <v>Yes</v>
      </c>
    </row>
    <row r="152" customFormat="false" ht="15" hidden="false" customHeight="false" outlineLevel="0" collapsed="false">
      <c r="A152" s="17" t="s">
        <v>2622</v>
      </c>
      <c r="B152" s="18" t="n">
        <v>46112</v>
      </c>
      <c r="C152" s="17" t="s">
        <v>82</v>
      </c>
      <c r="D152" s="17" t="s">
        <v>261</v>
      </c>
      <c r="E152" s="17" t="s">
        <v>324</v>
      </c>
      <c r="F152" s="15" t="n">
        <v>200.84</v>
      </c>
      <c r="G152" s="15" t="n">
        <f aca="false">ROUND(ROUND(F152*100,0)/10,0)/100</f>
        <v>20.08</v>
      </c>
      <c r="H152" s="15" t="n">
        <f aca="false">F152+G152</f>
        <v>220.92</v>
      </c>
      <c r="I152" s="17" t="s">
        <v>2474</v>
      </c>
      <c r="J152" s="19" t="n">
        <f aca="false">DATE(YEAR(B152),MONTH(B152),1)</f>
        <v>46082</v>
      </c>
      <c r="K152" s="17" t="str">
        <f aca="false">IF(E152="","No","Yes")</f>
        <v>Yes</v>
      </c>
      <c r="L152" s="17" t="str">
        <f aca="false">IF(D152="","No","Yes")</f>
        <v>Yes</v>
      </c>
    </row>
    <row r="153" customFormat="false" ht="15" hidden="false" customHeight="false" outlineLevel="0" collapsed="false">
      <c r="A153" s="17" t="s">
        <v>2623</v>
      </c>
      <c r="B153" s="18" t="n">
        <v>46112</v>
      </c>
      <c r="C153" s="17" t="s">
        <v>82</v>
      </c>
      <c r="D153" s="17" t="s">
        <v>304</v>
      </c>
      <c r="E153" s="17"/>
      <c r="F153" s="15" t="n">
        <v>173.92</v>
      </c>
      <c r="G153" s="15" t="n">
        <f aca="false">ROUND(ROUND(F153*100,0)/10,0)/100</f>
        <v>17.39</v>
      </c>
      <c r="H153" s="15" t="n">
        <f aca="false">F153+G153</f>
        <v>191.31</v>
      </c>
      <c r="I153" s="17" t="s">
        <v>2472</v>
      </c>
      <c r="J153" s="19" t="n">
        <f aca="false">DATE(YEAR(B153),MONTH(B153),1)</f>
        <v>46082</v>
      </c>
      <c r="K153" s="17" t="str">
        <f aca="false">IF(E153="","No","Yes")</f>
        <v>No</v>
      </c>
      <c r="L153" s="17" t="str">
        <f aca="false">IF(D153="","No","Yes")</f>
        <v>Yes</v>
      </c>
    </row>
    <row r="154" customFormat="false" ht="15" hidden="false" customHeight="false" outlineLevel="0" collapsed="false">
      <c r="A154" s="17" t="s">
        <v>2624</v>
      </c>
      <c r="B154" s="18" t="n">
        <v>46112</v>
      </c>
      <c r="C154" s="17" t="s">
        <v>88</v>
      </c>
      <c r="D154" s="17" t="s">
        <v>245</v>
      </c>
      <c r="E154" s="17" t="s">
        <v>286</v>
      </c>
      <c r="F154" s="15" t="n">
        <v>530.25</v>
      </c>
      <c r="G154" s="15" t="n">
        <f aca="false">ROUND(ROUND(F154*100,0)/10,0)/100</f>
        <v>53.03</v>
      </c>
      <c r="H154" s="15" t="n">
        <f aca="false">F154+G154</f>
        <v>583.28</v>
      </c>
      <c r="I154" s="17" t="s">
        <v>2474</v>
      </c>
      <c r="J154" s="19" t="n">
        <f aca="false">DATE(YEAR(B154),MONTH(B154),1)</f>
        <v>46082</v>
      </c>
      <c r="K154" s="17" t="str">
        <f aca="false">IF(E154="","No","Yes")</f>
        <v>Yes</v>
      </c>
      <c r="L154" s="17" t="str">
        <f aca="false">IF(D154="","No","Yes")</f>
        <v>Yes</v>
      </c>
    </row>
    <row r="155" customFormat="false" ht="15" hidden="false" customHeight="false" outlineLevel="0" collapsed="false">
      <c r="A155" s="17" t="s">
        <v>2625</v>
      </c>
      <c r="B155" s="18" t="n">
        <v>46112</v>
      </c>
      <c r="C155" s="17" t="s">
        <v>88</v>
      </c>
      <c r="D155" s="17" t="s">
        <v>234</v>
      </c>
      <c r="E155" s="17" t="s">
        <v>293</v>
      </c>
      <c r="F155" s="15" t="n">
        <v>463.71</v>
      </c>
      <c r="G155" s="15" t="n">
        <f aca="false">ROUND(ROUND(F155*100,0)/10,0)/100</f>
        <v>46.37</v>
      </c>
      <c r="H155" s="15" t="n">
        <f aca="false">F155+G155</f>
        <v>510.08</v>
      </c>
      <c r="I155" s="17" t="s">
        <v>2474</v>
      </c>
      <c r="J155" s="19" t="n">
        <f aca="false">DATE(YEAR(B155),MONTH(B155),1)</f>
        <v>46082</v>
      </c>
      <c r="K155" s="17" t="str">
        <f aca="false">IF(E155="","No","Yes")</f>
        <v>Yes</v>
      </c>
      <c r="L155" s="17" t="str">
        <f aca="false">IF(D155="","No","Yes")</f>
        <v>Yes</v>
      </c>
    </row>
    <row r="156" customFormat="false" ht="15" hidden="false" customHeight="false" outlineLevel="0" collapsed="false">
      <c r="A156" s="17" t="s">
        <v>2626</v>
      </c>
      <c r="B156" s="18" t="n">
        <v>46112</v>
      </c>
      <c r="C156" s="17" t="s">
        <v>88</v>
      </c>
      <c r="D156" s="17" t="s">
        <v>203</v>
      </c>
      <c r="E156" s="17" t="s">
        <v>326</v>
      </c>
      <c r="F156" s="15" t="n">
        <v>367.92</v>
      </c>
      <c r="G156" s="15" t="n">
        <f aca="false">ROUND(ROUND(F156*100,0)/10,0)/100</f>
        <v>36.79</v>
      </c>
      <c r="H156" s="15" t="n">
        <f aca="false">F156+G156</f>
        <v>404.71</v>
      </c>
      <c r="I156" s="17" t="s">
        <v>2474</v>
      </c>
      <c r="J156" s="19" t="n">
        <f aca="false">DATE(YEAR(B156),MONTH(B156),1)</f>
        <v>46082</v>
      </c>
      <c r="K156" s="17" t="str">
        <f aca="false">IF(E156="","No","Yes")</f>
        <v>Yes</v>
      </c>
      <c r="L156" s="17" t="str">
        <f aca="false">IF(D156="","No","Yes")</f>
        <v>Yes</v>
      </c>
    </row>
    <row r="157" customFormat="false" ht="15" hidden="false" customHeight="false" outlineLevel="0" collapsed="false">
      <c r="A157" s="17" t="s">
        <v>2627</v>
      </c>
      <c r="B157" s="18" t="n">
        <v>46112</v>
      </c>
      <c r="C157" s="17" t="s">
        <v>101</v>
      </c>
      <c r="D157" s="17" t="s">
        <v>208</v>
      </c>
      <c r="E157" s="17" t="s">
        <v>267</v>
      </c>
      <c r="F157" s="15" t="n">
        <v>422.04</v>
      </c>
      <c r="G157" s="15" t="n">
        <f aca="false">ROUND(ROUND(F157*100,0)/10,0)/100</f>
        <v>42.2</v>
      </c>
      <c r="H157" s="15" t="n">
        <f aca="false">F157+G157</f>
        <v>464.24</v>
      </c>
      <c r="I157" s="17" t="s">
        <v>2474</v>
      </c>
      <c r="J157" s="19" t="n">
        <f aca="false">DATE(YEAR(B157),MONTH(B157),1)</f>
        <v>46082</v>
      </c>
      <c r="K157" s="17" t="str">
        <f aca="false">IF(E157="","No","Yes")</f>
        <v>Yes</v>
      </c>
      <c r="L157" s="17" t="str">
        <f aca="false">IF(D157="","No","Yes")</f>
        <v>Yes</v>
      </c>
    </row>
    <row r="158" customFormat="false" ht="15" hidden="false" customHeight="false" outlineLevel="0" collapsed="false">
      <c r="A158" s="17" t="s">
        <v>2628</v>
      </c>
      <c r="B158" s="18" t="n">
        <v>46112</v>
      </c>
      <c r="C158" s="17" t="s">
        <v>101</v>
      </c>
      <c r="D158" s="17" t="s">
        <v>283</v>
      </c>
      <c r="E158" s="17" t="s">
        <v>282</v>
      </c>
      <c r="F158" s="15" t="n">
        <v>214.13</v>
      </c>
      <c r="G158" s="15" t="n">
        <f aca="false">ROUND(ROUND(F158*100,0)/10,0)/100</f>
        <v>21.41</v>
      </c>
      <c r="H158" s="15" t="n">
        <f aca="false">F158+G158</f>
        <v>235.54</v>
      </c>
      <c r="I158" s="17" t="s">
        <v>2474</v>
      </c>
      <c r="J158" s="19" t="n">
        <f aca="false">DATE(YEAR(B158),MONTH(B158),1)</f>
        <v>46082</v>
      </c>
      <c r="K158" s="17" t="str">
        <f aca="false">IF(E158="","No","Yes")</f>
        <v>Yes</v>
      </c>
      <c r="L158" s="17" t="str">
        <f aca="false">IF(D158="","No","Yes")</f>
        <v>Yes</v>
      </c>
    </row>
    <row r="159" customFormat="false" ht="15" hidden="false" customHeight="false" outlineLevel="0" collapsed="false">
      <c r="A159" s="17" t="s">
        <v>2629</v>
      </c>
      <c r="B159" s="18" t="n">
        <v>46112</v>
      </c>
      <c r="C159" s="17" t="s">
        <v>101</v>
      </c>
      <c r="D159" s="17" t="s">
        <v>176</v>
      </c>
      <c r="E159" s="17" t="s">
        <v>288</v>
      </c>
      <c r="F159" s="15" t="n">
        <v>131.39</v>
      </c>
      <c r="G159" s="15" t="n">
        <f aca="false">ROUND(ROUND(F159*100,0)/10,0)/100</f>
        <v>13.14</v>
      </c>
      <c r="H159" s="15" t="n">
        <f aca="false">F159+G159</f>
        <v>144.53</v>
      </c>
      <c r="I159" s="17" t="s">
        <v>2474</v>
      </c>
      <c r="J159" s="19" t="n">
        <f aca="false">DATE(YEAR(B159),MONTH(B159),1)</f>
        <v>46082</v>
      </c>
      <c r="K159" s="17" t="str">
        <f aca="false">IF(E159="","No","Yes")</f>
        <v>Yes</v>
      </c>
      <c r="L159" s="17" t="str">
        <f aca="false">IF(D159="","No","Yes")</f>
        <v>Yes</v>
      </c>
    </row>
    <row r="160" customFormat="false" ht="15" hidden="false" customHeight="false" outlineLevel="0" collapsed="false">
      <c r="A160" s="17" t="s">
        <v>2630</v>
      </c>
      <c r="B160" s="18" t="n">
        <v>46113</v>
      </c>
      <c r="C160" s="17" t="s">
        <v>82</v>
      </c>
      <c r="D160" s="17" t="s">
        <v>172</v>
      </c>
      <c r="E160" s="17" t="s">
        <v>281</v>
      </c>
      <c r="F160" s="15" t="n">
        <v>911.76</v>
      </c>
      <c r="G160" s="15" t="n">
        <f aca="false">ROUND(ROUND(F160*100,0)/10,0)/100</f>
        <v>91.18</v>
      </c>
      <c r="H160" s="15" t="n">
        <f aca="false">F160+G160</f>
        <v>1002.94</v>
      </c>
      <c r="I160" s="17" t="s">
        <v>2474</v>
      </c>
      <c r="J160" s="19" t="n">
        <f aca="false">DATE(YEAR(B160),MONTH(B160),1)</f>
        <v>46113</v>
      </c>
      <c r="K160" s="17" t="str">
        <f aca="false">IF(E160="","No","Yes")</f>
        <v>Yes</v>
      </c>
      <c r="L160" s="17" t="str">
        <f aca="false">IF(D160="","No","Yes")</f>
        <v>Yes</v>
      </c>
    </row>
    <row r="161" customFormat="false" ht="15" hidden="false" customHeight="false" outlineLevel="0" collapsed="false">
      <c r="A161" s="17" t="s">
        <v>2631</v>
      </c>
      <c r="B161" s="18" t="n">
        <v>46113</v>
      </c>
      <c r="C161" s="17" t="s">
        <v>82</v>
      </c>
      <c r="D161" s="17" t="s">
        <v>216</v>
      </c>
      <c r="E161" s="17" t="s">
        <v>300</v>
      </c>
      <c r="F161" s="15" t="n">
        <v>591.44</v>
      </c>
      <c r="G161" s="15" t="n">
        <f aca="false">ROUND(ROUND(F161*100,0)/10,0)/100</f>
        <v>59.14</v>
      </c>
      <c r="H161" s="15" t="n">
        <f aca="false">F161+G161</f>
        <v>650.58</v>
      </c>
      <c r="I161" s="17" t="s">
        <v>2474</v>
      </c>
      <c r="J161" s="19" t="n">
        <f aca="false">DATE(YEAR(B161),MONTH(B161),1)</f>
        <v>46113</v>
      </c>
      <c r="K161" s="17" t="str">
        <f aca="false">IF(E161="","No","Yes")</f>
        <v>Yes</v>
      </c>
      <c r="L161" s="17" t="str">
        <f aca="false">IF(D161="","No","Yes")</f>
        <v>Yes</v>
      </c>
    </row>
    <row r="162" customFormat="false" ht="15" hidden="false" customHeight="false" outlineLevel="0" collapsed="false">
      <c r="A162" s="17" t="s">
        <v>2632</v>
      </c>
      <c r="B162" s="18" t="n">
        <v>46113</v>
      </c>
      <c r="C162" s="17" t="s">
        <v>82</v>
      </c>
      <c r="D162" s="17" t="s">
        <v>310</v>
      </c>
      <c r="E162" s="17" t="s">
        <v>319</v>
      </c>
      <c r="F162" s="15" t="n">
        <v>123.92</v>
      </c>
      <c r="G162" s="15" t="n">
        <f aca="false">ROUND(ROUND(F162*100,0)/10,0)/100</f>
        <v>12.39</v>
      </c>
      <c r="H162" s="15" t="n">
        <f aca="false">F162+G162</f>
        <v>136.31</v>
      </c>
      <c r="I162" s="17" t="s">
        <v>2474</v>
      </c>
      <c r="J162" s="19" t="n">
        <f aca="false">DATE(YEAR(B162),MONTH(B162),1)</f>
        <v>46113</v>
      </c>
      <c r="K162" s="17" t="str">
        <f aca="false">IF(E162="","No","Yes")</f>
        <v>Yes</v>
      </c>
      <c r="L162" s="17" t="str">
        <f aca="false">IF(D162="","No","Yes")</f>
        <v>Yes</v>
      </c>
    </row>
    <row r="163" customFormat="false" ht="15" hidden="false" customHeight="false" outlineLevel="0" collapsed="false">
      <c r="A163" s="17" t="s">
        <v>2633</v>
      </c>
      <c r="B163" s="18" t="n">
        <v>46113</v>
      </c>
      <c r="C163" s="17" t="s">
        <v>82</v>
      </c>
      <c r="D163" s="17" t="s">
        <v>225</v>
      </c>
      <c r="E163" s="17" t="s">
        <v>329</v>
      </c>
      <c r="F163" s="15" t="n">
        <v>28.68</v>
      </c>
      <c r="G163" s="15" t="n">
        <f aca="false">ROUND(ROUND(F163*100,0)/10,0)/100</f>
        <v>2.87</v>
      </c>
      <c r="H163" s="15" t="n">
        <f aca="false">F163+G163</f>
        <v>31.55</v>
      </c>
      <c r="I163" s="17" t="s">
        <v>2474</v>
      </c>
      <c r="J163" s="19" t="n">
        <f aca="false">DATE(YEAR(B163),MONTH(B163),1)</f>
        <v>46113</v>
      </c>
      <c r="K163" s="17" t="str">
        <f aca="false">IF(E163="","No","Yes")</f>
        <v>Yes</v>
      </c>
      <c r="L163" s="17" t="str">
        <f aca="false">IF(D163="","No","Yes")</f>
        <v>Yes</v>
      </c>
    </row>
    <row r="164" customFormat="false" ht="15" hidden="false" customHeight="false" outlineLevel="0" collapsed="false">
      <c r="A164" s="17" t="s">
        <v>2634</v>
      </c>
      <c r="B164" s="18" t="n">
        <v>46113</v>
      </c>
      <c r="C164" s="17" t="s">
        <v>82</v>
      </c>
      <c r="D164" s="17" t="s">
        <v>208</v>
      </c>
      <c r="E164" s="17" t="s">
        <v>334</v>
      </c>
      <c r="F164" s="15" t="n">
        <v>344.98</v>
      </c>
      <c r="G164" s="15" t="n">
        <f aca="false">ROUND(ROUND(F164*100,0)/10,0)/100</f>
        <v>34.5</v>
      </c>
      <c r="H164" s="15" t="n">
        <f aca="false">F164+G164</f>
        <v>379.48</v>
      </c>
      <c r="I164" s="17" t="s">
        <v>2474</v>
      </c>
      <c r="J164" s="19" t="n">
        <f aca="false">DATE(YEAR(B164),MONTH(B164),1)</f>
        <v>46113</v>
      </c>
      <c r="K164" s="17" t="str">
        <f aca="false">IF(E164="","No","Yes")</f>
        <v>Yes</v>
      </c>
      <c r="L164" s="17" t="str">
        <f aca="false">IF(D164="","No","Yes")</f>
        <v>Yes</v>
      </c>
    </row>
    <row r="165" customFormat="false" ht="15" hidden="false" customHeight="false" outlineLevel="0" collapsed="false">
      <c r="A165" s="17" t="s">
        <v>2635</v>
      </c>
      <c r="B165" s="18" t="n">
        <v>46113</v>
      </c>
      <c r="C165" s="17" t="s">
        <v>82</v>
      </c>
      <c r="D165" s="17" t="s">
        <v>237</v>
      </c>
      <c r="E165" s="17" t="s">
        <v>341</v>
      </c>
      <c r="F165" s="15" t="n">
        <v>93.03</v>
      </c>
      <c r="G165" s="15" t="n">
        <f aca="false">ROUND(ROUND(F165*100,0)/10,0)/100</f>
        <v>9.3</v>
      </c>
      <c r="H165" s="15" t="n">
        <f aca="false">F165+G165</f>
        <v>102.33</v>
      </c>
      <c r="I165" s="17" t="s">
        <v>2474</v>
      </c>
      <c r="J165" s="19" t="n">
        <f aca="false">DATE(YEAR(B165),MONTH(B165),1)</f>
        <v>46113</v>
      </c>
      <c r="K165" s="17" t="str">
        <f aca="false">IF(E165="","No","Yes")</f>
        <v>Yes</v>
      </c>
      <c r="L165" s="17" t="str">
        <f aca="false">IF(D165="","No","Yes")</f>
        <v>Yes</v>
      </c>
    </row>
    <row r="166" customFormat="false" ht="15" hidden="false" customHeight="false" outlineLevel="0" collapsed="false">
      <c r="A166" s="17" t="s">
        <v>2636</v>
      </c>
      <c r="B166" s="18" t="n">
        <v>46113</v>
      </c>
      <c r="C166" s="17" t="s">
        <v>88</v>
      </c>
      <c r="D166" s="17" t="s">
        <v>278</v>
      </c>
      <c r="E166" s="17" t="s">
        <v>313</v>
      </c>
      <c r="F166" s="15" t="n">
        <v>251.15</v>
      </c>
      <c r="G166" s="15" t="n">
        <f aca="false">ROUND(ROUND(F166*100,0)/10,0)/100</f>
        <v>25.12</v>
      </c>
      <c r="H166" s="15" t="n">
        <f aca="false">F166+G166</f>
        <v>276.27</v>
      </c>
      <c r="I166" s="17" t="s">
        <v>2474</v>
      </c>
      <c r="J166" s="19" t="n">
        <f aca="false">DATE(YEAR(B166),MONTH(B166),1)</f>
        <v>46113</v>
      </c>
      <c r="K166" s="17" t="str">
        <f aca="false">IF(E166="","No","Yes")</f>
        <v>Yes</v>
      </c>
      <c r="L166" s="17" t="str">
        <f aca="false">IF(D166="","No","Yes")</f>
        <v>Yes</v>
      </c>
    </row>
    <row r="167" customFormat="false" ht="15" hidden="false" customHeight="false" outlineLevel="0" collapsed="false">
      <c r="A167" s="17" t="s">
        <v>2637</v>
      </c>
      <c r="B167" s="18" t="n">
        <v>46113</v>
      </c>
      <c r="C167" s="17" t="s">
        <v>88</v>
      </c>
      <c r="D167" s="17" t="s">
        <v>216</v>
      </c>
      <c r="E167" s="17" t="s">
        <v>347</v>
      </c>
      <c r="F167" s="15" t="n">
        <v>333.75</v>
      </c>
      <c r="G167" s="15" t="n">
        <f aca="false">ROUND(ROUND(F167*100,0)/10,0)/100</f>
        <v>33.38</v>
      </c>
      <c r="H167" s="15" t="n">
        <f aca="false">F167+G167</f>
        <v>367.13</v>
      </c>
      <c r="I167" s="17" t="s">
        <v>2474</v>
      </c>
      <c r="J167" s="19" t="n">
        <f aca="false">DATE(YEAR(B167),MONTH(B167),1)</f>
        <v>46113</v>
      </c>
      <c r="K167" s="17" t="str">
        <f aca="false">IF(E167="","No","Yes")</f>
        <v>Yes</v>
      </c>
      <c r="L167" s="17" t="str">
        <f aca="false">IF(D167="","No","Yes")</f>
        <v>Yes</v>
      </c>
    </row>
    <row r="168" customFormat="false" ht="15" hidden="false" customHeight="false" outlineLevel="0" collapsed="false">
      <c r="A168" s="17" t="s">
        <v>2638</v>
      </c>
      <c r="B168" s="18" t="n">
        <v>46113</v>
      </c>
      <c r="C168" s="17" t="s">
        <v>88</v>
      </c>
      <c r="D168" s="17" t="s">
        <v>427</v>
      </c>
      <c r="E168" s="17"/>
      <c r="F168" s="15" t="n">
        <v>231.14</v>
      </c>
      <c r="G168" s="15" t="n">
        <f aca="false">ROUND(ROUND(F168*100,0)/10,0)/100</f>
        <v>23.11</v>
      </c>
      <c r="H168" s="15" t="n">
        <f aca="false">F168+G168</f>
        <v>254.25</v>
      </c>
      <c r="I168" s="17" t="s">
        <v>2472</v>
      </c>
      <c r="J168" s="19" t="n">
        <f aca="false">DATE(YEAR(B168),MONTH(B168),1)</f>
        <v>46113</v>
      </c>
      <c r="K168" s="17" t="str">
        <f aca="false">IF(E168="","No","Yes")</f>
        <v>No</v>
      </c>
      <c r="L168" s="17" t="str">
        <f aca="false">IF(D168="","No","Yes")</f>
        <v>Yes</v>
      </c>
    </row>
    <row r="169" customFormat="false" ht="15" hidden="false" customHeight="false" outlineLevel="0" collapsed="false">
      <c r="A169" s="17" t="s">
        <v>2639</v>
      </c>
      <c r="B169" s="18" t="n">
        <v>46113</v>
      </c>
      <c r="C169" s="17" t="s">
        <v>101</v>
      </c>
      <c r="D169" s="17" t="s">
        <v>290</v>
      </c>
      <c r="E169" s="17" t="s">
        <v>289</v>
      </c>
      <c r="F169" s="15" t="n">
        <v>246.82</v>
      </c>
      <c r="G169" s="15" t="n">
        <f aca="false">ROUND(ROUND(F169*100,0)/10,0)/100</f>
        <v>24.68</v>
      </c>
      <c r="H169" s="15" t="n">
        <f aca="false">F169+G169</f>
        <v>271.5</v>
      </c>
      <c r="I169" s="17" t="s">
        <v>2474</v>
      </c>
      <c r="J169" s="19" t="n">
        <f aca="false">DATE(YEAR(B169),MONTH(B169),1)</f>
        <v>46113</v>
      </c>
      <c r="K169" s="17" t="str">
        <f aca="false">IF(E169="","No","Yes")</f>
        <v>Yes</v>
      </c>
      <c r="L169" s="17" t="str">
        <f aca="false">IF(D169="","No","Yes")</f>
        <v>Yes</v>
      </c>
    </row>
    <row r="170" customFormat="false" ht="15" hidden="false" customHeight="false" outlineLevel="0" collapsed="false">
      <c r="A170" s="17" t="s">
        <v>2640</v>
      </c>
      <c r="B170" s="18" t="n">
        <v>46113</v>
      </c>
      <c r="C170" s="17" t="s">
        <v>101</v>
      </c>
      <c r="D170" s="17" t="s">
        <v>315</v>
      </c>
      <c r="E170" s="17" t="s">
        <v>323</v>
      </c>
      <c r="F170" s="15" t="n">
        <v>259.43</v>
      </c>
      <c r="G170" s="15" t="n">
        <f aca="false">ROUND(ROUND(F170*100,0)/10,0)/100</f>
        <v>25.94</v>
      </c>
      <c r="H170" s="15" t="n">
        <f aca="false">F170+G170</f>
        <v>285.37</v>
      </c>
      <c r="I170" s="17" t="s">
        <v>2474</v>
      </c>
      <c r="J170" s="19" t="n">
        <f aca="false">DATE(YEAR(B170),MONTH(B170),1)</f>
        <v>46113</v>
      </c>
      <c r="K170" s="17" t="str">
        <f aca="false">IF(E170="","No","Yes")</f>
        <v>Yes</v>
      </c>
      <c r="L170" s="17" t="str">
        <f aca="false">IF(D170="","No","Yes")</f>
        <v>Yes</v>
      </c>
    </row>
    <row r="171" customFormat="false" ht="15" hidden="false" customHeight="false" outlineLevel="0" collapsed="false">
      <c r="A171" s="17" t="s">
        <v>2641</v>
      </c>
      <c r="B171" s="18" t="n">
        <v>46113</v>
      </c>
      <c r="C171" s="17" t="s">
        <v>101</v>
      </c>
      <c r="D171" s="17" t="s">
        <v>273</v>
      </c>
      <c r="E171" s="17" t="s">
        <v>325</v>
      </c>
      <c r="F171" s="15" t="n">
        <v>105.2</v>
      </c>
      <c r="G171" s="15" t="n">
        <f aca="false">ROUND(ROUND(F171*100,0)/10,0)/100</f>
        <v>10.52</v>
      </c>
      <c r="H171" s="15" t="n">
        <f aca="false">F171+G171</f>
        <v>115.72</v>
      </c>
      <c r="I171" s="17" t="s">
        <v>2474</v>
      </c>
      <c r="J171" s="19" t="n">
        <f aca="false">DATE(YEAR(B171),MONTH(B171),1)</f>
        <v>46113</v>
      </c>
      <c r="K171" s="17" t="str">
        <f aca="false">IF(E171="","No","Yes")</f>
        <v>Yes</v>
      </c>
      <c r="L171" s="17" t="str">
        <f aca="false">IF(D171="","No","Yes")</f>
        <v>Yes</v>
      </c>
    </row>
    <row r="172" customFormat="false" ht="15" hidden="false" customHeight="false" outlineLevel="0" collapsed="false">
      <c r="A172" s="17" t="s">
        <v>2642</v>
      </c>
      <c r="B172" s="18" t="n">
        <v>46113</v>
      </c>
      <c r="C172" s="17" t="s">
        <v>101</v>
      </c>
      <c r="D172" s="17" t="s">
        <v>261</v>
      </c>
      <c r="E172" s="17" t="s">
        <v>328</v>
      </c>
      <c r="F172" s="15" t="n">
        <v>224.49</v>
      </c>
      <c r="G172" s="15" t="n">
        <f aca="false">ROUND(ROUND(F172*100,0)/10,0)/100</f>
        <v>22.45</v>
      </c>
      <c r="H172" s="15" t="n">
        <f aca="false">F172+G172</f>
        <v>246.94</v>
      </c>
      <c r="I172" s="17" t="s">
        <v>2474</v>
      </c>
      <c r="J172" s="19" t="n">
        <f aca="false">DATE(YEAR(B172),MONTH(B172),1)</f>
        <v>46113</v>
      </c>
      <c r="K172" s="17" t="str">
        <f aca="false">IF(E172="","No","Yes")</f>
        <v>Yes</v>
      </c>
      <c r="L172" s="17" t="str">
        <f aca="false">IF(D172="","No","Yes")</f>
        <v>Yes</v>
      </c>
    </row>
    <row r="173" customFormat="false" ht="15" hidden="false" customHeight="false" outlineLevel="0" collapsed="false">
      <c r="A173" s="17" t="s">
        <v>2643</v>
      </c>
      <c r="B173" s="18" t="n">
        <v>46114</v>
      </c>
      <c r="C173" s="17" t="s">
        <v>82</v>
      </c>
      <c r="D173" s="17" t="s">
        <v>278</v>
      </c>
      <c r="E173" s="17" t="s">
        <v>359</v>
      </c>
      <c r="F173" s="15" t="n">
        <v>377.16</v>
      </c>
      <c r="G173" s="15" t="n">
        <f aca="false">ROUND(ROUND(F173*100,0)/10,0)/100</f>
        <v>37.72</v>
      </c>
      <c r="H173" s="15" t="n">
        <f aca="false">F173+G173</f>
        <v>414.88</v>
      </c>
      <c r="I173" s="17" t="s">
        <v>2474</v>
      </c>
      <c r="J173" s="19" t="n">
        <f aca="false">DATE(YEAR(B173),MONTH(B173),1)</f>
        <v>46113</v>
      </c>
      <c r="K173" s="17" t="str">
        <f aca="false">IF(E173="","No","Yes")</f>
        <v>Yes</v>
      </c>
      <c r="L173" s="17" t="str">
        <f aca="false">IF(D173="","No","Yes")</f>
        <v>Yes</v>
      </c>
    </row>
    <row r="174" customFormat="false" ht="15" hidden="false" customHeight="false" outlineLevel="0" collapsed="false">
      <c r="A174" s="17" t="s">
        <v>2644</v>
      </c>
      <c r="B174" s="18" t="n">
        <v>46114</v>
      </c>
      <c r="C174" s="17" t="s">
        <v>82</v>
      </c>
      <c r="D174" s="17"/>
      <c r="E174" s="17"/>
      <c r="F174" s="15" t="n">
        <v>105.81</v>
      </c>
      <c r="G174" s="15" t="n">
        <f aca="false">ROUND(ROUND(F174*100,0)/10,0)/100</f>
        <v>10.58</v>
      </c>
      <c r="H174" s="15" t="n">
        <f aca="false">F174+G174</f>
        <v>116.39</v>
      </c>
      <c r="I174" s="17" t="s">
        <v>2470</v>
      </c>
      <c r="J174" s="19" t="n">
        <f aca="false">DATE(YEAR(B174),MONTH(B174),1)</f>
        <v>46113</v>
      </c>
      <c r="K174" s="17" t="str">
        <f aca="false">IF(E174="","No","Yes")</f>
        <v>No</v>
      </c>
      <c r="L174" s="17" t="str">
        <f aca="false">IF(D174="","No","Yes")</f>
        <v>No</v>
      </c>
    </row>
    <row r="175" customFormat="false" ht="15" hidden="false" customHeight="false" outlineLevel="0" collapsed="false">
      <c r="A175" s="17" t="s">
        <v>2645</v>
      </c>
      <c r="B175" s="18" t="n">
        <v>46114</v>
      </c>
      <c r="C175" s="17" t="s">
        <v>82</v>
      </c>
      <c r="D175" s="17" t="s">
        <v>315</v>
      </c>
      <c r="E175" s="17"/>
      <c r="F175" s="15" t="n">
        <v>69.72</v>
      </c>
      <c r="G175" s="15" t="n">
        <f aca="false">ROUND(ROUND(F175*100,0)/10,0)/100</f>
        <v>6.97</v>
      </c>
      <c r="H175" s="15" t="n">
        <f aca="false">F175+G175</f>
        <v>76.69</v>
      </c>
      <c r="I175" s="17" t="s">
        <v>2472</v>
      </c>
      <c r="J175" s="19" t="n">
        <f aca="false">DATE(YEAR(B175),MONTH(B175),1)</f>
        <v>46113</v>
      </c>
      <c r="K175" s="17" t="str">
        <f aca="false">IF(E175="","No","Yes")</f>
        <v>No</v>
      </c>
      <c r="L175" s="17" t="str">
        <f aca="false">IF(D175="","No","Yes")</f>
        <v>Yes</v>
      </c>
    </row>
    <row r="176" customFormat="false" ht="15" hidden="false" customHeight="false" outlineLevel="0" collapsed="false">
      <c r="A176" s="17" t="s">
        <v>2646</v>
      </c>
      <c r="B176" s="18" t="n">
        <v>46114</v>
      </c>
      <c r="C176" s="17" t="s">
        <v>82</v>
      </c>
      <c r="D176" s="17" t="s">
        <v>290</v>
      </c>
      <c r="E176" s="17"/>
      <c r="F176" s="15" t="n">
        <v>85.74</v>
      </c>
      <c r="G176" s="15" t="n">
        <f aca="false">ROUND(ROUND(F176*100,0)/10,0)/100</f>
        <v>8.57</v>
      </c>
      <c r="H176" s="15" t="n">
        <f aca="false">F176+G176</f>
        <v>94.31</v>
      </c>
      <c r="I176" s="17" t="s">
        <v>2472</v>
      </c>
      <c r="J176" s="19" t="n">
        <f aca="false">DATE(YEAR(B176),MONTH(B176),1)</f>
        <v>46113</v>
      </c>
      <c r="K176" s="17" t="str">
        <f aca="false">IF(E176="","No","Yes")</f>
        <v>No</v>
      </c>
      <c r="L176" s="17" t="str">
        <f aca="false">IF(D176="","No","Yes")</f>
        <v>Yes</v>
      </c>
    </row>
    <row r="177" customFormat="false" ht="15" hidden="false" customHeight="false" outlineLevel="0" collapsed="false">
      <c r="A177" s="17" t="s">
        <v>2647</v>
      </c>
      <c r="B177" s="18" t="n">
        <v>46114</v>
      </c>
      <c r="C177" s="17" t="s">
        <v>88</v>
      </c>
      <c r="D177" s="17" t="s">
        <v>296</v>
      </c>
      <c r="E177" s="17" t="s">
        <v>301</v>
      </c>
      <c r="F177" s="15" t="n">
        <v>981.12</v>
      </c>
      <c r="G177" s="15" t="n">
        <f aca="false">ROUND(ROUND(F177*100,0)/10,0)/100</f>
        <v>98.11</v>
      </c>
      <c r="H177" s="15" t="n">
        <f aca="false">F177+G177</f>
        <v>1079.23</v>
      </c>
      <c r="I177" s="17" t="s">
        <v>2474</v>
      </c>
      <c r="J177" s="19" t="n">
        <f aca="false">DATE(YEAR(B177),MONTH(B177),1)</f>
        <v>46113</v>
      </c>
      <c r="K177" s="17" t="str">
        <f aca="false">IF(E177="","No","Yes")</f>
        <v>Yes</v>
      </c>
      <c r="L177" s="17" t="str">
        <f aca="false">IF(D177="","No","Yes")</f>
        <v>Yes</v>
      </c>
    </row>
    <row r="178" customFormat="false" ht="15" hidden="false" customHeight="false" outlineLevel="0" collapsed="false">
      <c r="A178" s="17" t="s">
        <v>2648</v>
      </c>
      <c r="B178" s="18" t="n">
        <v>46114</v>
      </c>
      <c r="C178" s="17" t="s">
        <v>88</v>
      </c>
      <c r="D178" s="17" t="s">
        <v>261</v>
      </c>
      <c r="E178" s="17" t="s">
        <v>330</v>
      </c>
      <c r="F178" s="15" t="n">
        <v>83.48</v>
      </c>
      <c r="G178" s="15" t="n">
        <f aca="false">ROUND(ROUND(F178*100,0)/10,0)/100</f>
        <v>8.35</v>
      </c>
      <c r="H178" s="15" t="n">
        <f aca="false">F178+G178</f>
        <v>91.83</v>
      </c>
      <c r="I178" s="17" t="s">
        <v>2474</v>
      </c>
      <c r="J178" s="19" t="n">
        <f aca="false">DATE(YEAR(B178),MONTH(B178),1)</f>
        <v>46113</v>
      </c>
      <c r="K178" s="17" t="str">
        <f aca="false">IF(E178="","No","Yes")</f>
        <v>Yes</v>
      </c>
      <c r="L178" s="17" t="str">
        <f aca="false">IF(D178="","No","Yes")</f>
        <v>Yes</v>
      </c>
    </row>
    <row r="179" customFormat="false" ht="15" hidden="false" customHeight="false" outlineLevel="0" collapsed="false">
      <c r="A179" s="17" t="s">
        <v>2649</v>
      </c>
      <c r="B179" s="18" t="n">
        <v>46114</v>
      </c>
      <c r="C179" s="17" t="s">
        <v>88</v>
      </c>
      <c r="D179" s="17" t="s">
        <v>234</v>
      </c>
      <c r="E179" s="17" t="s">
        <v>343</v>
      </c>
      <c r="F179" s="15" t="n">
        <v>190.27</v>
      </c>
      <c r="G179" s="15" t="n">
        <f aca="false">ROUND(ROUND(F179*100,0)/10,0)/100</f>
        <v>19.03</v>
      </c>
      <c r="H179" s="15" t="n">
        <f aca="false">F179+G179</f>
        <v>209.3</v>
      </c>
      <c r="I179" s="17" t="s">
        <v>2474</v>
      </c>
      <c r="J179" s="19" t="n">
        <f aca="false">DATE(YEAR(B179),MONTH(B179),1)</f>
        <v>46113</v>
      </c>
      <c r="K179" s="17" t="str">
        <f aca="false">IF(E179="","No","Yes")</f>
        <v>Yes</v>
      </c>
      <c r="L179" s="17" t="str">
        <f aca="false">IF(D179="","No","Yes")</f>
        <v>Yes</v>
      </c>
    </row>
    <row r="180" customFormat="false" ht="15" hidden="false" customHeight="false" outlineLevel="0" collapsed="false">
      <c r="A180" s="17" t="s">
        <v>2650</v>
      </c>
      <c r="B180" s="18" t="n">
        <v>46114</v>
      </c>
      <c r="C180" s="17" t="s">
        <v>101</v>
      </c>
      <c r="D180" s="17" t="s">
        <v>261</v>
      </c>
      <c r="E180" s="17" t="s">
        <v>321</v>
      </c>
      <c r="F180" s="15" t="n">
        <v>50.37</v>
      </c>
      <c r="G180" s="15" t="n">
        <f aca="false">ROUND(ROUND(F180*100,0)/10,0)/100</f>
        <v>5.04</v>
      </c>
      <c r="H180" s="15" t="n">
        <f aca="false">F180+G180</f>
        <v>55.41</v>
      </c>
      <c r="I180" s="17" t="s">
        <v>2474</v>
      </c>
      <c r="J180" s="19" t="n">
        <f aca="false">DATE(YEAR(B180),MONTH(B180),1)</f>
        <v>46113</v>
      </c>
      <c r="K180" s="17" t="str">
        <f aca="false">IF(E180="","No","Yes")</f>
        <v>Yes</v>
      </c>
      <c r="L180" s="17" t="str">
        <f aca="false">IF(D180="","No","Yes")</f>
        <v>Yes</v>
      </c>
    </row>
    <row r="181" customFormat="false" ht="15" hidden="false" customHeight="false" outlineLevel="0" collapsed="false">
      <c r="A181" s="17" t="s">
        <v>2651</v>
      </c>
      <c r="B181" s="18" t="n">
        <v>46114</v>
      </c>
      <c r="C181" s="17" t="s">
        <v>101</v>
      </c>
      <c r="D181" s="17" t="s">
        <v>245</v>
      </c>
      <c r="E181" s="17" t="s">
        <v>336</v>
      </c>
      <c r="F181" s="15" t="n">
        <v>262.07</v>
      </c>
      <c r="G181" s="15" t="n">
        <f aca="false">ROUND(ROUND(F181*100,0)/10,0)/100</f>
        <v>26.21</v>
      </c>
      <c r="H181" s="15" t="n">
        <f aca="false">F181+G181</f>
        <v>288.28</v>
      </c>
      <c r="I181" s="17" t="s">
        <v>2474</v>
      </c>
      <c r="J181" s="19" t="n">
        <f aca="false">DATE(YEAR(B181),MONTH(B181),1)</f>
        <v>46113</v>
      </c>
      <c r="K181" s="17" t="str">
        <f aca="false">IF(E181="","No","Yes")</f>
        <v>Yes</v>
      </c>
      <c r="L181" s="17" t="str">
        <f aca="false">IF(D181="","No","Yes")</f>
        <v>Yes</v>
      </c>
    </row>
    <row r="182" customFormat="false" ht="15" hidden="false" customHeight="false" outlineLevel="0" collapsed="false">
      <c r="A182" s="17" t="s">
        <v>2652</v>
      </c>
      <c r="B182" s="18" t="n">
        <v>46115</v>
      </c>
      <c r="C182" s="17" t="s">
        <v>82</v>
      </c>
      <c r="D182" s="17" t="s">
        <v>339</v>
      </c>
      <c r="E182" s="17" t="s">
        <v>338</v>
      </c>
      <c r="F182" s="15" t="n">
        <v>75.77</v>
      </c>
      <c r="G182" s="15" t="n">
        <f aca="false">ROUND(ROUND(F182*100,0)/10,0)/100</f>
        <v>7.58</v>
      </c>
      <c r="H182" s="15" t="n">
        <f aca="false">F182+G182</f>
        <v>83.35</v>
      </c>
      <c r="I182" s="17" t="s">
        <v>2474</v>
      </c>
      <c r="J182" s="19" t="n">
        <f aca="false">DATE(YEAR(B182),MONTH(B182),1)</f>
        <v>46113</v>
      </c>
      <c r="K182" s="17" t="str">
        <f aca="false">IF(E182="","No","Yes")</f>
        <v>Yes</v>
      </c>
      <c r="L182" s="17" t="str">
        <f aca="false">IF(D182="","No","Yes")</f>
        <v>Yes</v>
      </c>
    </row>
    <row r="183" customFormat="false" ht="15" hidden="false" customHeight="false" outlineLevel="0" collapsed="false">
      <c r="A183" s="17" t="s">
        <v>2653</v>
      </c>
      <c r="B183" s="18" t="n">
        <v>46115</v>
      </c>
      <c r="C183" s="17" t="s">
        <v>82</v>
      </c>
      <c r="D183" s="17"/>
      <c r="E183" s="17"/>
      <c r="F183" s="15" t="n">
        <v>144.92</v>
      </c>
      <c r="G183" s="15" t="n">
        <f aca="false">ROUND(ROUND(F183*100,0)/10,0)/100</f>
        <v>14.49</v>
      </c>
      <c r="H183" s="15" t="n">
        <f aca="false">F183+G183</f>
        <v>159.41</v>
      </c>
      <c r="I183" s="17" t="s">
        <v>2470</v>
      </c>
      <c r="J183" s="19" t="n">
        <f aca="false">DATE(YEAR(B183),MONTH(B183),1)</f>
        <v>46113</v>
      </c>
      <c r="K183" s="17" t="str">
        <f aca="false">IF(E183="","No","Yes")</f>
        <v>No</v>
      </c>
      <c r="L183" s="17" t="str">
        <f aca="false">IF(D183="","No","Yes")</f>
        <v>No</v>
      </c>
    </row>
    <row r="184" customFormat="false" ht="15" hidden="false" customHeight="false" outlineLevel="0" collapsed="false">
      <c r="A184" s="17" t="s">
        <v>2654</v>
      </c>
      <c r="B184" s="18" t="n">
        <v>46115</v>
      </c>
      <c r="C184" s="17" t="s">
        <v>82</v>
      </c>
      <c r="D184" s="17" t="s">
        <v>296</v>
      </c>
      <c r="E184" s="17"/>
      <c r="F184" s="15" t="n">
        <v>296.53</v>
      </c>
      <c r="G184" s="15" t="n">
        <f aca="false">ROUND(ROUND(F184*100,0)/10,0)/100</f>
        <v>29.65</v>
      </c>
      <c r="H184" s="15" t="n">
        <f aca="false">F184+G184</f>
        <v>326.18</v>
      </c>
      <c r="I184" s="17" t="s">
        <v>2472</v>
      </c>
      <c r="J184" s="19" t="n">
        <f aca="false">DATE(YEAR(B184),MONTH(B184),1)</f>
        <v>46113</v>
      </c>
      <c r="K184" s="17" t="str">
        <f aca="false">IF(E184="","No","Yes")</f>
        <v>No</v>
      </c>
      <c r="L184" s="17" t="str">
        <f aca="false">IF(D184="","No","Yes")</f>
        <v>Yes</v>
      </c>
    </row>
    <row r="185" customFormat="false" ht="15" hidden="false" customHeight="false" outlineLevel="0" collapsed="false">
      <c r="A185" s="17" t="s">
        <v>2655</v>
      </c>
      <c r="B185" s="18" t="n">
        <v>46115</v>
      </c>
      <c r="C185" s="17" t="s">
        <v>82</v>
      </c>
      <c r="D185" s="17" t="s">
        <v>427</v>
      </c>
      <c r="E185" s="17"/>
      <c r="F185" s="15" t="n">
        <v>49.85</v>
      </c>
      <c r="G185" s="15" t="n">
        <f aca="false">ROUND(ROUND(F185*100,0)/10,0)/100</f>
        <v>4.99</v>
      </c>
      <c r="H185" s="15" t="n">
        <f aca="false">F185+G185</f>
        <v>54.84</v>
      </c>
      <c r="I185" s="17" t="s">
        <v>2472</v>
      </c>
      <c r="J185" s="19" t="n">
        <f aca="false">DATE(YEAR(B185),MONTH(B185),1)</f>
        <v>46113</v>
      </c>
      <c r="K185" s="17" t="str">
        <f aca="false">IF(E185="","No","Yes")</f>
        <v>No</v>
      </c>
      <c r="L185" s="17" t="str">
        <f aca="false">IF(D185="","No","Yes")</f>
        <v>Yes</v>
      </c>
    </row>
    <row r="186" customFormat="false" ht="15" hidden="false" customHeight="false" outlineLevel="0" collapsed="false">
      <c r="A186" s="17" t="s">
        <v>2656</v>
      </c>
      <c r="B186" s="18" t="n">
        <v>46115</v>
      </c>
      <c r="C186" s="17" t="s">
        <v>88</v>
      </c>
      <c r="D186" s="17" t="s">
        <v>225</v>
      </c>
      <c r="E186" s="17" t="s">
        <v>327</v>
      </c>
      <c r="F186" s="15" t="n">
        <v>62.02</v>
      </c>
      <c r="G186" s="15" t="n">
        <f aca="false">ROUND(ROUND(F186*100,0)/10,0)/100</f>
        <v>6.2</v>
      </c>
      <c r="H186" s="15" t="n">
        <f aca="false">F186+G186</f>
        <v>68.22</v>
      </c>
      <c r="I186" s="17" t="s">
        <v>2474</v>
      </c>
      <c r="J186" s="19" t="n">
        <f aca="false">DATE(YEAR(B186),MONTH(B186),1)</f>
        <v>46113</v>
      </c>
      <c r="K186" s="17" t="str">
        <f aca="false">IF(E186="","No","Yes")</f>
        <v>Yes</v>
      </c>
      <c r="L186" s="17" t="str">
        <f aca="false">IF(D186="","No","Yes")</f>
        <v>Yes</v>
      </c>
    </row>
    <row r="187" customFormat="false" ht="15" hidden="false" customHeight="false" outlineLevel="0" collapsed="false">
      <c r="A187" s="17" t="s">
        <v>2657</v>
      </c>
      <c r="B187" s="18" t="n">
        <v>46115</v>
      </c>
      <c r="C187" s="17" t="s">
        <v>88</v>
      </c>
      <c r="D187" s="17" t="s">
        <v>369</v>
      </c>
      <c r="E187" s="17" t="s">
        <v>368</v>
      </c>
      <c r="F187" s="15" t="n">
        <v>353.48</v>
      </c>
      <c r="G187" s="15" t="n">
        <f aca="false">ROUND(ROUND(F187*100,0)/10,0)/100</f>
        <v>35.35</v>
      </c>
      <c r="H187" s="15" t="n">
        <f aca="false">F187+G187</f>
        <v>388.83</v>
      </c>
      <c r="I187" s="17" t="s">
        <v>2474</v>
      </c>
      <c r="J187" s="19" t="n">
        <f aca="false">DATE(YEAR(B187),MONTH(B187),1)</f>
        <v>46113</v>
      </c>
      <c r="K187" s="17" t="str">
        <f aca="false">IF(E187="","No","Yes")</f>
        <v>Yes</v>
      </c>
      <c r="L187" s="17" t="str">
        <f aca="false">IF(D187="","No","Yes")</f>
        <v>Yes</v>
      </c>
    </row>
    <row r="188" customFormat="false" ht="15" hidden="false" customHeight="false" outlineLevel="0" collapsed="false">
      <c r="A188" s="17" t="s">
        <v>2658</v>
      </c>
      <c r="B188" s="18" t="n">
        <v>46115</v>
      </c>
      <c r="C188" s="17" t="s">
        <v>101</v>
      </c>
      <c r="D188" s="17" t="s">
        <v>245</v>
      </c>
      <c r="E188" s="17" t="s">
        <v>345</v>
      </c>
      <c r="F188" s="15" t="n">
        <v>610.15</v>
      </c>
      <c r="G188" s="15" t="n">
        <f aca="false">ROUND(ROUND(F188*100,0)/10,0)/100</f>
        <v>61.02</v>
      </c>
      <c r="H188" s="15" t="n">
        <f aca="false">F188+G188</f>
        <v>671.17</v>
      </c>
      <c r="I188" s="17" t="s">
        <v>2474</v>
      </c>
      <c r="J188" s="19" t="n">
        <f aca="false">DATE(YEAR(B188),MONTH(B188),1)</f>
        <v>46113</v>
      </c>
      <c r="K188" s="17" t="str">
        <f aca="false">IF(E188="","No","Yes")</f>
        <v>Yes</v>
      </c>
      <c r="L188" s="17" t="str">
        <f aca="false">IF(D188="","No","Yes")</f>
        <v>Yes</v>
      </c>
    </row>
    <row r="189" customFormat="false" ht="15" hidden="false" customHeight="false" outlineLevel="0" collapsed="false">
      <c r="A189" s="17" t="s">
        <v>2659</v>
      </c>
      <c r="B189" s="18" t="n">
        <v>46115</v>
      </c>
      <c r="C189" s="17" t="s">
        <v>101</v>
      </c>
      <c r="D189" s="17" t="s">
        <v>245</v>
      </c>
      <c r="E189" s="17" t="s">
        <v>360</v>
      </c>
      <c r="F189" s="15" t="n">
        <v>537.86</v>
      </c>
      <c r="G189" s="15" t="n">
        <f aca="false">ROUND(ROUND(F189*100,0)/10,0)/100</f>
        <v>53.79</v>
      </c>
      <c r="H189" s="15" t="n">
        <f aca="false">F189+G189</f>
        <v>591.65</v>
      </c>
      <c r="I189" s="17" t="s">
        <v>2474</v>
      </c>
      <c r="J189" s="19" t="n">
        <f aca="false">DATE(YEAR(B189),MONTH(B189),1)</f>
        <v>46113</v>
      </c>
      <c r="K189" s="17" t="str">
        <f aca="false">IF(E189="","No","Yes")</f>
        <v>Yes</v>
      </c>
      <c r="L189" s="17" t="str">
        <f aca="false">IF(D189="","No","Yes")</f>
        <v>Yes</v>
      </c>
    </row>
    <row r="190" customFormat="false" ht="15" hidden="false" customHeight="false" outlineLevel="0" collapsed="false">
      <c r="A190" s="17" t="s">
        <v>2660</v>
      </c>
      <c r="B190" s="18" t="n">
        <v>46115</v>
      </c>
      <c r="C190" s="17" t="s">
        <v>101</v>
      </c>
      <c r="D190" s="17" t="s">
        <v>304</v>
      </c>
      <c r="E190" s="17"/>
      <c r="F190" s="15" t="n">
        <v>405.95</v>
      </c>
      <c r="G190" s="15" t="n">
        <f aca="false">ROUND(ROUND(F190*100,0)/10,0)/100</f>
        <v>40.6</v>
      </c>
      <c r="H190" s="15" t="n">
        <f aca="false">F190+G190</f>
        <v>446.55</v>
      </c>
      <c r="I190" s="17" t="s">
        <v>2472</v>
      </c>
      <c r="J190" s="19" t="n">
        <f aca="false">DATE(YEAR(B190),MONTH(B190),1)</f>
        <v>46113</v>
      </c>
      <c r="K190" s="17" t="str">
        <f aca="false">IF(E190="","No","Yes")</f>
        <v>No</v>
      </c>
      <c r="L190" s="17" t="str">
        <f aca="false">IF(D190="","No","Yes")</f>
        <v>Yes</v>
      </c>
    </row>
    <row r="191" customFormat="false" ht="15" hidden="false" customHeight="false" outlineLevel="0" collapsed="false">
      <c r="A191" s="17" t="s">
        <v>2661</v>
      </c>
      <c r="B191" s="18" t="n">
        <v>46116</v>
      </c>
      <c r="C191" s="17" t="s">
        <v>82</v>
      </c>
      <c r="D191" s="17" t="s">
        <v>339</v>
      </c>
      <c r="E191" s="17" t="s">
        <v>348</v>
      </c>
      <c r="F191" s="15" t="n">
        <v>156.02</v>
      </c>
      <c r="G191" s="15" t="n">
        <f aca="false">ROUND(ROUND(F191*100,0)/10,0)/100</f>
        <v>15.6</v>
      </c>
      <c r="H191" s="15" t="n">
        <f aca="false">F191+G191</f>
        <v>171.62</v>
      </c>
      <c r="I191" s="17" t="s">
        <v>2474</v>
      </c>
      <c r="J191" s="19" t="n">
        <f aca="false">DATE(YEAR(B191),MONTH(B191),1)</f>
        <v>46113</v>
      </c>
      <c r="K191" s="17" t="str">
        <f aca="false">IF(E191="","No","Yes")</f>
        <v>Yes</v>
      </c>
      <c r="L191" s="17" t="str">
        <f aca="false">IF(D191="","No","Yes")</f>
        <v>Yes</v>
      </c>
    </row>
    <row r="192" customFormat="false" ht="15" hidden="false" customHeight="false" outlineLevel="0" collapsed="false">
      <c r="A192" s="17" t="s">
        <v>2662</v>
      </c>
      <c r="B192" s="18" t="n">
        <v>46116</v>
      </c>
      <c r="C192" s="17" t="s">
        <v>82</v>
      </c>
      <c r="D192" s="17" t="s">
        <v>307</v>
      </c>
      <c r="E192" s="17" t="s">
        <v>366</v>
      </c>
      <c r="F192" s="15" t="n">
        <v>2060.52</v>
      </c>
      <c r="G192" s="15" t="n">
        <f aca="false">ROUND(ROUND(F192*100,0)/10,0)/100</f>
        <v>206.05</v>
      </c>
      <c r="H192" s="15" t="n">
        <f aca="false">F192+G192</f>
        <v>2266.57</v>
      </c>
      <c r="I192" s="17" t="s">
        <v>2474</v>
      </c>
      <c r="J192" s="19" t="n">
        <f aca="false">DATE(YEAR(B192),MONTH(B192),1)</f>
        <v>46113</v>
      </c>
      <c r="K192" s="17" t="str">
        <f aca="false">IF(E192="","No","Yes")</f>
        <v>Yes</v>
      </c>
      <c r="L192" s="17" t="str">
        <f aca="false">IF(D192="","No","Yes")</f>
        <v>Yes</v>
      </c>
    </row>
    <row r="193" customFormat="false" ht="15" hidden="false" customHeight="false" outlineLevel="0" collapsed="false">
      <c r="A193" s="17" t="s">
        <v>2663</v>
      </c>
      <c r="B193" s="18" t="n">
        <v>46116</v>
      </c>
      <c r="C193" s="17" t="s">
        <v>88</v>
      </c>
      <c r="D193" s="17" t="s">
        <v>261</v>
      </c>
      <c r="E193" s="17" t="s">
        <v>373</v>
      </c>
      <c r="F193" s="15" t="n">
        <v>179.87</v>
      </c>
      <c r="G193" s="15" t="n">
        <f aca="false">ROUND(ROUND(F193*100,0)/10,0)/100</f>
        <v>17.99</v>
      </c>
      <c r="H193" s="15" t="n">
        <f aca="false">F193+G193</f>
        <v>197.86</v>
      </c>
      <c r="I193" s="17" t="s">
        <v>2474</v>
      </c>
      <c r="J193" s="19" t="n">
        <f aca="false">DATE(YEAR(B193),MONTH(B193),1)</f>
        <v>46113</v>
      </c>
      <c r="K193" s="17" t="str">
        <f aca="false">IF(E193="","No","Yes")</f>
        <v>Yes</v>
      </c>
      <c r="L193" s="17" t="str">
        <f aca="false">IF(D193="","No","Yes")</f>
        <v>Yes</v>
      </c>
    </row>
    <row r="194" customFormat="false" ht="15" hidden="false" customHeight="false" outlineLevel="0" collapsed="false">
      <c r="A194" s="17" t="s">
        <v>2664</v>
      </c>
      <c r="B194" s="18" t="n">
        <v>46116</v>
      </c>
      <c r="C194" s="17" t="s">
        <v>88</v>
      </c>
      <c r="D194" s="17"/>
      <c r="E194" s="17"/>
      <c r="F194" s="15" t="n">
        <v>95.7</v>
      </c>
      <c r="G194" s="15" t="n">
        <f aca="false">ROUND(ROUND(F194*100,0)/10,0)/100</f>
        <v>9.57</v>
      </c>
      <c r="H194" s="15" t="n">
        <f aca="false">F194+G194</f>
        <v>105.27</v>
      </c>
      <c r="I194" s="17" t="s">
        <v>2470</v>
      </c>
      <c r="J194" s="19" t="n">
        <f aca="false">DATE(YEAR(B194),MONTH(B194),1)</f>
        <v>46113</v>
      </c>
      <c r="K194" s="17" t="str">
        <f aca="false">IF(E194="","No","Yes")</f>
        <v>No</v>
      </c>
      <c r="L194" s="17" t="str">
        <f aca="false">IF(D194="","No","Yes")</f>
        <v>No</v>
      </c>
    </row>
    <row r="195" customFormat="false" ht="15" hidden="false" customHeight="false" outlineLevel="0" collapsed="false">
      <c r="A195" s="17" t="s">
        <v>2665</v>
      </c>
      <c r="B195" s="18" t="n">
        <v>46116</v>
      </c>
      <c r="C195" s="17" t="s">
        <v>101</v>
      </c>
      <c r="D195" s="17" t="s">
        <v>208</v>
      </c>
      <c r="E195" s="17" t="s">
        <v>332</v>
      </c>
      <c r="F195" s="15" t="n">
        <v>1037.66</v>
      </c>
      <c r="G195" s="15" t="n">
        <f aca="false">ROUND(ROUND(F195*100,0)/10,0)/100</f>
        <v>103.77</v>
      </c>
      <c r="H195" s="15" t="n">
        <f aca="false">F195+G195</f>
        <v>1141.43</v>
      </c>
      <c r="I195" s="17" t="s">
        <v>2474</v>
      </c>
      <c r="J195" s="19" t="n">
        <f aca="false">DATE(YEAR(B195),MONTH(B195),1)</f>
        <v>46113</v>
      </c>
      <c r="K195" s="17" t="str">
        <f aca="false">IF(E195="","No","Yes")</f>
        <v>Yes</v>
      </c>
      <c r="L195" s="17" t="str">
        <f aca="false">IF(D195="","No","Yes")</f>
        <v>Yes</v>
      </c>
    </row>
    <row r="196" customFormat="false" ht="15" hidden="false" customHeight="false" outlineLevel="0" collapsed="false">
      <c r="A196" s="17" t="s">
        <v>2666</v>
      </c>
      <c r="B196" s="18" t="n">
        <v>46116</v>
      </c>
      <c r="C196" s="17" t="s">
        <v>101</v>
      </c>
      <c r="D196" s="17" t="s">
        <v>216</v>
      </c>
      <c r="E196" s="17" t="s">
        <v>344</v>
      </c>
      <c r="F196" s="15" t="n">
        <v>553.94</v>
      </c>
      <c r="G196" s="15" t="n">
        <f aca="false">ROUND(ROUND(F196*100,0)/10,0)/100</f>
        <v>55.39</v>
      </c>
      <c r="H196" s="15" t="n">
        <f aca="false">F196+G196</f>
        <v>609.33</v>
      </c>
      <c r="I196" s="17" t="s">
        <v>2474</v>
      </c>
      <c r="J196" s="19" t="n">
        <f aca="false">DATE(YEAR(B196),MONTH(B196),1)</f>
        <v>46113</v>
      </c>
      <c r="K196" s="17" t="str">
        <f aca="false">IF(E196="","No","Yes")</f>
        <v>Yes</v>
      </c>
      <c r="L196" s="17" t="str">
        <f aca="false">IF(D196="","No","Yes")</f>
        <v>Yes</v>
      </c>
    </row>
    <row r="197" customFormat="false" ht="15" hidden="false" customHeight="false" outlineLevel="0" collapsed="false">
      <c r="A197" s="17" t="s">
        <v>2667</v>
      </c>
      <c r="B197" s="18" t="n">
        <v>46116</v>
      </c>
      <c r="C197" s="17" t="s">
        <v>101</v>
      </c>
      <c r="D197" s="17" t="s">
        <v>245</v>
      </c>
      <c r="E197" s="17" t="s">
        <v>349</v>
      </c>
      <c r="F197" s="15" t="n">
        <v>141.61</v>
      </c>
      <c r="G197" s="15" t="n">
        <f aca="false">ROUND(ROUND(F197*100,0)/10,0)/100</f>
        <v>14.16</v>
      </c>
      <c r="H197" s="15" t="n">
        <f aca="false">F197+G197</f>
        <v>155.77</v>
      </c>
      <c r="I197" s="17" t="s">
        <v>2474</v>
      </c>
      <c r="J197" s="19" t="n">
        <f aca="false">DATE(YEAR(B197),MONTH(B197),1)</f>
        <v>46113</v>
      </c>
      <c r="K197" s="17" t="str">
        <f aca="false">IF(E197="","No","Yes")</f>
        <v>Yes</v>
      </c>
      <c r="L197" s="17" t="str">
        <f aca="false">IF(D197="","No","Yes")</f>
        <v>Yes</v>
      </c>
    </row>
    <row r="198" customFormat="false" ht="15" hidden="false" customHeight="false" outlineLevel="0" collapsed="false">
      <c r="A198" s="17" t="s">
        <v>2668</v>
      </c>
      <c r="B198" s="18" t="n">
        <v>46116</v>
      </c>
      <c r="C198" s="17" t="s">
        <v>101</v>
      </c>
      <c r="D198" s="17" t="s">
        <v>352</v>
      </c>
      <c r="E198" s="17" t="s">
        <v>351</v>
      </c>
      <c r="F198" s="15" t="n">
        <v>373.82</v>
      </c>
      <c r="G198" s="15" t="n">
        <f aca="false">ROUND(ROUND(F198*100,0)/10,0)/100</f>
        <v>37.38</v>
      </c>
      <c r="H198" s="15" t="n">
        <f aca="false">F198+G198</f>
        <v>411.2</v>
      </c>
      <c r="I198" s="17" t="s">
        <v>2474</v>
      </c>
      <c r="J198" s="19" t="n">
        <f aca="false">DATE(YEAR(B198),MONTH(B198),1)</f>
        <v>46113</v>
      </c>
      <c r="K198" s="17" t="str">
        <f aca="false">IF(E198="","No","Yes")</f>
        <v>Yes</v>
      </c>
      <c r="L198" s="17" t="str">
        <f aca="false">IF(D198="","No","Yes")</f>
        <v>Yes</v>
      </c>
    </row>
    <row r="199" customFormat="false" ht="15" hidden="false" customHeight="false" outlineLevel="0" collapsed="false">
      <c r="A199" s="17" t="s">
        <v>2669</v>
      </c>
      <c r="B199" s="18" t="n">
        <v>46117</v>
      </c>
      <c r="C199" s="17" t="s">
        <v>82</v>
      </c>
      <c r="D199" s="17" t="s">
        <v>296</v>
      </c>
      <c r="E199" s="17" t="s">
        <v>376</v>
      </c>
      <c r="F199" s="15" t="n">
        <v>419.17</v>
      </c>
      <c r="G199" s="15" t="n">
        <f aca="false">ROUND(ROUND(F199*100,0)/10,0)/100</f>
        <v>41.92</v>
      </c>
      <c r="H199" s="15" t="n">
        <f aca="false">F199+G199</f>
        <v>461.09</v>
      </c>
      <c r="I199" s="17" t="s">
        <v>2474</v>
      </c>
      <c r="J199" s="19" t="n">
        <f aca="false">DATE(YEAR(B199),MONTH(B199),1)</f>
        <v>46113</v>
      </c>
      <c r="K199" s="17" t="str">
        <f aca="false">IF(E199="","No","Yes")</f>
        <v>Yes</v>
      </c>
      <c r="L199" s="17" t="str">
        <f aca="false">IF(D199="","No","Yes")</f>
        <v>Yes</v>
      </c>
    </row>
    <row r="200" customFormat="false" ht="15" hidden="false" customHeight="false" outlineLevel="0" collapsed="false">
      <c r="A200" s="17" t="s">
        <v>2670</v>
      </c>
      <c r="B200" s="18" t="n">
        <v>46117</v>
      </c>
      <c r="C200" s="17" t="s">
        <v>82</v>
      </c>
      <c r="D200" s="17" t="s">
        <v>379</v>
      </c>
      <c r="E200" s="17" t="s">
        <v>384</v>
      </c>
      <c r="F200" s="15" t="n">
        <v>842.8</v>
      </c>
      <c r="G200" s="15" t="n">
        <f aca="false">ROUND(ROUND(F200*100,0)/10,0)/100</f>
        <v>84.28</v>
      </c>
      <c r="H200" s="15" t="n">
        <f aca="false">F200+G200</f>
        <v>927.08</v>
      </c>
      <c r="I200" s="17" t="s">
        <v>2474</v>
      </c>
      <c r="J200" s="19" t="n">
        <f aca="false">DATE(YEAR(B200),MONTH(B200),1)</f>
        <v>46113</v>
      </c>
      <c r="K200" s="17" t="str">
        <f aca="false">IF(E200="","No","Yes")</f>
        <v>Yes</v>
      </c>
      <c r="L200" s="17" t="str">
        <f aca="false">IF(D200="","No","Yes")</f>
        <v>Yes</v>
      </c>
    </row>
    <row r="201" customFormat="false" ht="15" hidden="false" customHeight="false" outlineLevel="0" collapsed="false">
      <c r="A201" s="17" t="s">
        <v>2671</v>
      </c>
      <c r="B201" s="18" t="n">
        <v>46117</v>
      </c>
      <c r="C201" s="17" t="s">
        <v>82</v>
      </c>
      <c r="D201" s="17" t="s">
        <v>290</v>
      </c>
      <c r="E201" s="17" t="s">
        <v>387</v>
      </c>
      <c r="F201" s="15" t="n">
        <v>319.6</v>
      </c>
      <c r="G201" s="15" t="n">
        <f aca="false">ROUND(ROUND(F201*100,0)/10,0)/100</f>
        <v>31.96</v>
      </c>
      <c r="H201" s="15" t="n">
        <f aca="false">F201+G201</f>
        <v>351.56</v>
      </c>
      <c r="I201" s="17" t="s">
        <v>2474</v>
      </c>
      <c r="J201" s="19" t="n">
        <f aca="false">DATE(YEAR(B201),MONTH(B201),1)</f>
        <v>46113</v>
      </c>
      <c r="K201" s="17" t="str">
        <f aca="false">IF(E201="","No","Yes")</f>
        <v>Yes</v>
      </c>
      <c r="L201" s="17" t="str">
        <f aca="false">IF(D201="","No","Yes")</f>
        <v>Yes</v>
      </c>
    </row>
    <row r="202" customFormat="false" ht="15" hidden="false" customHeight="false" outlineLevel="0" collapsed="false">
      <c r="A202" s="17" t="s">
        <v>2672</v>
      </c>
      <c r="B202" s="18" t="n">
        <v>46117</v>
      </c>
      <c r="C202" s="17" t="s">
        <v>82</v>
      </c>
      <c r="D202" s="17" t="s">
        <v>283</v>
      </c>
      <c r="E202" s="17" t="s">
        <v>389</v>
      </c>
      <c r="F202" s="15" t="n">
        <v>84.96</v>
      </c>
      <c r="G202" s="15" t="n">
        <f aca="false">ROUND(ROUND(F202*100,0)/10,0)/100</f>
        <v>8.5</v>
      </c>
      <c r="H202" s="15" t="n">
        <f aca="false">F202+G202</f>
        <v>93.46</v>
      </c>
      <c r="I202" s="17" t="s">
        <v>2474</v>
      </c>
      <c r="J202" s="19" t="n">
        <f aca="false">DATE(YEAR(B202),MONTH(B202),1)</f>
        <v>46113</v>
      </c>
      <c r="K202" s="17" t="str">
        <f aca="false">IF(E202="","No","Yes")</f>
        <v>Yes</v>
      </c>
      <c r="L202" s="17" t="str">
        <f aca="false">IF(D202="","No","Yes")</f>
        <v>Yes</v>
      </c>
    </row>
    <row r="203" customFormat="false" ht="15" hidden="false" customHeight="false" outlineLevel="0" collapsed="false">
      <c r="A203" s="17" t="s">
        <v>2673</v>
      </c>
      <c r="B203" s="18" t="n">
        <v>46117</v>
      </c>
      <c r="C203" s="17" t="s">
        <v>82</v>
      </c>
      <c r="D203" s="17" t="s">
        <v>363</v>
      </c>
      <c r="E203" s="17"/>
      <c r="F203" s="15" t="n">
        <v>178.82</v>
      </c>
      <c r="G203" s="15" t="n">
        <f aca="false">ROUND(ROUND(F203*100,0)/10,0)/100</f>
        <v>17.88</v>
      </c>
      <c r="H203" s="15" t="n">
        <f aca="false">F203+G203</f>
        <v>196.7</v>
      </c>
      <c r="I203" s="17" t="s">
        <v>2472</v>
      </c>
      <c r="J203" s="19" t="n">
        <f aca="false">DATE(YEAR(B203),MONTH(B203),1)</f>
        <v>46113</v>
      </c>
      <c r="K203" s="17" t="str">
        <f aca="false">IF(E203="","No","Yes")</f>
        <v>No</v>
      </c>
      <c r="L203" s="17" t="str">
        <f aca="false">IF(D203="","No","Yes")</f>
        <v>Yes</v>
      </c>
    </row>
    <row r="204" customFormat="false" ht="15" hidden="false" customHeight="false" outlineLevel="0" collapsed="false">
      <c r="A204" s="17" t="s">
        <v>2674</v>
      </c>
      <c r="B204" s="18" t="n">
        <v>46117</v>
      </c>
      <c r="C204" s="17" t="s">
        <v>88</v>
      </c>
      <c r="D204" s="17"/>
      <c r="E204" s="17"/>
      <c r="F204" s="15" t="n">
        <v>43.01</v>
      </c>
      <c r="G204" s="15" t="n">
        <f aca="false">ROUND(ROUND(F204*100,0)/10,0)/100</f>
        <v>4.3</v>
      </c>
      <c r="H204" s="15" t="n">
        <f aca="false">F204+G204</f>
        <v>47.31</v>
      </c>
      <c r="I204" s="17" t="s">
        <v>2470</v>
      </c>
      <c r="J204" s="19" t="n">
        <f aca="false">DATE(YEAR(B204),MONTH(B204),1)</f>
        <v>46113</v>
      </c>
      <c r="K204" s="17" t="str">
        <f aca="false">IF(E204="","No","Yes")</f>
        <v>No</v>
      </c>
      <c r="L204" s="17" t="str">
        <f aca="false">IF(D204="","No","Yes")</f>
        <v>No</v>
      </c>
    </row>
    <row r="205" customFormat="false" ht="15" hidden="false" customHeight="false" outlineLevel="0" collapsed="false">
      <c r="A205" s="17" t="s">
        <v>2675</v>
      </c>
      <c r="B205" s="18" t="n">
        <v>46117</v>
      </c>
      <c r="C205" s="17" t="s">
        <v>88</v>
      </c>
      <c r="D205" s="17" t="s">
        <v>310</v>
      </c>
      <c r="E205" s="17"/>
      <c r="F205" s="15" t="n">
        <v>21.23</v>
      </c>
      <c r="G205" s="15" t="n">
        <f aca="false">ROUND(ROUND(F205*100,0)/10,0)/100</f>
        <v>2.12</v>
      </c>
      <c r="H205" s="15" t="n">
        <f aca="false">F205+G205</f>
        <v>23.35</v>
      </c>
      <c r="I205" s="17" t="s">
        <v>2472</v>
      </c>
      <c r="J205" s="19" t="n">
        <f aca="false">DATE(YEAR(B205),MONTH(B205),1)</f>
        <v>46113</v>
      </c>
      <c r="K205" s="17" t="str">
        <f aca="false">IF(E205="","No","Yes")</f>
        <v>No</v>
      </c>
      <c r="L205" s="17" t="str">
        <f aca="false">IF(D205="","No","Yes")</f>
        <v>Yes</v>
      </c>
    </row>
    <row r="206" customFormat="false" ht="15" hidden="false" customHeight="false" outlineLevel="0" collapsed="false">
      <c r="A206" s="17" t="s">
        <v>2676</v>
      </c>
      <c r="B206" s="18" t="n">
        <v>46117</v>
      </c>
      <c r="C206" s="17" t="s">
        <v>101</v>
      </c>
      <c r="D206" s="17" t="s">
        <v>315</v>
      </c>
      <c r="E206" s="17" t="s">
        <v>335</v>
      </c>
      <c r="F206" s="15" t="n">
        <v>141.77</v>
      </c>
      <c r="G206" s="15" t="n">
        <f aca="false">ROUND(ROUND(F206*100,0)/10,0)/100</f>
        <v>14.18</v>
      </c>
      <c r="H206" s="15" t="n">
        <f aca="false">F206+G206</f>
        <v>155.95</v>
      </c>
      <c r="I206" s="17" t="s">
        <v>2474</v>
      </c>
      <c r="J206" s="19" t="n">
        <f aca="false">DATE(YEAR(B206),MONTH(B206),1)</f>
        <v>46113</v>
      </c>
      <c r="K206" s="17" t="str">
        <f aca="false">IF(E206="","No","Yes")</f>
        <v>Yes</v>
      </c>
      <c r="L206" s="17" t="str">
        <f aca="false">IF(D206="","No","Yes")</f>
        <v>Yes</v>
      </c>
    </row>
    <row r="207" customFormat="false" ht="15" hidden="false" customHeight="false" outlineLevel="0" collapsed="false">
      <c r="A207" s="17" t="s">
        <v>2677</v>
      </c>
      <c r="B207" s="18" t="n">
        <v>46117</v>
      </c>
      <c r="C207" s="17" t="s">
        <v>101</v>
      </c>
      <c r="D207" s="17" t="s">
        <v>363</v>
      </c>
      <c r="E207" s="17" t="s">
        <v>362</v>
      </c>
      <c r="F207" s="15" t="n">
        <v>1819.71</v>
      </c>
      <c r="G207" s="15" t="n">
        <f aca="false">ROUND(ROUND(F207*100,0)/10,0)/100</f>
        <v>181.97</v>
      </c>
      <c r="H207" s="15" t="n">
        <f aca="false">F207+G207</f>
        <v>2001.68</v>
      </c>
      <c r="I207" s="17" t="s">
        <v>2474</v>
      </c>
      <c r="J207" s="19" t="n">
        <f aca="false">DATE(YEAR(B207),MONTH(B207),1)</f>
        <v>46113</v>
      </c>
      <c r="K207" s="17" t="str">
        <f aca="false">IF(E207="","No","Yes")</f>
        <v>Yes</v>
      </c>
      <c r="L207" s="17" t="str">
        <f aca="false">IF(D207="","No","Yes")</f>
        <v>Yes</v>
      </c>
    </row>
    <row r="208" customFormat="false" ht="15" hidden="false" customHeight="false" outlineLevel="0" collapsed="false">
      <c r="A208" s="17" t="s">
        <v>2678</v>
      </c>
      <c r="B208" s="18" t="n">
        <v>46118</v>
      </c>
      <c r="C208" s="17" t="s">
        <v>82</v>
      </c>
      <c r="D208" s="17" t="s">
        <v>283</v>
      </c>
      <c r="E208" s="17" t="s">
        <v>342</v>
      </c>
      <c r="F208" s="15" t="n">
        <v>363.05</v>
      </c>
      <c r="G208" s="15" t="n">
        <f aca="false">ROUND(ROUND(F208*100,0)/10,0)/100</f>
        <v>36.31</v>
      </c>
      <c r="H208" s="15" t="n">
        <f aca="false">F208+G208</f>
        <v>399.36</v>
      </c>
      <c r="I208" s="17" t="s">
        <v>2474</v>
      </c>
      <c r="J208" s="19" t="n">
        <f aca="false">DATE(YEAR(B208),MONTH(B208),1)</f>
        <v>46113</v>
      </c>
      <c r="K208" s="17" t="str">
        <f aca="false">IF(E208="","No","Yes")</f>
        <v>Yes</v>
      </c>
      <c r="L208" s="17" t="str">
        <f aca="false">IF(D208="","No","Yes")</f>
        <v>Yes</v>
      </c>
    </row>
    <row r="209" customFormat="false" ht="15" hidden="false" customHeight="false" outlineLevel="0" collapsed="false">
      <c r="A209" s="17" t="s">
        <v>2679</v>
      </c>
      <c r="B209" s="18" t="n">
        <v>46118</v>
      </c>
      <c r="C209" s="17" t="s">
        <v>82</v>
      </c>
      <c r="D209" s="17" t="s">
        <v>261</v>
      </c>
      <c r="E209" s="17" t="s">
        <v>346</v>
      </c>
      <c r="F209" s="15" t="n">
        <v>1877.13</v>
      </c>
      <c r="G209" s="15" t="n">
        <f aca="false">ROUND(ROUND(F209*100,0)/10,0)/100</f>
        <v>187.71</v>
      </c>
      <c r="H209" s="15" t="n">
        <f aca="false">F209+G209</f>
        <v>2064.84</v>
      </c>
      <c r="I209" s="17" t="s">
        <v>2474</v>
      </c>
      <c r="J209" s="19" t="n">
        <f aca="false">DATE(YEAR(B209),MONTH(B209),1)</f>
        <v>46113</v>
      </c>
      <c r="K209" s="17" t="str">
        <f aca="false">IF(E209="","No","Yes")</f>
        <v>Yes</v>
      </c>
      <c r="L209" s="17" t="str">
        <f aca="false">IF(D209="","No","Yes")</f>
        <v>Yes</v>
      </c>
    </row>
    <row r="210" customFormat="false" ht="15" hidden="false" customHeight="false" outlineLevel="0" collapsed="false">
      <c r="A210" s="17" t="s">
        <v>2680</v>
      </c>
      <c r="B210" s="18" t="n">
        <v>46118</v>
      </c>
      <c r="C210" s="17" t="s">
        <v>82</v>
      </c>
      <c r="D210" s="17" t="s">
        <v>296</v>
      </c>
      <c r="E210" s="17" t="s">
        <v>367</v>
      </c>
      <c r="F210" s="15" t="n">
        <v>166.03</v>
      </c>
      <c r="G210" s="15" t="n">
        <f aca="false">ROUND(ROUND(F210*100,0)/10,0)/100</f>
        <v>16.6</v>
      </c>
      <c r="H210" s="15" t="n">
        <f aca="false">F210+G210</f>
        <v>182.63</v>
      </c>
      <c r="I210" s="17" t="s">
        <v>2474</v>
      </c>
      <c r="J210" s="19" t="n">
        <f aca="false">DATE(YEAR(B210),MONTH(B210),1)</f>
        <v>46113</v>
      </c>
      <c r="K210" s="17" t="str">
        <f aca="false">IF(E210="","No","Yes")</f>
        <v>Yes</v>
      </c>
      <c r="L210" s="17" t="str">
        <f aca="false">IF(D210="","No","Yes")</f>
        <v>Yes</v>
      </c>
    </row>
    <row r="211" customFormat="false" ht="15" hidden="false" customHeight="false" outlineLevel="0" collapsed="false">
      <c r="A211" s="17" t="s">
        <v>2681</v>
      </c>
      <c r="B211" s="18" t="n">
        <v>46118</v>
      </c>
      <c r="C211" s="17" t="s">
        <v>82</v>
      </c>
      <c r="D211" s="17" t="s">
        <v>304</v>
      </c>
      <c r="E211" s="17" t="s">
        <v>386</v>
      </c>
      <c r="F211" s="15" t="n">
        <v>1135.26</v>
      </c>
      <c r="G211" s="15" t="n">
        <f aca="false">ROUND(ROUND(F211*100,0)/10,0)/100</f>
        <v>113.53</v>
      </c>
      <c r="H211" s="15" t="n">
        <f aca="false">F211+G211</f>
        <v>1248.79</v>
      </c>
      <c r="I211" s="17" t="s">
        <v>2474</v>
      </c>
      <c r="J211" s="19" t="n">
        <f aca="false">DATE(YEAR(B211),MONTH(B211),1)</f>
        <v>46113</v>
      </c>
      <c r="K211" s="17" t="str">
        <f aca="false">IF(E211="","No","Yes")</f>
        <v>Yes</v>
      </c>
      <c r="L211" s="17" t="str">
        <f aca="false">IF(D211="","No","Yes")</f>
        <v>Yes</v>
      </c>
    </row>
    <row r="212" customFormat="false" ht="15" hidden="false" customHeight="false" outlineLevel="0" collapsed="false">
      <c r="A212" s="17" t="s">
        <v>2682</v>
      </c>
      <c r="B212" s="18" t="n">
        <v>46118</v>
      </c>
      <c r="C212" s="17" t="s">
        <v>82</v>
      </c>
      <c r="D212" s="17" t="s">
        <v>278</v>
      </c>
      <c r="E212" s="17" t="s">
        <v>394</v>
      </c>
      <c r="F212" s="15" t="n">
        <v>330.81</v>
      </c>
      <c r="G212" s="15" t="n">
        <f aca="false">ROUND(ROUND(F212*100,0)/10,0)/100</f>
        <v>33.08</v>
      </c>
      <c r="H212" s="15" t="n">
        <f aca="false">F212+G212</f>
        <v>363.89</v>
      </c>
      <c r="I212" s="17" t="s">
        <v>2474</v>
      </c>
      <c r="J212" s="19" t="n">
        <f aca="false">DATE(YEAR(B212),MONTH(B212),1)</f>
        <v>46113</v>
      </c>
      <c r="K212" s="17" t="str">
        <f aca="false">IF(E212="","No","Yes")</f>
        <v>Yes</v>
      </c>
      <c r="L212" s="17" t="str">
        <f aca="false">IF(D212="","No","Yes")</f>
        <v>Yes</v>
      </c>
    </row>
    <row r="213" customFormat="false" ht="15" hidden="false" customHeight="false" outlineLevel="0" collapsed="false">
      <c r="A213" s="17" t="s">
        <v>2683</v>
      </c>
      <c r="B213" s="18" t="n">
        <v>46118</v>
      </c>
      <c r="C213" s="17" t="s">
        <v>82</v>
      </c>
      <c r="D213" s="17" t="s">
        <v>363</v>
      </c>
      <c r="E213" s="17"/>
      <c r="F213" s="15" t="n">
        <v>72.38</v>
      </c>
      <c r="G213" s="15" t="n">
        <f aca="false">ROUND(ROUND(F213*100,0)/10,0)/100</f>
        <v>7.24</v>
      </c>
      <c r="H213" s="15" t="n">
        <f aca="false">F213+G213</f>
        <v>79.62</v>
      </c>
      <c r="I213" s="17" t="s">
        <v>2472</v>
      </c>
      <c r="J213" s="19" t="n">
        <f aca="false">DATE(YEAR(B213),MONTH(B213),1)</f>
        <v>46113</v>
      </c>
      <c r="K213" s="17" t="str">
        <f aca="false">IF(E213="","No","Yes")</f>
        <v>No</v>
      </c>
      <c r="L213" s="17" t="str">
        <f aca="false">IF(D213="","No","Yes")</f>
        <v>Yes</v>
      </c>
    </row>
    <row r="214" customFormat="false" ht="15" hidden="false" customHeight="false" outlineLevel="0" collapsed="false">
      <c r="A214" s="17" t="s">
        <v>2684</v>
      </c>
      <c r="B214" s="18" t="n">
        <v>46118</v>
      </c>
      <c r="C214" s="17" t="s">
        <v>88</v>
      </c>
      <c r="D214" s="17" t="s">
        <v>304</v>
      </c>
      <c r="E214" s="17" t="s">
        <v>357</v>
      </c>
      <c r="F214" s="15" t="n">
        <v>173.36</v>
      </c>
      <c r="G214" s="15" t="n">
        <f aca="false">ROUND(ROUND(F214*100,0)/10,0)/100</f>
        <v>17.34</v>
      </c>
      <c r="H214" s="15" t="n">
        <f aca="false">F214+G214</f>
        <v>190.7</v>
      </c>
      <c r="I214" s="17" t="s">
        <v>2474</v>
      </c>
      <c r="J214" s="19" t="n">
        <f aca="false">DATE(YEAR(B214),MONTH(B214),1)</f>
        <v>46113</v>
      </c>
      <c r="K214" s="17" t="str">
        <f aca="false">IF(E214="","No","Yes")</f>
        <v>Yes</v>
      </c>
      <c r="L214" s="17" t="str">
        <f aca="false">IF(D214="","No","Yes")</f>
        <v>Yes</v>
      </c>
    </row>
    <row r="215" customFormat="false" ht="15" hidden="false" customHeight="false" outlineLevel="0" collapsed="false">
      <c r="A215" s="17" t="s">
        <v>2685</v>
      </c>
      <c r="B215" s="18" t="n">
        <v>46118</v>
      </c>
      <c r="C215" s="17" t="s">
        <v>88</v>
      </c>
      <c r="D215" s="17" t="s">
        <v>379</v>
      </c>
      <c r="E215" s="17" t="s">
        <v>385</v>
      </c>
      <c r="F215" s="15" t="n">
        <v>176.66</v>
      </c>
      <c r="G215" s="15" t="n">
        <f aca="false">ROUND(ROUND(F215*100,0)/10,0)/100</f>
        <v>17.67</v>
      </c>
      <c r="H215" s="15" t="n">
        <f aca="false">F215+G215</f>
        <v>194.33</v>
      </c>
      <c r="I215" s="17" t="s">
        <v>2474</v>
      </c>
      <c r="J215" s="19" t="n">
        <f aca="false">DATE(YEAR(B215),MONTH(B215),1)</f>
        <v>46113</v>
      </c>
      <c r="K215" s="17" t="str">
        <f aca="false">IF(E215="","No","Yes")</f>
        <v>Yes</v>
      </c>
      <c r="L215" s="17" t="str">
        <f aca="false">IF(D215="","No","Yes")</f>
        <v>Yes</v>
      </c>
    </row>
    <row r="216" customFormat="false" ht="15" hidden="false" customHeight="false" outlineLevel="0" collapsed="false">
      <c r="A216" s="17" t="s">
        <v>2686</v>
      </c>
      <c r="B216" s="18" t="n">
        <v>46118</v>
      </c>
      <c r="C216" s="17" t="s">
        <v>101</v>
      </c>
      <c r="D216" s="17" t="s">
        <v>352</v>
      </c>
      <c r="E216" s="17" t="s">
        <v>365</v>
      </c>
      <c r="F216" s="15" t="n">
        <v>120.31</v>
      </c>
      <c r="G216" s="15" t="n">
        <f aca="false">ROUND(ROUND(F216*100,0)/10,0)/100</f>
        <v>12.03</v>
      </c>
      <c r="H216" s="15" t="n">
        <f aca="false">F216+G216</f>
        <v>132.34</v>
      </c>
      <c r="I216" s="17" t="s">
        <v>2474</v>
      </c>
      <c r="J216" s="19" t="n">
        <f aca="false">DATE(YEAR(B216),MONTH(B216),1)</f>
        <v>46113</v>
      </c>
      <c r="K216" s="17" t="str">
        <f aca="false">IF(E216="","No","Yes")</f>
        <v>Yes</v>
      </c>
      <c r="L216" s="17" t="str">
        <f aca="false">IF(D216="","No","Yes")</f>
        <v>Yes</v>
      </c>
    </row>
    <row r="217" customFormat="false" ht="15" hidden="false" customHeight="false" outlineLevel="0" collapsed="false">
      <c r="A217" s="17" t="s">
        <v>2687</v>
      </c>
      <c r="B217" s="18" t="n">
        <v>46119</v>
      </c>
      <c r="C217" s="17" t="s">
        <v>82</v>
      </c>
      <c r="D217" s="17" t="s">
        <v>273</v>
      </c>
      <c r="E217" s="17" t="s">
        <v>354</v>
      </c>
      <c r="F217" s="15" t="n">
        <v>66.3</v>
      </c>
      <c r="G217" s="15" t="n">
        <f aca="false">ROUND(ROUND(F217*100,0)/10,0)/100</f>
        <v>6.63</v>
      </c>
      <c r="H217" s="15" t="n">
        <f aca="false">F217+G217</f>
        <v>72.93</v>
      </c>
      <c r="I217" s="17" t="s">
        <v>2474</v>
      </c>
      <c r="J217" s="19" t="n">
        <f aca="false">DATE(YEAR(B217),MONTH(B217),1)</f>
        <v>46113</v>
      </c>
      <c r="K217" s="17" t="str">
        <f aca="false">IF(E217="","No","Yes")</f>
        <v>Yes</v>
      </c>
      <c r="L217" s="17" t="str">
        <f aca="false">IF(D217="","No","Yes")</f>
        <v>Yes</v>
      </c>
    </row>
    <row r="218" customFormat="false" ht="15" hidden="false" customHeight="false" outlineLevel="0" collapsed="false">
      <c r="A218" s="17" t="s">
        <v>2688</v>
      </c>
      <c r="B218" s="18" t="n">
        <v>46119</v>
      </c>
      <c r="C218" s="17" t="s">
        <v>82</v>
      </c>
      <c r="D218" s="17" t="s">
        <v>307</v>
      </c>
      <c r="E218" s="17" t="s">
        <v>361</v>
      </c>
      <c r="F218" s="15" t="n">
        <v>488.29</v>
      </c>
      <c r="G218" s="15" t="n">
        <f aca="false">ROUND(ROUND(F218*100,0)/10,0)/100</f>
        <v>48.83</v>
      </c>
      <c r="H218" s="15" t="n">
        <f aca="false">F218+G218</f>
        <v>537.12</v>
      </c>
      <c r="I218" s="17" t="s">
        <v>2474</v>
      </c>
      <c r="J218" s="19" t="n">
        <f aca="false">DATE(YEAR(B218),MONTH(B218),1)</f>
        <v>46113</v>
      </c>
      <c r="K218" s="17" t="str">
        <f aca="false">IF(E218="","No","Yes")</f>
        <v>Yes</v>
      </c>
      <c r="L218" s="17" t="str">
        <f aca="false">IF(D218="","No","Yes")</f>
        <v>Yes</v>
      </c>
    </row>
    <row r="219" customFormat="false" ht="15" hidden="false" customHeight="false" outlineLevel="0" collapsed="false">
      <c r="A219" s="17" t="s">
        <v>2689</v>
      </c>
      <c r="B219" s="18" t="n">
        <v>46119</v>
      </c>
      <c r="C219" s="17" t="s">
        <v>82</v>
      </c>
      <c r="D219" s="17" t="s">
        <v>310</v>
      </c>
      <c r="E219" s="17" t="s">
        <v>381</v>
      </c>
      <c r="F219" s="15" t="n">
        <v>390.76</v>
      </c>
      <c r="G219" s="15" t="n">
        <f aca="false">ROUND(ROUND(F219*100,0)/10,0)/100</f>
        <v>39.08</v>
      </c>
      <c r="H219" s="15" t="n">
        <f aca="false">F219+G219</f>
        <v>429.84</v>
      </c>
      <c r="I219" s="17" t="s">
        <v>2474</v>
      </c>
      <c r="J219" s="19" t="n">
        <f aca="false">DATE(YEAR(B219),MONTH(B219),1)</f>
        <v>46113</v>
      </c>
      <c r="K219" s="17" t="str">
        <f aca="false">IF(E219="","No","Yes")</f>
        <v>Yes</v>
      </c>
      <c r="L219" s="17" t="str">
        <f aca="false">IF(D219="","No","Yes")</f>
        <v>Yes</v>
      </c>
    </row>
    <row r="220" customFormat="false" ht="15" hidden="false" customHeight="false" outlineLevel="0" collapsed="false">
      <c r="A220" s="17" t="s">
        <v>2690</v>
      </c>
      <c r="B220" s="18" t="n">
        <v>46119</v>
      </c>
      <c r="C220" s="17" t="s">
        <v>82</v>
      </c>
      <c r="D220" s="17" t="s">
        <v>363</v>
      </c>
      <c r="E220" s="17" t="s">
        <v>393</v>
      </c>
      <c r="F220" s="15" t="n">
        <v>220.12</v>
      </c>
      <c r="G220" s="15" t="n">
        <f aca="false">ROUND(ROUND(F220*100,0)/10,0)/100</f>
        <v>22.01</v>
      </c>
      <c r="H220" s="15" t="n">
        <f aca="false">F220+G220</f>
        <v>242.13</v>
      </c>
      <c r="I220" s="17" t="s">
        <v>2474</v>
      </c>
      <c r="J220" s="19" t="n">
        <f aca="false">DATE(YEAR(B220),MONTH(B220),1)</f>
        <v>46113</v>
      </c>
      <c r="K220" s="17" t="str">
        <f aca="false">IF(E220="","No","Yes")</f>
        <v>Yes</v>
      </c>
      <c r="L220" s="17" t="str">
        <f aca="false">IF(D220="","No","Yes")</f>
        <v>Yes</v>
      </c>
    </row>
    <row r="221" customFormat="false" ht="15" hidden="false" customHeight="false" outlineLevel="0" collapsed="false">
      <c r="A221" s="17" t="s">
        <v>2691</v>
      </c>
      <c r="B221" s="18" t="n">
        <v>46119</v>
      </c>
      <c r="C221" s="17" t="s">
        <v>82</v>
      </c>
      <c r="D221" s="17" t="s">
        <v>278</v>
      </c>
      <c r="E221" s="17" t="s">
        <v>396</v>
      </c>
      <c r="F221" s="15" t="n">
        <v>36.19</v>
      </c>
      <c r="G221" s="15" t="n">
        <f aca="false">ROUND(ROUND(F221*100,0)/10,0)/100</f>
        <v>3.62</v>
      </c>
      <c r="H221" s="15" t="n">
        <f aca="false">F221+G221</f>
        <v>39.81</v>
      </c>
      <c r="I221" s="17" t="s">
        <v>2474</v>
      </c>
      <c r="J221" s="19" t="n">
        <f aca="false">DATE(YEAR(B221),MONTH(B221),1)</f>
        <v>46113</v>
      </c>
      <c r="K221" s="17" t="str">
        <f aca="false">IF(E221="","No","Yes")</f>
        <v>Yes</v>
      </c>
      <c r="L221" s="17" t="str">
        <f aca="false">IF(D221="","No","Yes")</f>
        <v>Yes</v>
      </c>
    </row>
    <row r="222" customFormat="false" ht="15" hidden="false" customHeight="false" outlineLevel="0" collapsed="false">
      <c r="A222" s="17" t="s">
        <v>2692</v>
      </c>
      <c r="B222" s="18" t="n">
        <v>46119</v>
      </c>
      <c r="C222" s="17" t="s">
        <v>82</v>
      </c>
      <c r="D222" s="17" t="s">
        <v>310</v>
      </c>
      <c r="E222" s="17" t="s">
        <v>406</v>
      </c>
      <c r="F222" s="15" t="n">
        <v>1093.65</v>
      </c>
      <c r="G222" s="15" t="n">
        <f aca="false">ROUND(ROUND(F222*100,0)/10,0)/100</f>
        <v>109.37</v>
      </c>
      <c r="H222" s="15" t="n">
        <f aca="false">F222+G222</f>
        <v>1203.02</v>
      </c>
      <c r="I222" s="17" t="s">
        <v>2474</v>
      </c>
      <c r="J222" s="19" t="n">
        <f aca="false">DATE(YEAR(B222),MONTH(B222),1)</f>
        <v>46113</v>
      </c>
      <c r="K222" s="17" t="str">
        <f aca="false">IF(E222="","No","Yes")</f>
        <v>Yes</v>
      </c>
      <c r="L222" s="17" t="str">
        <f aca="false">IF(D222="","No","Yes")</f>
        <v>Yes</v>
      </c>
    </row>
    <row r="223" customFormat="false" ht="15" hidden="false" customHeight="false" outlineLevel="0" collapsed="false">
      <c r="A223" s="17" t="s">
        <v>2693</v>
      </c>
      <c r="B223" s="18" t="n">
        <v>46119</v>
      </c>
      <c r="C223" s="17" t="s">
        <v>82</v>
      </c>
      <c r="D223" s="17" t="s">
        <v>410</v>
      </c>
      <c r="E223" s="17" t="s">
        <v>409</v>
      </c>
      <c r="F223" s="15" t="n">
        <v>728.61</v>
      </c>
      <c r="G223" s="15" t="n">
        <f aca="false">ROUND(ROUND(F223*100,0)/10,0)/100</f>
        <v>72.86</v>
      </c>
      <c r="H223" s="15" t="n">
        <f aca="false">F223+G223</f>
        <v>801.47</v>
      </c>
      <c r="I223" s="17" t="s">
        <v>2474</v>
      </c>
      <c r="J223" s="19" t="n">
        <f aca="false">DATE(YEAR(B223),MONTH(B223),1)</f>
        <v>46113</v>
      </c>
      <c r="K223" s="17" t="str">
        <f aca="false">IF(E223="","No","Yes")</f>
        <v>Yes</v>
      </c>
      <c r="L223" s="17" t="str">
        <f aca="false">IF(D223="","No","Yes")</f>
        <v>Yes</v>
      </c>
    </row>
    <row r="224" customFormat="false" ht="15" hidden="false" customHeight="false" outlineLevel="0" collapsed="false">
      <c r="A224" s="17" t="s">
        <v>2694</v>
      </c>
      <c r="B224" s="18" t="n">
        <v>46119</v>
      </c>
      <c r="C224" s="17" t="s">
        <v>82</v>
      </c>
      <c r="D224" s="17" t="s">
        <v>369</v>
      </c>
      <c r="E224" s="17"/>
      <c r="F224" s="15" t="n">
        <v>74.22</v>
      </c>
      <c r="G224" s="15" t="n">
        <f aca="false">ROUND(ROUND(F224*100,0)/10,0)/100</f>
        <v>7.42</v>
      </c>
      <c r="H224" s="15" t="n">
        <f aca="false">F224+G224</f>
        <v>81.64</v>
      </c>
      <c r="I224" s="17" t="s">
        <v>2472</v>
      </c>
      <c r="J224" s="19" t="n">
        <f aca="false">DATE(YEAR(B224),MONTH(B224),1)</f>
        <v>46113</v>
      </c>
      <c r="K224" s="17" t="str">
        <f aca="false">IF(E224="","No","Yes")</f>
        <v>No</v>
      </c>
      <c r="L224" s="17" t="str">
        <f aca="false">IF(D224="","No","Yes")</f>
        <v>Yes</v>
      </c>
    </row>
    <row r="225" customFormat="false" ht="15" hidden="false" customHeight="false" outlineLevel="0" collapsed="false">
      <c r="A225" s="17" t="s">
        <v>2695</v>
      </c>
      <c r="B225" s="18" t="n">
        <v>46119</v>
      </c>
      <c r="C225" s="17" t="s">
        <v>88</v>
      </c>
      <c r="D225" s="17" t="s">
        <v>278</v>
      </c>
      <c r="E225" s="17" t="s">
        <v>383</v>
      </c>
      <c r="F225" s="15" t="n">
        <v>274.36</v>
      </c>
      <c r="G225" s="15" t="n">
        <f aca="false">ROUND(ROUND(F225*100,0)/10,0)/100</f>
        <v>27.44</v>
      </c>
      <c r="H225" s="15" t="n">
        <f aca="false">F225+G225</f>
        <v>301.8</v>
      </c>
      <c r="I225" s="17" t="s">
        <v>2474</v>
      </c>
      <c r="J225" s="19" t="n">
        <f aca="false">DATE(YEAR(B225),MONTH(B225),1)</f>
        <v>46113</v>
      </c>
      <c r="K225" s="17" t="str">
        <f aca="false">IF(E225="","No","Yes")</f>
        <v>Yes</v>
      </c>
      <c r="L225" s="17" t="str">
        <f aca="false">IF(D225="","No","Yes")</f>
        <v>Yes</v>
      </c>
    </row>
    <row r="226" customFormat="false" ht="15" hidden="false" customHeight="false" outlineLevel="0" collapsed="false">
      <c r="A226" s="17" t="s">
        <v>2696</v>
      </c>
      <c r="B226" s="18" t="n">
        <v>46119</v>
      </c>
      <c r="C226" s="17" t="s">
        <v>101</v>
      </c>
      <c r="D226" s="17" t="s">
        <v>261</v>
      </c>
      <c r="E226" s="17" t="s">
        <v>321</v>
      </c>
      <c r="F226" s="15" t="n">
        <v>70.12</v>
      </c>
      <c r="G226" s="15" t="n">
        <f aca="false">ROUND(ROUND(F226*100,0)/10,0)/100</f>
        <v>7.01</v>
      </c>
      <c r="H226" s="15" t="n">
        <f aca="false">F226+G226</f>
        <v>77.13</v>
      </c>
      <c r="I226" s="17" t="s">
        <v>2474</v>
      </c>
      <c r="J226" s="19" t="n">
        <f aca="false">DATE(YEAR(B226),MONTH(B226),1)</f>
        <v>46113</v>
      </c>
      <c r="K226" s="17" t="str">
        <f aca="false">IF(E226="","No","Yes")</f>
        <v>Yes</v>
      </c>
      <c r="L226" s="17" t="str">
        <f aca="false">IF(D226="","No","Yes")</f>
        <v>Yes</v>
      </c>
    </row>
    <row r="227" customFormat="false" ht="15" hidden="false" customHeight="false" outlineLevel="0" collapsed="false">
      <c r="A227" s="17" t="s">
        <v>2697</v>
      </c>
      <c r="B227" s="18" t="n">
        <v>46119</v>
      </c>
      <c r="C227" s="17" t="s">
        <v>101</v>
      </c>
      <c r="D227" s="17" t="s">
        <v>261</v>
      </c>
      <c r="E227" s="17" t="s">
        <v>356</v>
      </c>
      <c r="F227" s="15" t="n">
        <v>1485.42</v>
      </c>
      <c r="G227" s="15" t="n">
        <f aca="false">ROUND(ROUND(F227*100,0)/10,0)/100</f>
        <v>148.54</v>
      </c>
      <c r="H227" s="15" t="n">
        <f aca="false">F227+G227</f>
        <v>1633.96</v>
      </c>
      <c r="I227" s="17" t="s">
        <v>2474</v>
      </c>
      <c r="J227" s="19" t="n">
        <f aca="false">DATE(YEAR(B227),MONTH(B227),1)</f>
        <v>46113</v>
      </c>
      <c r="K227" s="17" t="str">
        <f aca="false">IF(E227="","No","Yes")</f>
        <v>Yes</v>
      </c>
      <c r="L227" s="17" t="str">
        <f aca="false">IF(D227="","No","Yes")</f>
        <v>Yes</v>
      </c>
    </row>
    <row r="228" customFormat="false" ht="15" hidden="false" customHeight="false" outlineLevel="0" collapsed="false">
      <c r="A228" s="17" t="s">
        <v>2698</v>
      </c>
      <c r="B228" s="18" t="n">
        <v>46119</v>
      </c>
      <c r="C228" s="17" t="s">
        <v>101</v>
      </c>
      <c r="D228" s="17" t="s">
        <v>369</v>
      </c>
      <c r="E228" s="17" t="s">
        <v>372</v>
      </c>
      <c r="F228" s="15" t="n">
        <v>204.85</v>
      </c>
      <c r="G228" s="15" t="n">
        <f aca="false">ROUND(ROUND(F228*100,0)/10,0)/100</f>
        <v>20.49</v>
      </c>
      <c r="H228" s="15" t="n">
        <f aca="false">F228+G228</f>
        <v>225.34</v>
      </c>
      <c r="I228" s="17" t="s">
        <v>2474</v>
      </c>
      <c r="J228" s="19" t="n">
        <f aca="false">DATE(YEAR(B228),MONTH(B228),1)</f>
        <v>46113</v>
      </c>
      <c r="K228" s="17" t="str">
        <f aca="false">IF(E228="","No","Yes")</f>
        <v>Yes</v>
      </c>
      <c r="L228" s="17" t="str">
        <f aca="false">IF(D228="","No","Yes")</f>
        <v>Yes</v>
      </c>
    </row>
    <row r="229" customFormat="false" ht="15" hidden="false" customHeight="false" outlineLevel="0" collapsed="false">
      <c r="A229" s="17" t="s">
        <v>2699</v>
      </c>
      <c r="B229" s="18" t="n">
        <v>46120</v>
      </c>
      <c r="C229" s="17" t="s">
        <v>82</v>
      </c>
      <c r="D229" s="17" t="s">
        <v>290</v>
      </c>
      <c r="E229" s="17" t="s">
        <v>374</v>
      </c>
      <c r="F229" s="15" t="n">
        <v>420.23</v>
      </c>
      <c r="G229" s="15" t="n">
        <f aca="false">ROUND(ROUND(F229*100,0)/10,0)/100</f>
        <v>42.02</v>
      </c>
      <c r="H229" s="15" t="n">
        <f aca="false">F229+G229</f>
        <v>462.25</v>
      </c>
      <c r="I229" s="17" t="s">
        <v>2474</v>
      </c>
      <c r="J229" s="19" t="n">
        <f aca="false">DATE(YEAR(B229),MONTH(B229),1)</f>
        <v>46113</v>
      </c>
      <c r="K229" s="17" t="str">
        <f aca="false">IF(E229="","No","Yes")</f>
        <v>Yes</v>
      </c>
      <c r="L229" s="17" t="str">
        <f aca="false">IF(D229="","No","Yes")</f>
        <v>Yes</v>
      </c>
    </row>
    <row r="230" customFormat="false" ht="15" hidden="false" customHeight="false" outlineLevel="0" collapsed="false">
      <c r="A230" s="17" t="s">
        <v>2700</v>
      </c>
      <c r="B230" s="18" t="n">
        <v>46120</v>
      </c>
      <c r="C230" s="17" t="s">
        <v>82</v>
      </c>
      <c r="D230" s="17" t="s">
        <v>273</v>
      </c>
      <c r="E230" s="17" t="s">
        <v>390</v>
      </c>
      <c r="F230" s="15" t="n">
        <v>590.34</v>
      </c>
      <c r="G230" s="15" t="n">
        <f aca="false">ROUND(ROUND(F230*100,0)/10,0)/100</f>
        <v>59.03</v>
      </c>
      <c r="H230" s="15" t="n">
        <f aca="false">F230+G230</f>
        <v>649.37</v>
      </c>
      <c r="I230" s="17" t="s">
        <v>2474</v>
      </c>
      <c r="J230" s="19" t="n">
        <f aca="false">DATE(YEAR(B230),MONTH(B230),1)</f>
        <v>46113</v>
      </c>
      <c r="K230" s="17" t="str">
        <f aca="false">IF(E230="","No","Yes")</f>
        <v>Yes</v>
      </c>
      <c r="L230" s="17" t="str">
        <f aca="false">IF(D230="","No","Yes")</f>
        <v>Yes</v>
      </c>
    </row>
    <row r="231" customFormat="false" ht="15" hidden="false" customHeight="false" outlineLevel="0" collapsed="false">
      <c r="A231" s="17" t="s">
        <v>2701</v>
      </c>
      <c r="B231" s="18" t="n">
        <v>46120</v>
      </c>
      <c r="C231" s="17" t="s">
        <v>82</v>
      </c>
      <c r="D231" s="17" t="s">
        <v>234</v>
      </c>
      <c r="E231" s="17" t="s">
        <v>392</v>
      </c>
      <c r="F231" s="15" t="n">
        <v>568.41</v>
      </c>
      <c r="G231" s="15" t="n">
        <f aca="false">ROUND(ROUND(F231*100,0)/10,0)/100</f>
        <v>56.84</v>
      </c>
      <c r="H231" s="15" t="n">
        <f aca="false">F231+G231</f>
        <v>625.25</v>
      </c>
      <c r="I231" s="17" t="s">
        <v>2474</v>
      </c>
      <c r="J231" s="19" t="n">
        <f aca="false">DATE(YEAR(B231),MONTH(B231),1)</f>
        <v>46113</v>
      </c>
      <c r="K231" s="17" t="str">
        <f aca="false">IF(E231="","No","Yes")</f>
        <v>Yes</v>
      </c>
      <c r="L231" s="17" t="str">
        <f aca="false">IF(D231="","No","Yes")</f>
        <v>Yes</v>
      </c>
    </row>
    <row r="232" customFormat="false" ht="15" hidden="false" customHeight="false" outlineLevel="0" collapsed="false">
      <c r="A232" s="17" t="s">
        <v>2702</v>
      </c>
      <c r="B232" s="18" t="n">
        <v>46120</v>
      </c>
      <c r="C232" s="17" t="s">
        <v>82</v>
      </c>
      <c r="D232" s="17" t="s">
        <v>427</v>
      </c>
      <c r="E232" s="17" t="s">
        <v>426</v>
      </c>
      <c r="F232" s="15" t="n">
        <v>1087.97</v>
      </c>
      <c r="G232" s="15" t="n">
        <f aca="false">ROUND(ROUND(F232*100,0)/10,0)/100</f>
        <v>108.8</v>
      </c>
      <c r="H232" s="15" t="n">
        <f aca="false">F232+G232</f>
        <v>1196.77</v>
      </c>
      <c r="I232" s="17" t="s">
        <v>2474</v>
      </c>
      <c r="J232" s="19" t="n">
        <f aca="false">DATE(YEAR(B232),MONTH(B232),1)</f>
        <v>46113</v>
      </c>
      <c r="K232" s="17" t="str">
        <f aca="false">IF(E232="","No","Yes")</f>
        <v>Yes</v>
      </c>
      <c r="L232" s="17" t="str">
        <f aca="false">IF(D232="","No","Yes")</f>
        <v>Yes</v>
      </c>
    </row>
    <row r="233" customFormat="false" ht="15" hidden="false" customHeight="false" outlineLevel="0" collapsed="false">
      <c r="A233" s="17" t="s">
        <v>2703</v>
      </c>
      <c r="B233" s="18" t="n">
        <v>46120</v>
      </c>
      <c r="C233" s="17" t="s">
        <v>88</v>
      </c>
      <c r="D233" s="17" t="s">
        <v>315</v>
      </c>
      <c r="E233" s="17" t="s">
        <v>375</v>
      </c>
      <c r="F233" s="15" t="n">
        <v>350.93</v>
      </c>
      <c r="G233" s="15" t="n">
        <f aca="false">ROUND(ROUND(F233*100,0)/10,0)/100</f>
        <v>35.09</v>
      </c>
      <c r="H233" s="15" t="n">
        <f aca="false">F233+G233</f>
        <v>386.02</v>
      </c>
      <c r="I233" s="17" t="s">
        <v>2474</v>
      </c>
      <c r="J233" s="19" t="n">
        <f aca="false">DATE(YEAR(B233),MONTH(B233),1)</f>
        <v>46113</v>
      </c>
      <c r="K233" s="17" t="str">
        <f aca="false">IF(E233="","No","Yes")</f>
        <v>Yes</v>
      </c>
      <c r="L233" s="17" t="str">
        <f aca="false">IF(D233="","No","Yes")</f>
        <v>Yes</v>
      </c>
    </row>
    <row r="234" customFormat="false" ht="15" hidden="false" customHeight="false" outlineLevel="0" collapsed="false">
      <c r="A234" s="17" t="s">
        <v>2704</v>
      </c>
      <c r="B234" s="18" t="n">
        <v>46120</v>
      </c>
      <c r="C234" s="17" t="s">
        <v>88</v>
      </c>
      <c r="D234" s="17" t="s">
        <v>315</v>
      </c>
      <c r="E234" s="17" t="s">
        <v>398</v>
      </c>
      <c r="F234" s="15" t="n">
        <v>120.18</v>
      </c>
      <c r="G234" s="15" t="n">
        <f aca="false">ROUND(ROUND(F234*100,0)/10,0)/100</f>
        <v>12.02</v>
      </c>
      <c r="H234" s="15" t="n">
        <f aca="false">F234+G234</f>
        <v>132.2</v>
      </c>
      <c r="I234" s="17" t="s">
        <v>2474</v>
      </c>
      <c r="J234" s="19" t="n">
        <f aca="false">DATE(YEAR(B234),MONTH(B234),1)</f>
        <v>46113</v>
      </c>
      <c r="K234" s="17" t="str">
        <f aca="false">IF(E234="","No","Yes")</f>
        <v>Yes</v>
      </c>
      <c r="L234" s="17" t="str">
        <f aca="false">IF(D234="","No","Yes")</f>
        <v>Yes</v>
      </c>
    </row>
    <row r="235" customFormat="false" ht="15" hidden="false" customHeight="false" outlineLevel="0" collapsed="false">
      <c r="A235" s="17" t="s">
        <v>2705</v>
      </c>
      <c r="B235" s="18" t="n">
        <v>46120</v>
      </c>
      <c r="C235" s="17" t="s">
        <v>88</v>
      </c>
      <c r="D235" s="17" t="s">
        <v>278</v>
      </c>
      <c r="E235" s="17" t="s">
        <v>401</v>
      </c>
      <c r="F235" s="15" t="n">
        <v>264.32</v>
      </c>
      <c r="G235" s="15" t="n">
        <f aca="false">ROUND(ROUND(F235*100,0)/10,0)/100</f>
        <v>26.43</v>
      </c>
      <c r="H235" s="15" t="n">
        <f aca="false">F235+G235</f>
        <v>290.75</v>
      </c>
      <c r="I235" s="17" t="s">
        <v>2474</v>
      </c>
      <c r="J235" s="19" t="n">
        <f aca="false">DATE(YEAR(B235),MONTH(B235),1)</f>
        <v>46113</v>
      </c>
      <c r="K235" s="17" t="str">
        <f aca="false">IF(E235="","No","Yes")</f>
        <v>Yes</v>
      </c>
      <c r="L235" s="17" t="str">
        <f aca="false">IF(D235="","No","Yes")</f>
        <v>Yes</v>
      </c>
    </row>
    <row r="236" customFormat="false" ht="15" hidden="false" customHeight="false" outlineLevel="0" collapsed="false">
      <c r="A236" s="17" t="s">
        <v>2706</v>
      </c>
      <c r="B236" s="18" t="n">
        <v>46120</v>
      </c>
      <c r="C236" s="17" t="s">
        <v>101</v>
      </c>
      <c r="D236" s="17" t="s">
        <v>339</v>
      </c>
      <c r="E236" s="17"/>
      <c r="F236" s="15" t="n">
        <v>126.88</v>
      </c>
      <c r="G236" s="15" t="n">
        <f aca="false">ROUND(ROUND(F236*100,0)/10,0)/100</f>
        <v>12.69</v>
      </c>
      <c r="H236" s="15" t="n">
        <f aca="false">F236+G236</f>
        <v>139.57</v>
      </c>
      <c r="I236" s="17" t="s">
        <v>2472</v>
      </c>
      <c r="J236" s="19" t="n">
        <f aca="false">DATE(YEAR(B236),MONTH(B236),1)</f>
        <v>46113</v>
      </c>
      <c r="K236" s="17" t="str">
        <f aca="false">IF(E236="","No","Yes")</f>
        <v>No</v>
      </c>
      <c r="L236" s="17" t="str">
        <f aca="false">IF(D236="","No","Yes")</f>
        <v>Yes</v>
      </c>
    </row>
    <row r="237" customFormat="false" ht="15" hidden="false" customHeight="false" outlineLevel="0" collapsed="false">
      <c r="A237" s="17" t="s">
        <v>2707</v>
      </c>
      <c r="B237" s="18" t="n">
        <v>46121</v>
      </c>
      <c r="C237" s="17" t="s">
        <v>82</v>
      </c>
      <c r="D237" s="17" t="s">
        <v>225</v>
      </c>
      <c r="E237" s="17" t="s">
        <v>329</v>
      </c>
      <c r="F237" s="15" t="n">
        <v>27.22</v>
      </c>
      <c r="G237" s="15" t="n">
        <f aca="false">ROUND(ROUND(F237*100,0)/10,0)/100</f>
        <v>2.72</v>
      </c>
      <c r="H237" s="15" t="n">
        <f aca="false">F237+G237</f>
        <v>29.94</v>
      </c>
      <c r="I237" s="17" t="s">
        <v>2474</v>
      </c>
      <c r="J237" s="19" t="n">
        <f aca="false">DATE(YEAR(B237),MONTH(B237),1)</f>
        <v>46113</v>
      </c>
      <c r="K237" s="17" t="str">
        <f aca="false">IF(E237="","No","Yes")</f>
        <v>Yes</v>
      </c>
      <c r="L237" s="17" t="str">
        <f aca="false">IF(D237="","No","Yes")</f>
        <v>Yes</v>
      </c>
    </row>
    <row r="238" customFormat="false" ht="15" hidden="false" customHeight="false" outlineLevel="0" collapsed="false">
      <c r="A238" s="17" t="s">
        <v>2708</v>
      </c>
      <c r="B238" s="18" t="n">
        <v>46121</v>
      </c>
      <c r="C238" s="17" t="s">
        <v>82</v>
      </c>
      <c r="D238" s="17" t="s">
        <v>283</v>
      </c>
      <c r="E238" s="17" t="s">
        <v>391</v>
      </c>
      <c r="F238" s="15" t="n">
        <v>523.26</v>
      </c>
      <c r="G238" s="15" t="n">
        <f aca="false">ROUND(ROUND(F238*100,0)/10,0)/100</f>
        <v>52.33</v>
      </c>
      <c r="H238" s="15" t="n">
        <f aca="false">F238+G238</f>
        <v>575.59</v>
      </c>
      <c r="I238" s="17" t="s">
        <v>2474</v>
      </c>
      <c r="J238" s="19" t="n">
        <f aca="false">DATE(YEAR(B238),MONTH(B238),1)</f>
        <v>46113</v>
      </c>
      <c r="K238" s="17" t="str">
        <f aca="false">IF(E238="","No","Yes")</f>
        <v>Yes</v>
      </c>
      <c r="L238" s="17" t="str">
        <f aca="false">IF(D238="","No","Yes")</f>
        <v>Yes</v>
      </c>
    </row>
    <row r="239" customFormat="false" ht="15" hidden="false" customHeight="false" outlineLevel="0" collapsed="false">
      <c r="A239" s="17" t="s">
        <v>2709</v>
      </c>
      <c r="B239" s="18" t="n">
        <v>46121</v>
      </c>
      <c r="C239" s="17" t="s">
        <v>82</v>
      </c>
      <c r="D239" s="17" t="s">
        <v>339</v>
      </c>
      <c r="E239" s="17" t="s">
        <v>397</v>
      </c>
      <c r="F239" s="15" t="n">
        <v>401.99</v>
      </c>
      <c r="G239" s="15" t="n">
        <f aca="false">ROUND(ROUND(F239*100,0)/10,0)/100</f>
        <v>40.2</v>
      </c>
      <c r="H239" s="15" t="n">
        <f aca="false">F239+G239</f>
        <v>442.19</v>
      </c>
      <c r="I239" s="17" t="s">
        <v>2474</v>
      </c>
      <c r="J239" s="19" t="n">
        <f aca="false">DATE(YEAR(B239),MONTH(B239),1)</f>
        <v>46113</v>
      </c>
      <c r="K239" s="17" t="str">
        <f aca="false">IF(E239="","No","Yes")</f>
        <v>Yes</v>
      </c>
      <c r="L239" s="17" t="str">
        <f aca="false">IF(D239="","No","Yes")</f>
        <v>Yes</v>
      </c>
    </row>
    <row r="240" customFormat="false" ht="15" hidden="false" customHeight="false" outlineLevel="0" collapsed="false">
      <c r="A240" s="17" t="s">
        <v>2710</v>
      </c>
      <c r="B240" s="18" t="n">
        <v>46121</v>
      </c>
      <c r="C240" s="17" t="s">
        <v>82</v>
      </c>
      <c r="D240" s="17" t="s">
        <v>413</v>
      </c>
      <c r="E240" s="17" t="s">
        <v>425</v>
      </c>
      <c r="F240" s="15" t="n">
        <v>559.75</v>
      </c>
      <c r="G240" s="15" t="n">
        <f aca="false">ROUND(ROUND(F240*100,0)/10,0)/100</f>
        <v>55.98</v>
      </c>
      <c r="H240" s="15" t="n">
        <f aca="false">F240+G240</f>
        <v>615.73</v>
      </c>
      <c r="I240" s="17" t="s">
        <v>2474</v>
      </c>
      <c r="J240" s="19" t="n">
        <f aca="false">DATE(YEAR(B240),MONTH(B240),1)</f>
        <v>46113</v>
      </c>
      <c r="K240" s="17" t="str">
        <f aca="false">IF(E240="","No","Yes")</f>
        <v>Yes</v>
      </c>
      <c r="L240" s="17" t="str">
        <f aca="false">IF(D240="","No","Yes")</f>
        <v>Yes</v>
      </c>
    </row>
    <row r="241" customFormat="false" ht="15" hidden="false" customHeight="false" outlineLevel="0" collapsed="false">
      <c r="A241" s="17" t="s">
        <v>2711</v>
      </c>
      <c r="B241" s="18" t="n">
        <v>46121</v>
      </c>
      <c r="C241" s="17" t="s">
        <v>88</v>
      </c>
      <c r="D241" s="17" t="s">
        <v>369</v>
      </c>
      <c r="E241" s="17" t="s">
        <v>377</v>
      </c>
      <c r="F241" s="15" t="n">
        <v>162.44</v>
      </c>
      <c r="G241" s="15" t="n">
        <f aca="false">ROUND(ROUND(F241*100,0)/10,0)/100</f>
        <v>16.24</v>
      </c>
      <c r="H241" s="15" t="n">
        <f aca="false">F241+G241</f>
        <v>178.68</v>
      </c>
      <c r="I241" s="17" t="s">
        <v>2474</v>
      </c>
      <c r="J241" s="19" t="n">
        <f aca="false">DATE(YEAR(B241),MONTH(B241),1)</f>
        <v>46113</v>
      </c>
      <c r="K241" s="17" t="str">
        <f aca="false">IF(E241="","No","Yes")</f>
        <v>Yes</v>
      </c>
      <c r="L241" s="17" t="str">
        <f aca="false">IF(D241="","No","Yes")</f>
        <v>Yes</v>
      </c>
    </row>
    <row r="242" customFormat="false" ht="15" hidden="false" customHeight="false" outlineLevel="0" collapsed="false">
      <c r="A242" s="17" t="s">
        <v>2712</v>
      </c>
      <c r="B242" s="18" t="n">
        <v>46121</v>
      </c>
      <c r="C242" s="17" t="s">
        <v>88</v>
      </c>
      <c r="D242" s="17" t="s">
        <v>410</v>
      </c>
      <c r="E242" s="17" t="s">
        <v>422</v>
      </c>
      <c r="F242" s="15" t="n">
        <v>157.14</v>
      </c>
      <c r="G242" s="15" t="n">
        <f aca="false">ROUND(ROUND(F242*100,0)/10,0)/100</f>
        <v>15.71</v>
      </c>
      <c r="H242" s="15" t="n">
        <f aca="false">F242+G242</f>
        <v>172.85</v>
      </c>
      <c r="I242" s="17" t="s">
        <v>2474</v>
      </c>
      <c r="J242" s="19" t="n">
        <f aca="false">DATE(YEAR(B242),MONTH(B242),1)</f>
        <v>46113</v>
      </c>
      <c r="K242" s="17" t="str">
        <f aca="false">IF(E242="","No","Yes")</f>
        <v>Yes</v>
      </c>
      <c r="L242" s="17" t="str">
        <f aca="false">IF(D242="","No","Yes")</f>
        <v>Yes</v>
      </c>
    </row>
    <row r="243" customFormat="false" ht="15" hidden="false" customHeight="false" outlineLevel="0" collapsed="false">
      <c r="A243" s="17" t="s">
        <v>2713</v>
      </c>
      <c r="B243" s="18" t="n">
        <v>46121</v>
      </c>
      <c r="C243" s="17" t="s">
        <v>101</v>
      </c>
      <c r="D243" s="17" t="s">
        <v>339</v>
      </c>
      <c r="E243" s="17" t="s">
        <v>382</v>
      </c>
      <c r="F243" s="15" t="n">
        <v>129.52</v>
      </c>
      <c r="G243" s="15" t="n">
        <f aca="false">ROUND(ROUND(F243*100,0)/10,0)/100</f>
        <v>12.95</v>
      </c>
      <c r="H243" s="15" t="n">
        <f aca="false">F243+G243</f>
        <v>142.47</v>
      </c>
      <c r="I243" s="17" t="s">
        <v>2474</v>
      </c>
      <c r="J243" s="19" t="n">
        <f aca="false">DATE(YEAR(B243),MONTH(B243),1)</f>
        <v>46113</v>
      </c>
      <c r="K243" s="17" t="str">
        <f aca="false">IF(E243="","No","Yes")</f>
        <v>Yes</v>
      </c>
      <c r="L243" s="17" t="str">
        <f aca="false">IF(D243="","No","Yes")</f>
        <v>Yes</v>
      </c>
    </row>
    <row r="244" customFormat="false" ht="15" hidden="false" customHeight="false" outlineLevel="0" collapsed="false">
      <c r="A244" s="17" t="s">
        <v>2714</v>
      </c>
      <c r="B244" s="18" t="n">
        <v>46121</v>
      </c>
      <c r="C244" s="17" t="s">
        <v>101</v>
      </c>
      <c r="D244" s="17" t="s">
        <v>273</v>
      </c>
      <c r="E244" s="17" t="s">
        <v>405</v>
      </c>
      <c r="F244" s="15" t="n">
        <v>1677.45</v>
      </c>
      <c r="G244" s="15" t="n">
        <f aca="false">ROUND(ROUND(F244*100,0)/10,0)/100</f>
        <v>167.75</v>
      </c>
      <c r="H244" s="15" t="n">
        <f aca="false">F244+G244</f>
        <v>1845.2</v>
      </c>
      <c r="I244" s="17" t="s">
        <v>2474</v>
      </c>
      <c r="J244" s="19" t="n">
        <f aca="false">DATE(YEAR(B244),MONTH(B244),1)</f>
        <v>46113</v>
      </c>
      <c r="K244" s="17" t="str">
        <f aca="false">IF(E244="","No","Yes")</f>
        <v>Yes</v>
      </c>
      <c r="L244" s="17" t="str">
        <f aca="false">IF(D244="","No","Yes")</f>
        <v>Yes</v>
      </c>
    </row>
    <row r="245" customFormat="false" ht="15" hidden="false" customHeight="false" outlineLevel="0" collapsed="false">
      <c r="A245" s="17" t="s">
        <v>2715</v>
      </c>
      <c r="B245" s="18" t="n">
        <v>46121</v>
      </c>
      <c r="C245" s="17" t="s">
        <v>101</v>
      </c>
      <c r="D245" s="17" t="s">
        <v>283</v>
      </c>
      <c r="E245" s="17" t="s">
        <v>423</v>
      </c>
      <c r="F245" s="15" t="n">
        <v>586.37</v>
      </c>
      <c r="G245" s="15" t="n">
        <f aca="false">ROUND(ROUND(F245*100,0)/10,0)/100</f>
        <v>58.64</v>
      </c>
      <c r="H245" s="15" t="n">
        <f aca="false">F245+G245</f>
        <v>645.01</v>
      </c>
      <c r="I245" s="17" t="s">
        <v>2474</v>
      </c>
      <c r="J245" s="19" t="n">
        <f aca="false">DATE(YEAR(B245),MONTH(B245),1)</f>
        <v>46113</v>
      </c>
      <c r="K245" s="17" t="str">
        <f aca="false">IF(E245="","No","Yes")</f>
        <v>Yes</v>
      </c>
      <c r="L245" s="17" t="str">
        <f aca="false">IF(D245="","No","Yes")</f>
        <v>Yes</v>
      </c>
    </row>
    <row r="246" customFormat="false" ht="15" hidden="false" customHeight="false" outlineLevel="0" collapsed="false">
      <c r="A246" s="17" t="s">
        <v>2716</v>
      </c>
      <c r="B246" s="18" t="n">
        <v>46121</v>
      </c>
      <c r="C246" s="17" t="s">
        <v>101</v>
      </c>
      <c r="D246" s="17" t="s">
        <v>379</v>
      </c>
      <c r="E246" s="17"/>
      <c r="F246" s="15" t="n">
        <v>201.36</v>
      </c>
      <c r="G246" s="15" t="n">
        <f aca="false">ROUND(ROUND(F246*100,0)/10,0)/100</f>
        <v>20.14</v>
      </c>
      <c r="H246" s="15" t="n">
        <f aca="false">F246+G246</f>
        <v>221.5</v>
      </c>
      <c r="I246" s="17" t="s">
        <v>2472</v>
      </c>
      <c r="J246" s="19" t="n">
        <f aca="false">DATE(YEAR(B246),MONTH(B246),1)</f>
        <v>46113</v>
      </c>
      <c r="K246" s="17" t="str">
        <f aca="false">IF(E246="","No","Yes")</f>
        <v>No</v>
      </c>
      <c r="L246" s="17" t="str">
        <f aca="false">IF(D246="","No","Yes")</f>
        <v>Yes</v>
      </c>
    </row>
    <row r="247" customFormat="false" ht="15" hidden="false" customHeight="false" outlineLevel="0" collapsed="false">
      <c r="A247" s="17" t="s">
        <v>2717</v>
      </c>
      <c r="B247" s="18" t="n">
        <v>46121</v>
      </c>
      <c r="C247" s="17" t="s">
        <v>101</v>
      </c>
      <c r="D247" s="17" t="s">
        <v>427</v>
      </c>
      <c r="E247" s="17"/>
      <c r="F247" s="15" t="n">
        <v>96.81</v>
      </c>
      <c r="G247" s="15" t="n">
        <f aca="false">ROUND(ROUND(F247*100,0)/10,0)/100</f>
        <v>9.68</v>
      </c>
      <c r="H247" s="15" t="n">
        <f aca="false">F247+G247</f>
        <v>106.49</v>
      </c>
      <c r="I247" s="17" t="s">
        <v>2472</v>
      </c>
      <c r="J247" s="19" t="n">
        <f aca="false">DATE(YEAR(B247),MONTH(B247),1)</f>
        <v>46113</v>
      </c>
      <c r="K247" s="17" t="str">
        <f aca="false">IF(E247="","No","Yes")</f>
        <v>No</v>
      </c>
      <c r="L247" s="17" t="str">
        <f aca="false">IF(D247="","No","Yes")</f>
        <v>Yes</v>
      </c>
    </row>
    <row r="248" customFormat="false" ht="15" hidden="false" customHeight="false" outlineLevel="0" collapsed="false">
      <c r="A248" s="17" t="s">
        <v>2718</v>
      </c>
      <c r="B248" s="18" t="n">
        <v>46122</v>
      </c>
      <c r="C248" s="17" t="s">
        <v>82</v>
      </c>
      <c r="D248" s="17" t="s">
        <v>296</v>
      </c>
      <c r="E248" s="17" t="s">
        <v>395</v>
      </c>
      <c r="F248" s="15" t="n">
        <v>220.78</v>
      </c>
      <c r="G248" s="15" t="n">
        <f aca="false">ROUND(ROUND(F248*100,0)/10,0)/100</f>
        <v>22.08</v>
      </c>
      <c r="H248" s="15" t="n">
        <f aca="false">F248+G248</f>
        <v>242.86</v>
      </c>
      <c r="I248" s="17" t="s">
        <v>2474</v>
      </c>
      <c r="J248" s="19" t="n">
        <f aca="false">DATE(YEAR(B248),MONTH(B248),1)</f>
        <v>46113</v>
      </c>
      <c r="K248" s="17" t="str">
        <f aca="false">IF(E248="","No","Yes")</f>
        <v>Yes</v>
      </c>
      <c r="L248" s="17" t="str">
        <f aca="false">IF(D248="","No","Yes")</f>
        <v>Yes</v>
      </c>
    </row>
    <row r="249" customFormat="false" ht="15" hidden="false" customHeight="false" outlineLevel="0" collapsed="false">
      <c r="A249" s="17" t="s">
        <v>2719</v>
      </c>
      <c r="B249" s="18" t="n">
        <v>46122</v>
      </c>
      <c r="C249" s="17" t="s">
        <v>82</v>
      </c>
      <c r="D249" s="17" t="s">
        <v>433</v>
      </c>
      <c r="E249" s="17" t="s">
        <v>432</v>
      </c>
      <c r="F249" s="15" t="n">
        <v>134.07</v>
      </c>
      <c r="G249" s="15" t="n">
        <f aca="false">ROUND(ROUND(F249*100,0)/10,0)/100</f>
        <v>13.41</v>
      </c>
      <c r="H249" s="15" t="n">
        <f aca="false">F249+G249</f>
        <v>147.48</v>
      </c>
      <c r="I249" s="17" t="s">
        <v>2474</v>
      </c>
      <c r="J249" s="19" t="n">
        <f aca="false">DATE(YEAR(B249),MONTH(B249),1)</f>
        <v>46113</v>
      </c>
      <c r="K249" s="17" t="str">
        <f aca="false">IF(E249="","No","Yes")</f>
        <v>Yes</v>
      </c>
      <c r="L249" s="17" t="str">
        <f aca="false">IF(D249="","No","Yes")</f>
        <v>Yes</v>
      </c>
    </row>
    <row r="250" customFormat="false" ht="15" hidden="false" customHeight="false" outlineLevel="0" collapsed="false">
      <c r="A250" s="17" t="s">
        <v>2720</v>
      </c>
      <c r="B250" s="18" t="n">
        <v>46122</v>
      </c>
      <c r="C250" s="17" t="s">
        <v>88</v>
      </c>
      <c r="D250" s="17" t="s">
        <v>283</v>
      </c>
      <c r="E250" s="17" t="s">
        <v>388</v>
      </c>
      <c r="F250" s="15" t="n">
        <v>1194.75</v>
      </c>
      <c r="G250" s="15" t="n">
        <f aca="false">ROUND(ROUND(F250*100,0)/10,0)/100</f>
        <v>119.48</v>
      </c>
      <c r="H250" s="15" t="n">
        <f aca="false">F250+G250</f>
        <v>1314.23</v>
      </c>
      <c r="I250" s="17" t="s">
        <v>2474</v>
      </c>
      <c r="J250" s="19" t="n">
        <f aca="false">DATE(YEAR(B250),MONTH(B250),1)</f>
        <v>46113</v>
      </c>
      <c r="K250" s="17" t="str">
        <f aca="false">IF(E250="","No","Yes")</f>
        <v>Yes</v>
      </c>
      <c r="L250" s="17" t="str">
        <f aca="false">IF(D250="","No","Yes")</f>
        <v>Yes</v>
      </c>
    </row>
    <row r="251" customFormat="false" ht="15" hidden="false" customHeight="false" outlineLevel="0" collapsed="false">
      <c r="A251" s="17" t="s">
        <v>2721</v>
      </c>
      <c r="B251" s="18" t="n">
        <v>46122</v>
      </c>
      <c r="C251" s="17" t="s">
        <v>88</v>
      </c>
      <c r="D251" s="17" t="s">
        <v>363</v>
      </c>
      <c r="E251" s="17" t="s">
        <v>402</v>
      </c>
      <c r="F251" s="15" t="n">
        <v>297.45</v>
      </c>
      <c r="G251" s="15" t="n">
        <f aca="false">ROUND(ROUND(F251*100,0)/10,0)/100</f>
        <v>29.75</v>
      </c>
      <c r="H251" s="15" t="n">
        <f aca="false">F251+G251</f>
        <v>327.2</v>
      </c>
      <c r="I251" s="17" t="s">
        <v>2474</v>
      </c>
      <c r="J251" s="19" t="n">
        <f aca="false">DATE(YEAR(B251),MONTH(B251),1)</f>
        <v>46113</v>
      </c>
      <c r="K251" s="17" t="str">
        <f aca="false">IF(E251="","No","Yes")</f>
        <v>Yes</v>
      </c>
      <c r="L251" s="17" t="str">
        <f aca="false">IF(D251="","No","Yes")</f>
        <v>Yes</v>
      </c>
    </row>
    <row r="252" customFormat="false" ht="15" hidden="false" customHeight="false" outlineLevel="0" collapsed="false">
      <c r="A252" s="17" t="s">
        <v>2722</v>
      </c>
      <c r="B252" s="18" t="n">
        <v>46122</v>
      </c>
      <c r="C252" s="17" t="s">
        <v>101</v>
      </c>
      <c r="D252" s="17" t="s">
        <v>290</v>
      </c>
      <c r="E252" s="17" t="s">
        <v>420</v>
      </c>
      <c r="F252" s="15" t="n">
        <v>489.86</v>
      </c>
      <c r="G252" s="15" t="n">
        <f aca="false">ROUND(ROUND(F252*100,0)/10,0)/100</f>
        <v>48.99</v>
      </c>
      <c r="H252" s="15" t="n">
        <f aca="false">F252+G252</f>
        <v>538.85</v>
      </c>
      <c r="I252" s="17" t="s">
        <v>2474</v>
      </c>
      <c r="J252" s="19" t="n">
        <f aca="false">DATE(YEAR(B252),MONTH(B252),1)</f>
        <v>46113</v>
      </c>
      <c r="K252" s="17" t="str">
        <f aca="false">IF(E252="","No","Yes")</f>
        <v>Yes</v>
      </c>
      <c r="L252" s="17" t="str">
        <f aca="false">IF(D252="","No","Yes")</f>
        <v>Yes</v>
      </c>
    </row>
    <row r="253" customFormat="false" ht="15" hidden="false" customHeight="false" outlineLevel="0" collapsed="false">
      <c r="A253" s="17" t="s">
        <v>2723</v>
      </c>
      <c r="B253" s="18" t="n">
        <v>46123</v>
      </c>
      <c r="C253" s="17" t="s">
        <v>82</v>
      </c>
      <c r="D253" s="17" t="s">
        <v>315</v>
      </c>
      <c r="E253" s="17" t="s">
        <v>400</v>
      </c>
      <c r="F253" s="15" t="n">
        <v>427.93</v>
      </c>
      <c r="G253" s="15" t="n">
        <f aca="false">ROUND(ROUND(F253*100,0)/10,0)/100</f>
        <v>42.79</v>
      </c>
      <c r="H253" s="15" t="n">
        <f aca="false">F253+G253</f>
        <v>470.72</v>
      </c>
      <c r="I253" s="17" t="s">
        <v>2474</v>
      </c>
      <c r="J253" s="19" t="n">
        <f aca="false">DATE(YEAR(B253),MONTH(B253),1)</f>
        <v>46113</v>
      </c>
      <c r="K253" s="17" t="str">
        <f aca="false">IF(E253="","No","Yes")</f>
        <v>Yes</v>
      </c>
      <c r="L253" s="17" t="str">
        <f aca="false">IF(D253="","No","Yes")</f>
        <v>Yes</v>
      </c>
    </row>
    <row r="254" customFormat="false" ht="15" hidden="false" customHeight="false" outlineLevel="0" collapsed="false">
      <c r="A254" s="17" t="s">
        <v>2724</v>
      </c>
      <c r="B254" s="18" t="n">
        <v>46123</v>
      </c>
      <c r="C254" s="17" t="s">
        <v>82</v>
      </c>
      <c r="D254" s="17" t="s">
        <v>304</v>
      </c>
      <c r="E254" s="17" t="s">
        <v>407</v>
      </c>
      <c r="F254" s="15" t="n">
        <v>331.63</v>
      </c>
      <c r="G254" s="15" t="n">
        <f aca="false">ROUND(ROUND(F254*100,0)/10,0)/100</f>
        <v>33.16</v>
      </c>
      <c r="H254" s="15" t="n">
        <f aca="false">F254+G254</f>
        <v>364.79</v>
      </c>
      <c r="I254" s="17" t="s">
        <v>2474</v>
      </c>
      <c r="J254" s="19" t="n">
        <f aca="false">DATE(YEAR(B254),MONTH(B254),1)</f>
        <v>46113</v>
      </c>
      <c r="K254" s="17" t="str">
        <f aca="false">IF(E254="","No","Yes")</f>
        <v>Yes</v>
      </c>
      <c r="L254" s="17" t="str">
        <f aca="false">IF(D254="","No","Yes")</f>
        <v>Yes</v>
      </c>
    </row>
    <row r="255" customFormat="false" ht="15" hidden="false" customHeight="false" outlineLevel="0" collapsed="false">
      <c r="A255" s="17" t="s">
        <v>2725</v>
      </c>
      <c r="B255" s="18" t="n">
        <v>46123</v>
      </c>
      <c r="C255" s="17" t="s">
        <v>82</v>
      </c>
      <c r="D255" s="17" t="s">
        <v>443</v>
      </c>
      <c r="E255" s="17" t="s">
        <v>442</v>
      </c>
      <c r="F255" s="15" t="n">
        <v>218.49</v>
      </c>
      <c r="G255" s="15" t="n">
        <f aca="false">ROUND(ROUND(F255*100,0)/10,0)/100</f>
        <v>21.85</v>
      </c>
      <c r="H255" s="15" t="n">
        <f aca="false">F255+G255</f>
        <v>240.34</v>
      </c>
      <c r="I255" s="17" t="s">
        <v>2474</v>
      </c>
      <c r="J255" s="19" t="n">
        <f aca="false">DATE(YEAR(B255),MONTH(B255),1)</f>
        <v>46113</v>
      </c>
      <c r="K255" s="17" t="str">
        <f aca="false">IF(E255="","No","Yes")</f>
        <v>Yes</v>
      </c>
      <c r="L255" s="17" t="str">
        <f aca="false">IF(D255="","No","Yes")</f>
        <v>Yes</v>
      </c>
    </row>
    <row r="256" customFormat="false" ht="15" hidden="false" customHeight="false" outlineLevel="0" collapsed="false">
      <c r="A256" s="17" t="s">
        <v>2726</v>
      </c>
      <c r="B256" s="18" t="n">
        <v>46123</v>
      </c>
      <c r="C256" s="17" t="s">
        <v>82</v>
      </c>
      <c r="D256" s="17" t="s">
        <v>304</v>
      </c>
      <c r="E256" s="17" t="s">
        <v>456</v>
      </c>
      <c r="F256" s="15" t="n">
        <v>543.53</v>
      </c>
      <c r="G256" s="15" t="n">
        <f aca="false">ROUND(ROUND(F256*100,0)/10,0)/100</f>
        <v>54.35</v>
      </c>
      <c r="H256" s="15" t="n">
        <f aca="false">F256+G256</f>
        <v>597.88</v>
      </c>
      <c r="I256" s="17" t="s">
        <v>2474</v>
      </c>
      <c r="J256" s="19" t="n">
        <f aca="false">DATE(YEAR(B256),MONTH(B256),1)</f>
        <v>46113</v>
      </c>
      <c r="K256" s="17" t="str">
        <f aca="false">IF(E256="","No","Yes")</f>
        <v>Yes</v>
      </c>
      <c r="L256" s="17" t="str">
        <f aca="false">IF(D256="","No","Yes")</f>
        <v>Yes</v>
      </c>
    </row>
    <row r="257" customFormat="false" ht="15" hidden="false" customHeight="false" outlineLevel="0" collapsed="false">
      <c r="A257" s="17" t="s">
        <v>2727</v>
      </c>
      <c r="B257" s="18" t="n">
        <v>46123</v>
      </c>
      <c r="C257" s="17" t="s">
        <v>82</v>
      </c>
      <c r="D257" s="17"/>
      <c r="E257" s="17"/>
      <c r="F257" s="15" t="n">
        <v>176.03</v>
      </c>
      <c r="G257" s="15" t="n">
        <f aca="false">ROUND(ROUND(F257*100,0)/10,0)/100</f>
        <v>17.6</v>
      </c>
      <c r="H257" s="15" t="n">
        <f aca="false">F257+G257</f>
        <v>193.63</v>
      </c>
      <c r="I257" s="17" t="s">
        <v>2470</v>
      </c>
      <c r="J257" s="19" t="n">
        <f aca="false">DATE(YEAR(B257),MONTH(B257),1)</f>
        <v>46113</v>
      </c>
      <c r="K257" s="17" t="str">
        <f aca="false">IF(E257="","No","Yes")</f>
        <v>No</v>
      </c>
      <c r="L257" s="17" t="str">
        <f aca="false">IF(D257="","No","Yes")</f>
        <v>No</v>
      </c>
    </row>
    <row r="258" customFormat="false" ht="15" hidden="false" customHeight="false" outlineLevel="0" collapsed="false">
      <c r="A258" s="17" t="s">
        <v>2728</v>
      </c>
      <c r="B258" s="18" t="n">
        <v>46123</v>
      </c>
      <c r="C258" s="17" t="s">
        <v>101</v>
      </c>
      <c r="D258" s="17" t="s">
        <v>315</v>
      </c>
      <c r="E258" s="17" t="s">
        <v>419</v>
      </c>
      <c r="F258" s="15" t="n">
        <v>320.26</v>
      </c>
      <c r="G258" s="15" t="n">
        <f aca="false">ROUND(ROUND(F258*100,0)/10,0)/100</f>
        <v>32.03</v>
      </c>
      <c r="H258" s="15" t="n">
        <f aca="false">F258+G258</f>
        <v>352.29</v>
      </c>
      <c r="I258" s="17" t="s">
        <v>2474</v>
      </c>
      <c r="J258" s="19" t="n">
        <f aca="false">DATE(YEAR(B258),MONTH(B258),1)</f>
        <v>46113</v>
      </c>
      <c r="K258" s="17" t="str">
        <f aca="false">IF(E258="","No","Yes")</f>
        <v>Yes</v>
      </c>
      <c r="L258" s="17" t="str">
        <f aca="false">IF(D258="","No","Yes")</f>
        <v>Yes</v>
      </c>
    </row>
    <row r="259" customFormat="false" ht="15" hidden="false" customHeight="false" outlineLevel="0" collapsed="false">
      <c r="A259" s="17" t="s">
        <v>2729</v>
      </c>
      <c r="B259" s="18" t="n">
        <v>46123</v>
      </c>
      <c r="C259" s="17" t="s">
        <v>101</v>
      </c>
      <c r="D259" s="17" t="s">
        <v>437</v>
      </c>
      <c r="E259" s="17" t="s">
        <v>436</v>
      </c>
      <c r="F259" s="15" t="n">
        <v>79.46</v>
      </c>
      <c r="G259" s="15" t="n">
        <f aca="false">ROUND(ROUND(F259*100,0)/10,0)/100</f>
        <v>7.95</v>
      </c>
      <c r="H259" s="15" t="n">
        <f aca="false">F259+G259</f>
        <v>87.41</v>
      </c>
      <c r="I259" s="17" t="s">
        <v>2474</v>
      </c>
      <c r="J259" s="19" t="n">
        <f aca="false">DATE(YEAR(B259),MONTH(B259),1)</f>
        <v>46113</v>
      </c>
      <c r="K259" s="17" t="str">
        <f aca="false">IF(E259="","No","Yes")</f>
        <v>Yes</v>
      </c>
      <c r="L259" s="17" t="str">
        <f aca="false">IF(D259="","No","Yes")</f>
        <v>Yes</v>
      </c>
    </row>
    <row r="260" customFormat="false" ht="15" hidden="false" customHeight="false" outlineLevel="0" collapsed="false">
      <c r="A260" s="17" t="s">
        <v>2730</v>
      </c>
      <c r="B260" s="18" t="n">
        <v>46123</v>
      </c>
      <c r="C260" s="17" t="s">
        <v>101</v>
      </c>
      <c r="D260" s="17"/>
      <c r="E260" s="17"/>
      <c r="F260" s="15" t="n">
        <v>208.47</v>
      </c>
      <c r="G260" s="15" t="n">
        <f aca="false">ROUND(ROUND(F260*100,0)/10,0)/100</f>
        <v>20.85</v>
      </c>
      <c r="H260" s="15" t="n">
        <f aca="false">F260+G260</f>
        <v>229.32</v>
      </c>
      <c r="I260" s="17" t="s">
        <v>2470</v>
      </c>
      <c r="J260" s="19" t="n">
        <f aca="false">DATE(YEAR(B260),MONTH(B260),1)</f>
        <v>46113</v>
      </c>
      <c r="K260" s="17" t="str">
        <f aca="false">IF(E260="","No","Yes")</f>
        <v>No</v>
      </c>
      <c r="L260" s="17" t="str">
        <f aca="false">IF(D260="","No","Yes")</f>
        <v>No</v>
      </c>
    </row>
    <row r="261" customFormat="false" ht="15" hidden="false" customHeight="false" outlineLevel="0" collapsed="false">
      <c r="A261" s="17" t="s">
        <v>2731</v>
      </c>
      <c r="B261" s="18" t="n">
        <v>46124</v>
      </c>
      <c r="C261" s="17" t="s">
        <v>82</v>
      </c>
      <c r="D261" s="17" t="s">
        <v>413</v>
      </c>
      <c r="E261" s="17" t="s">
        <v>412</v>
      </c>
      <c r="F261" s="15" t="n">
        <v>117.46</v>
      </c>
      <c r="G261" s="15" t="n">
        <f aca="false">ROUND(ROUND(F261*100,0)/10,0)/100</f>
        <v>11.75</v>
      </c>
      <c r="H261" s="15" t="n">
        <f aca="false">F261+G261</f>
        <v>129.21</v>
      </c>
      <c r="I261" s="17" t="s">
        <v>2474</v>
      </c>
      <c r="J261" s="19" t="n">
        <f aca="false">DATE(YEAR(B261),MONTH(B261),1)</f>
        <v>46113</v>
      </c>
      <c r="K261" s="17" t="str">
        <f aca="false">IF(E261="","No","Yes")</f>
        <v>Yes</v>
      </c>
      <c r="L261" s="17" t="str">
        <f aca="false">IF(D261="","No","Yes")</f>
        <v>Yes</v>
      </c>
    </row>
    <row r="262" customFormat="false" ht="15" hidden="false" customHeight="false" outlineLevel="0" collapsed="false">
      <c r="A262" s="17" t="s">
        <v>2732</v>
      </c>
      <c r="B262" s="18" t="n">
        <v>46124</v>
      </c>
      <c r="C262" s="17" t="s">
        <v>82</v>
      </c>
      <c r="D262" s="17" t="s">
        <v>339</v>
      </c>
      <c r="E262" s="17" t="s">
        <v>415</v>
      </c>
      <c r="F262" s="15" t="n">
        <v>279.48</v>
      </c>
      <c r="G262" s="15" t="n">
        <f aca="false">ROUND(ROUND(F262*100,0)/10,0)/100</f>
        <v>27.95</v>
      </c>
      <c r="H262" s="15" t="n">
        <f aca="false">F262+G262</f>
        <v>307.43</v>
      </c>
      <c r="I262" s="17" t="s">
        <v>2474</v>
      </c>
      <c r="J262" s="19" t="n">
        <f aca="false">DATE(YEAR(B262),MONTH(B262),1)</f>
        <v>46113</v>
      </c>
      <c r="K262" s="17" t="str">
        <f aca="false">IF(E262="","No","Yes")</f>
        <v>Yes</v>
      </c>
      <c r="L262" s="17" t="str">
        <f aca="false">IF(D262="","No","Yes")</f>
        <v>Yes</v>
      </c>
    </row>
    <row r="263" customFormat="false" ht="15" hidden="false" customHeight="false" outlineLevel="0" collapsed="false">
      <c r="A263" s="17" t="s">
        <v>2733</v>
      </c>
      <c r="B263" s="18" t="n">
        <v>46124</v>
      </c>
      <c r="C263" s="17" t="s">
        <v>82</v>
      </c>
      <c r="D263" s="17" t="s">
        <v>410</v>
      </c>
      <c r="E263" s="17" t="s">
        <v>421</v>
      </c>
      <c r="F263" s="15" t="n">
        <v>214.05</v>
      </c>
      <c r="G263" s="15" t="n">
        <f aca="false">ROUND(ROUND(F263*100,0)/10,0)/100</f>
        <v>21.41</v>
      </c>
      <c r="H263" s="15" t="n">
        <f aca="false">F263+G263</f>
        <v>235.46</v>
      </c>
      <c r="I263" s="17" t="s">
        <v>2474</v>
      </c>
      <c r="J263" s="19" t="n">
        <f aca="false">DATE(YEAR(B263),MONTH(B263),1)</f>
        <v>46113</v>
      </c>
      <c r="K263" s="17" t="str">
        <f aca="false">IF(E263="","No","Yes")</f>
        <v>Yes</v>
      </c>
      <c r="L263" s="17" t="str">
        <f aca="false">IF(D263="","No","Yes")</f>
        <v>Yes</v>
      </c>
    </row>
    <row r="264" customFormat="false" ht="15" hidden="false" customHeight="false" outlineLevel="0" collapsed="false">
      <c r="A264" s="17" t="s">
        <v>2734</v>
      </c>
      <c r="B264" s="18" t="n">
        <v>46124</v>
      </c>
      <c r="C264" s="17" t="s">
        <v>82</v>
      </c>
      <c r="D264" s="17" t="s">
        <v>339</v>
      </c>
      <c r="E264" s="17" t="s">
        <v>431</v>
      </c>
      <c r="F264" s="15" t="n">
        <v>184.19</v>
      </c>
      <c r="G264" s="15" t="n">
        <f aca="false">ROUND(ROUND(F264*100,0)/10,0)/100</f>
        <v>18.42</v>
      </c>
      <c r="H264" s="15" t="n">
        <f aca="false">F264+G264</f>
        <v>202.61</v>
      </c>
      <c r="I264" s="17" t="s">
        <v>2474</v>
      </c>
      <c r="J264" s="19" t="n">
        <f aca="false">DATE(YEAR(B264),MONTH(B264),1)</f>
        <v>46113</v>
      </c>
      <c r="K264" s="17" t="str">
        <f aca="false">IF(E264="","No","Yes")</f>
        <v>Yes</v>
      </c>
      <c r="L264" s="17" t="str">
        <f aca="false">IF(D264="","No","Yes")</f>
        <v>Yes</v>
      </c>
    </row>
    <row r="265" customFormat="false" ht="15" hidden="false" customHeight="false" outlineLevel="0" collapsed="false">
      <c r="A265" s="17" t="s">
        <v>2735</v>
      </c>
      <c r="B265" s="18" t="n">
        <v>46124</v>
      </c>
      <c r="C265" s="17" t="s">
        <v>82</v>
      </c>
      <c r="D265" s="17" t="s">
        <v>427</v>
      </c>
      <c r="E265" s="17" t="s">
        <v>435</v>
      </c>
      <c r="F265" s="15" t="n">
        <v>376.66</v>
      </c>
      <c r="G265" s="15" t="n">
        <f aca="false">ROUND(ROUND(F265*100,0)/10,0)/100</f>
        <v>37.67</v>
      </c>
      <c r="H265" s="15" t="n">
        <f aca="false">F265+G265</f>
        <v>414.33</v>
      </c>
      <c r="I265" s="17" t="s">
        <v>2474</v>
      </c>
      <c r="J265" s="19" t="n">
        <f aca="false">DATE(YEAR(B265),MONTH(B265),1)</f>
        <v>46113</v>
      </c>
      <c r="K265" s="17" t="str">
        <f aca="false">IF(E265="","No","Yes")</f>
        <v>Yes</v>
      </c>
      <c r="L265" s="17" t="str">
        <f aca="false">IF(D265="","No","Yes")</f>
        <v>Yes</v>
      </c>
    </row>
    <row r="266" customFormat="false" ht="15" hidden="false" customHeight="false" outlineLevel="0" collapsed="false">
      <c r="A266" s="17" t="s">
        <v>2736</v>
      </c>
      <c r="B266" s="18" t="n">
        <v>46124</v>
      </c>
      <c r="C266" s="17" t="s">
        <v>88</v>
      </c>
      <c r="D266" s="17" t="s">
        <v>273</v>
      </c>
      <c r="E266" s="17" t="s">
        <v>404</v>
      </c>
      <c r="F266" s="15" t="n">
        <v>356.87</v>
      </c>
      <c r="G266" s="15" t="n">
        <f aca="false">ROUND(ROUND(F266*100,0)/10,0)/100</f>
        <v>35.69</v>
      </c>
      <c r="H266" s="15" t="n">
        <f aca="false">F266+G266</f>
        <v>392.56</v>
      </c>
      <c r="I266" s="17" t="s">
        <v>2474</v>
      </c>
      <c r="J266" s="19" t="n">
        <f aca="false">DATE(YEAR(B266),MONTH(B266),1)</f>
        <v>46113</v>
      </c>
      <c r="K266" s="17" t="str">
        <f aca="false">IF(E266="","No","Yes")</f>
        <v>Yes</v>
      </c>
      <c r="L266" s="17" t="str">
        <f aca="false">IF(D266="","No","Yes")</f>
        <v>Yes</v>
      </c>
    </row>
    <row r="267" customFormat="false" ht="15" hidden="false" customHeight="false" outlineLevel="0" collapsed="false">
      <c r="A267" s="17" t="s">
        <v>2737</v>
      </c>
      <c r="B267" s="18" t="n">
        <v>46124</v>
      </c>
      <c r="C267" s="17" t="s">
        <v>88</v>
      </c>
      <c r="D267" s="17" t="s">
        <v>413</v>
      </c>
      <c r="E267" s="17" t="s">
        <v>447</v>
      </c>
      <c r="F267" s="15" t="n">
        <v>110.84</v>
      </c>
      <c r="G267" s="15" t="n">
        <f aca="false">ROUND(ROUND(F267*100,0)/10,0)/100</f>
        <v>11.08</v>
      </c>
      <c r="H267" s="15" t="n">
        <f aca="false">F267+G267</f>
        <v>121.92</v>
      </c>
      <c r="I267" s="17" t="s">
        <v>2474</v>
      </c>
      <c r="J267" s="19" t="n">
        <f aca="false">DATE(YEAR(B267),MONTH(B267),1)</f>
        <v>46113</v>
      </c>
      <c r="K267" s="17" t="str">
        <f aca="false">IF(E267="","No","Yes")</f>
        <v>Yes</v>
      </c>
      <c r="L267" s="17" t="str">
        <f aca="false">IF(D267="","No","Yes")</f>
        <v>Yes</v>
      </c>
    </row>
    <row r="268" customFormat="false" ht="15" hidden="false" customHeight="false" outlineLevel="0" collapsed="false">
      <c r="A268" s="17" t="s">
        <v>2738</v>
      </c>
      <c r="B268" s="18" t="n">
        <v>46124</v>
      </c>
      <c r="C268" s="17" t="s">
        <v>101</v>
      </c>
      <c r="D268" s="17" t="s">
        <v>410</v>
      </c>
      <c r="E268" s="17" t="s">
        <v>450</v>
      </c>
      <c r="F268" s="15" t="n">
        <v>412.87</v>
      </c>
      <c r="G268" s="15" t="n">
        <f aca="false">ROUND(ROUND(F268*100,0)/10,0)/100</f>
        <v>41.29</v>
      </c>
      <c r="H268" s="15" t="n">
        <f aca="false">F268+G268</f>
        <v>454.16</v>
      </c>
      <c r="I268" s="17" t="s">
        <v>2474</v>
      </c>
      <c r="J268" s="19" t="n">
        <f aca="false">DATE(YEAR(B268),MONTH(B268),1)</f>
        <v>46113</v>
      </c>
      <c r="K268" s="17" t="str">
        <f aca="false">IF(E268="","No","Yes")</f>
        <v>Yes</v>
      </c>
      <c r="L268" s="17" t="str">
        <f aca="false">IF(D268="","No","Yes")</f>
        <v>Yes</v>
      </c>
    </row>
    <row r="269" customFormat="false" ht="15" hidden="false" customHeight="false" outlineLevel="0" collapsed="false">
      <c r="A269" s="17" t="s">
        <v>2739</v>
      </c>
      <c r="B269" s="18" t="n">
        <v>46124</v>
      </c>
      <c r="C269" s="17" t="s">
        <v>101</v>
      </c>
      <c r="D269" s="17" t="s">
        <v>433</v>
      </c>
      <c r="E269" s="17" t="s">
        <v>455</v>
      </c>
      <c r="F269" s="15" t="n">
        <v>354.86</v>
      </c>
      <c r="G269" s="15" t="n">
        <f aca="false">ROUND(ROUND(F269*100,0)/10,0)/100</f>
        <v>35.49</v>
      </c>
      <c r="H269" s="15" t="n">
        <f aca="false">F269+G269</f>
        <v>390.35</v>
      </c>
      <c r="I269" s="17" t="s">
        <v>2474</v>
      </c>
      <c r="J269" s="19" t="n">
        <f aca="false">DATE(YEAR(B269),MONTH(B269),1)</f>
        <v>46113</v>
      </c>
      <c r="K269" s="17" t="str">
        <f aca="false">IF(E269="","No","Yes")</f>
        <v>Yes</v>
      </c>
      <c r="L269" s="17" t="str">
        <f aca="false">IF(D269="","No","Yes")</f>
        <v>Yes</v>
      </c>
    </row>
    <row r="270" customFormat="false" ht="15" hidden="false" customHeight="false" outlineLevel="0" collapsed="false">
      <c r="A270" s="17" t="s">
        <v>2740</v>
      </c>
      <c r="B270" s="18" t="n">
        <v>46124</v>
      </c>
      <c r="C270" s="17" t="s">
        <v>101</v>
      </c>
      <c r="D270" s="17" t="s">
        <v>410</v>
      </c>
      <c r="E270" s="17" t="s">
        <v>462</v>
      </c>
      <c r="F270" s="15" t="n">
        <v>221.21</v>
      </c>
      <c r="G270" s="15" t="n">
        <f aca="false">ROUND(ROUND(F270*100,0)/10,0)/100</f>
        <v>22.12</v>
      </c>
      <c r="H270" s="15" t="n">
        <f aca="false">F270+G270</f>
        <v>243.33</v>
      </c>
      <c r="I270" s="17" t="s">
        <v>2474</v>
      </c>
      <c r="J270" s="19" t="n">
        <f aca="false">DATE(YEAR(B270),MONTH(B270),1)</f>
        <v>46113</v>
      </c>
      <c r="K270" s="17" t="str">
        <f aca="false">IF(E270="","No","Yes")</f>
        <v>Yes</v>
      </c>
      <c r="L270" s="17" t="str">
        <f aca="false">IF(D270="","No","Yes")</f>
        <v>Yes</v>
      </c>
    </row>
    <row r="271" customFormat="false" ht="15" hidden="false" customHeight="false" outlineLevel="0" collapsed="false">
      <c r="A271" s="17" t="s">
        <v>2741</v>
      </c>
      <c r="B271" s="18" t="n">
        <v>46124</v>
      </c>
      <c r="C271" s="17" t="s">
        <v>101</v>
      </c>
      <c r="D271" s="17" t="s">
        <v>427</v>
      </c>
      <c r="E271" s="17" t="s">
        <v>463</v>
      </c>
      <c r="F271" s="15" t="n">
        <v>35.61</v>
      </c>
      <c r="G271" s="15" t="n">
        <f aca="false">ROUND(ROUND(F271*100,0)/10,0)/100</f>
        <v>3.56</v>
      </c>
      <c r="H271" s="15" t="n">
        <f aca="false">F271+G271</f>
        <v>39.17</v>
      </c>
      <c r="I271" s="17" t="s">
        <v>2474</v>
      </c>
      <c r="J271" s="19" t="n">
        <f aca="false">DATE(YEAR(B271),MONTH(B271),1)</f>
        <v>46113</v>
      </c>
      <c r="K271" s="17" t="str">
        <f aca="false">IF(E271="","No","Yes")</f>
        <v>Yes</v>
      </c>
      <c r="L271" s="17" t="str">
        <f aca="false">IF(D271="","No","Yes")</f>
        <v>Yes</v>
      </c>
    </row>
    <row r="272" customFormat="false" ht="15" hidden="false" customHeight="false" outlineLevel="0" collapsed="false">
      <c r="A272" s="17" t="s">
        <v>2742</v>
      </c>
      <c r="B272" s="18" t="n">
        <v>46125</v>
      </c>
      <c r="C272" s="17" t="s">
        <v>82</v>
      </c>
      <c r="D272" s="17" t="s">
        <v>410</v>
      </c>
      <c r="E272" s="17" t="s">
        <v>452</v>
      </c>
      <c r="F272" s="15" t="n">
        <v>726.72</v>
      </c>
      <c r="G272" s="15" t="n">
        <f aca="false">ROUND(ROUND(F272*100,0)/10,0)/100</f>
        <v>72.67</v>
      </c>
      <c r="H272" s="15" t="n">
        <f aca="false">F272+G272</f>
        <v>799.39</v>
      </c>
      <c r="I272" s="17" t="s">
        <v>2474</v>
      </c>
      <c r="J272" s="19" t="n">
        <f aca="false">DATE(YEAR(B272),MONTH(B272),1)</f>
        <v>46113</v>
      </c>
      <c r="K272" s="17" t="str">
        <f aca="false">IF(E272="","No","Yes")</f>
        <v>Yes</v>
      </c>
      <c r="L272" s="17" t="str">
        <f aca="false">IF(D272="","No","Yes")</f>
        <v>Yes</v>
      </c>
    </row>
    <row r="273" customFormat="false" ht="15" hidden="false" customHeight="false" outlineLevel="0" collapsed="false">
      <c r="A273" s="17" t="s">
        <v>2743</v>
      </c>
      <c r="B273" s="18" t="n">
        <v>46125</v>
      </c>
      <c r="C273" s="17" t="s">
        <v>88</v>
      </c>
      <c r="D273" s="17" t="s">
        <v>413</v>
      </c>
      <c r="E273" s="17" t="s">
        <v>457</v>
      </c>
      <c r="F273" s="15" t="n">
        <v>505.6</v>
      </c>
      <c r="G273" s="15" t="n">
        <f aca="false">ROUND(ROUND(F273*100,0)/10,0)/100</f>
        <v>50.56</v>
      </c>
      <c r="H273" s="15" t="n">
        <f aca="false">F273+G273</f>
        <v>556.16</v>
      </c>
      <c r="I273" s="17" t="s">
        <v>2474</v>
      </c>
      <c r="J273" s="19" t="n">
        <f aca="false">DATE(YEAR(B273),MONTH(B273),1)</f>
        <v>46113</v>
      </c>
      <c r="K273" s="17" t="str">
        <f aca="false">IF(E273="","No","Yes")</f>
        <v>Yes</v>
      </c>
      <c r="L273" s="17" t="str">
        <f aca="false">IF(D273="","No","Yes")</f>
        <v>Yes</v>
      </c>
    </row>
    <row r="274" customFormat="false" ht="15" hidden="false" customHeight="false" outlineLevel="0" collapsed="false">
      <c r="A274" s="17" t="s">
        <v>2744</v>
      </c>
      <c r="B274" s="18" t="n">
        <v>46125</v>
      </c>
      <c r="C274" s="17" t="s">
        <v>101</v>
      </c>
      <c r="D274" s="17" t="s">
        <v>315</v>
      </c>
      <c r="E274" s="17" t="s">
        <v>430</v>
      </c>
      <c r="F274" s="15" t="n">
        <v>188.55</v>
      </c>
      <c r="G274" s="15" t="n">
        <f aca="false">ROUND(ROUND(F274*100,0)/10,0)/100</f>
        <v>18.86</v>
      </c>
      <c r="H274" s="15" t="n">
        <f aca="false">F274+G274</f>
        <v>207.41</v>
      </c>
      <c r="I274" s="17" t="s">
        <v>2474</v>
      </c>
      <c r="J274" s="19" t="n">
        <f aca="false">DATE(YEAR(B274),MONTH(B274),1)</f>
        <v>46113</v>
      </c>
      <c r="K274" s="17" t="str">
        <f aca="false">IF(E274="","No","Yes")</f>
        <v>Yes</v>
      </c>
      <c r="L274" s="17" t="str">
        <f aca="false">IF(D274="","No","Yes")</f>
        <v>Yes</v>
      </c>
    </row>
    <row r="275" customFormat="false" ht="15" hidden="false" customHeight="false" outlineLevel="0" collapsed="false">
      <c r="A275" s="17" t="s">
        <v>2745</v>
      </c>
      <c r="B275" s="18" t="n">
        <v>46125</v>
      </c>
      <c r="C275" s="17" t="s">
        <v>101</v>
      </c>
      <c r="D275" s="17" t="s">
        <v>339</v>
      </c>
      <c r="E275" s="17" t="s">
        <v>441</v>
      </c>
      <c r="F275" s="15" t="n">
        <v>125.49</v>
      </c>
      <c r="G275" s="15" t="n">
        <f aca="false">ROUND(ROUND(F275*100,0)/10,0)/100</f>
        <v>12.55</v>
      </c>
      <c r="H275" s="15" t="n">
        <f aca="false">F275+G275</f>
        <v>138.04</v>
      </c>
      <c r="I275" s="17" t="s">
        <v>2474</v>
      </c>
      <c r="J275" s="19" t="n">
        <f aca="false">DATE(YEAR(B275),MONTH(B275),1)</f>
        <v>46113</v>
      </c>
      <c r="K275" s="17" t="str">
        <f aca="false">IF(E275="","No","Yes")</f>
        <v>Yes</v>
      </c>
      <c r="L275" s="17" t="str">
        <f aca="false">IF(D275="","No","Yes")</f>
        <v>Yes</v>
      </c>
    </row>
    <row r="276" customFormat="false" ht="15" hidden="false" customHeight="false" outlineLevel="0" collapsed="false">
      <c r="A276" s="17" t="s">
        <v>2746</v>
      </c>
      <c r="B276" s="18" t="n">
        <v>46125</v>
      </c>
      <c r="C276" s="17" t="s">
        <v>101</v>
      </c>
      <c r="D276" s="17" t="s">
        <v>369</v>
      </c>
      <c r="E276" s="17" t="s">
        <v>451</v>
      </c>
      <c r="F276" s="15" t="n">
        <v>548.67</v>
      </c>
      <c r="G276" s="15" t="n">
        <f aca="false">ROUND(ROUND(F276*100,0)/10,0)/100</f>
        <v>54.87</v>
      </c>
      <c r="H276" s="15" t="n">
        <f aca="false">F276+G276</f>
        <v>603.54</v>
      </c>
      <c r="I276" s="17" t="s">
        <v>2474</v>
      </c>
      <c r="J276" s="19" t="n">
        <f aca="false">DATE(YEAR(B276),MONTH(B276),1)</f>
        <v>46113</v>
      </c>
      <c r="K276" s="17" t="str">
        <f aca="false">IF(E276="","No","Yes")</f>
        <v>Yes</v>
      </c>
      <c r="L276" s="17" t="str">
        <f aca="false">IF(D276="","No","Yes")</f>
        <v>Yes</v>
      </c>
    </row>
    <row r="277" customFormat="false" ht="15" hidden="false" customHeight="false" outlineLevel="0" collapsed="false">
      <c r="A277" s="17" t="s">
        <v>2747</v>
      </c>
      <c r="B277" s="18" t="n">
        <v>46125</v>
      </c>
      <c r="C277" s="17" t="s">
        <v>101</v>
      </c>
      <c r="D277" s="17" t="s">
        <v>433</v>
      </c>
      <c r="E277" s="17" t="s">
        <v>458</v>
      </c>
      <c r="F277" s="15" t="n">
        <v>493.59</v>
      </c>
      <c r="G277" s="15" t="n">
        <f aca="false">ROUND(ROUND(F277*100,0)/10,0)/100</f>
        <v>49.36</v>
      </c>
      <c r="H277" s="15" t="n">
        <f aca="false">F277+G277</f>
        <v>542.95</v>
      </c>
      <c r="I277" s="17" t="s">
        <v>2474</v>
      </c>
      <c r="J277" s="19" t="n">
        <f aca="false">DATE(YEAR(B277),MONTH(B277),1)</f>
        <v>46113</v>
      </c>
      <c r="K277" s="17" t="str">
        <f aca="false">IF(E277="","No","Yes")</f>
        <v>Yes</v>
      </c>
      <c r="L277" s="17" t="str">
        <f aca="false">IF(D277="","No","Yes")</f>
        <v>Yes</v>
      </c>
    </row>
    <row r="278" customFormat="false" ht="15" hidden="false" customHeight="false" outlineLevel="0" collapsed="false">
      <c r="A278" s="17" t="s">
        <v>2748</v>
      </c>
      <c r="B278" s="18" t="n">
        <v>46126</v>
      </c>
      <c r="C278" s="17" t="s">
        <v>82</v>
      </c>
      <c r="D278" s="17" t="s">
        <v>283</v>
      </c>
      <c r="E278" s="17" t="s">
        <v>440</v>
      </c>
      <c r="F278" s="15" t="n">
        <v>102.55</v>
      </c>
      <c r="G278" s="15" t="n">
        <f aca="false">ROUND(ROUND(F278*100,0)/10,0)/100</f>
        <v>10.26</v>
      </c>
      <c r="H278" s="15" t="n">
        <f aca="false">F278+G278</f>
        <v>112.81</v>
      </c>
      <c r="I278" s="17" t="s">
        <v>2474</v>
      </c>
      <c r="J278" s="19" t="n">
        <f aca="false">DATE(YEAR(B278),MONTH(B278),1)</f>
        <v>46113</v>
      </c>
      <c r="K278" s="17" t="str">
        <f aca="false">IF(E278="","No","Yes")</f>
        <v>Yes</v>
      </c>
      <c r="L278" s="17" t="str">
        <f aca="false">IF(D278="","No","Yes")</f>
        <v>Yes</v>
      </c>
    </row>
    <row r="279" customFormat="false" ht="15" hidden="false" customHeight="false" outlineLevel="0" collapsed="false">
      <c r="A279" s="17" t="s">
        <v>2749</v>
      </c>
      <c r="B279" s="18" t="n">
        <v>46126</v>
      </c>
      <c r="C279" s="17" t="s">
        <v>82</v>
      </c>
      <c r="D279" s="17" t="s">
        <v>437</v>
      </c>
      <c r="E279" s="17" t="s">
        <v>449</v>
      </c>
      <c r="F279" s="15" t="n">
        <v>399.47</v>
      </c>
      <c r="G279" s="15" t="n">
        <f aca="false">ROUND(ROUND(F279*100,0)/10,0)/100</f>
        <v>39.95</v>
      </c>
      <c r="H279" s="15" t="n">
        <f aca="false">F279+G279</f>
        <v>439.42</v>
      </c>
      <c r="I279" s="17" t="s">
        <v>2474</v>
      </c>
      <c r="J279" s="19" t="n">
        <f aca="false">DATE(YEAR(B279),MONTH(B279),1)</f>
        <v>46113</v>
      </c>
      <c r="K279" s="17" t="str">
        <f aca="false">IF(E279="","No","Yes")</f>
        <v>Yes</v>
      </c>
      <c r="L279" s="17" t="str">
        <f aca="false">IF(D279="","No","Yes")</f>
        <v>Yes</v>
      </c>
    </row>
    <row r="280" customFormat="false" ht="15" hidden="false" customHeight="false" outlineLevel="0" collapsed="false">
      <c r="A280" s="17" t="s">
        <v>2750</v>
      </c>
      <c r="B280" s="18" t="n">
        <v>46126</v>
      </c>
      <c r="C280" s="17" t="s">
        <v>82</v>
      </c>
      <c r="D280" s="17" t="s">
        <v>433</v>
      </c>
      <c r="E280" s="17" t="s">
        <v>454</v>
      </c>
      <c r="F280" s="15" t="n">
        <v>197.01</v>
      </c>
      <c r="G280" s="15" t="n">
        <f aca="false">ROUND(ROUND(F280*100,0)/10,0)/100</f>
        <v>19.7</v>
      </c>
      <c r="H280" s="15" t="n">
        <f aca="false">F280+G280</f>
        <v>216.71</v>
      </c>
      <c r="I280" s="17" t="s">
        <v>2474</v>
      </c>
      <c r="J280" s="19" t="n">
        <f aca="false">DATE(YEAR(B280),MONTH(B280),1)</f>
        <v>46113</v>
      </c>
      <c r="K280" s="17" t="str">
        <f aca="false">IF(E280="","No","Yes")</f>
        <v>Yes</v>
      </c>
      <c r="L280" s="17" t="str">
        <f aca="false">IF(D280="","No","Yes")</f>
        <v>Yes</v>
      </c>
    </row>
    <row r="281" customFormat="false" ht="15" hidden="false" customHeight="false" outlineLevel="0" collapsed="false">
      <c r="A281" s="17" t="s">
        <v>2751</v>
      </c>
      <c r="B281" s="18" t="n">
        <v>46126</v>
      </c>
      <c r="C281" s="17" t="s">
        <v>82</v>
      </c>
      <c r="D281" s="17" t="s">
        <v>410</v>
      </c>
      <c r="E281" s="17" t="s">
        <v>459</v>
      </c>
      <c r="F281" s="15" t="n">
        <v>216.58</v>
      </c>
      <c r="G281" s="15" t="n">
        <f aca="false">ROUND(ROUND(F281*100,0)/10,0)/100</f>
        <v>21.66</v>
      </c>
      <c r="H281" s="15" t="n">
        <f aca="false">F281+G281</f>
        <v>238.24</v>
      </c>
      <c r="I281" s="17" t="s">
        <v>2474</v>
      </c>
      <c r="J281" s="19" t="n">
        <f aca="false">DATE(YEAR(B281),MONTH(B281),1)</f>
        <v>46113</v>
      </c>
      <c r="K281" s="17" t="str">
        <f aca="false">IF(E281="","No","Yes")</f>
        <v>Yes</v>
      </c>
      <c r="L281" s="17" t="str">
        <f aca="false">IF(D281="","No","Yes")</f>
        <v>Yes</v>
      </c>
    </row>
    <row r="282" customFormat="false" ht="15" hidden="false" customHeight="false" outlineLevel="0" collapsed="false">
      <c r="A282" s="17" t="s">
        <v>2752</v>
      </c>
      <c r="B282" s="18" t="n">
        <v>46126</v>
      </c>
      <c r="C282" s="17" t="s">
        <v>82</v>
      </c>
      <c r="D282" s="17" t="s">
        <v>433</v>
      </c>
      <c r="E282" s="17" t="s">
        <v>475</v>
      </c>
      <c r="F282" s="15" t="n">
        <v>27.82</v>
      </c>
      <c r="G282" s="15" t="n">
        <f aca="false">ROUND(ROUND(F282*100,0)/10,0)/100</f>
        <v>2.78</v>
      </c>
      <c r="H282" s="15" t="n">
        <f aca="false">F282+G282</f>
        <v>30.6</v>
      </c>
      <c r="I282" s="17" t="s">
        <v>2474</v>
      </c>
      <c r="J282" s="19" t="n">
        <f aca="false">DATE(YEAR(B282),MONTH(B282),1)</f>
        <v>46113</v>
      </c>
      <c r="K282" s="17" t="str">
        <f aca="false">IF(E282="","No","Yes")</f>
        <v>Yes</v>
      </c>
      <c r="L282" s="17" t="str">
        <f aca="false">IF(D282="","No","Yes")</f>
        <v>Yes</v>
      </c>
    </row>
    <row r="283" customFormat="false" ht="15" hidden="false" customHeight="false" outlineLevel="0" collapsed="false">
      <c r="A283" s="17" t="s">
        <v>2753</v>
      </c>
      <c r="B283" s="18" t="n">
        <v>46126</v>
      </c>
      <c r="C283" s="17" t="s">
        <v>82</v>
      </c>
      <c r="D283" s="17" t="s">
        <v>417</v>
      </c>
      <c r="E283" s="17"/>
      <c r="F283" s="15" t="n">
        <v>99.24</v>
      </c>
      <c r="G283" s="15" t="n">
        <f aca="false">ROUND(ROUND(F283*100,0)/10,0)/100</f>
        <v>9.92</v>
      </c>
      <c r="H283" s="15" t="n">
        <f aca="false">F283+G283</f>
        <v>109.16</v>
      </c>
      <c r="I283" s="17" t="s">
        <v>2472</v>
      </c>
      <c r="J283" s="19" t="n">
        <f aca="false">DATE(YEAR(B283),MONTH(B283),1)</f>
        <v>46113</v>
      </c>
      <c r="K283" s="17" t="str">
        <f aca="false">IF(E283="","No","Yes")</f>
        <v>No</v>
      </c>
      <c r="L283" s="17" t="str">
        <f aca="false">IF(D283="","No","Yes")</f>
        <v>Yes</v>
      </c>
    </row>
    <row r="284" customFormat="false" ht="15" hidden="false" customHeight="false" outlineLevel="0" collapsed="false">
      <c r="A284" s="17" t="s">
        <v>2754</v>
      </c>
      <c r="B284" s="18" t="n">
        <v>46126</v>
      </c>
      <c r="C284" s="17" t="s">
        <v>88</v>
      </c>
      <c r="D284" s="17" t="s">
        <v>427</v>
      </c>
      <c r="E284" s="17" t="s">
        <v>446</v>
      </c>
      <c r="F284" s="15" t="n">
        <v>113.49</v>
      </c>
      <c r="G284" s="15" t="n">
        <f aca="false">ROUND(ROUND(F284*100,0)/10,0)/100</f>
        <v>11.35</v>
      </c>
      <c r="H284" s="15" t="n">
        <f aca="false">F284+G284</f>
        <v>124.84</v>
      </c>
      <c r="I284" s="17" t="s">
        <v>2474</v>
      </c>
      <c r="J284" s="19" t="n">
        <f aca="false">DATE(YEAR(B284),MONTH(B284),1)</f>
        <v>46113</v>
      </c>
      <c r="K284" s="17" t="str">
        <f aca="false">IF(E284="","No","Yes")</f>
        <v>Yes</v>
      </c>
      <c r="L284" s="17" t="str">
        <f aca="false">IF(D284="","No","Yes")</f>
        <v>Yes</v>
      </c>
    </row>
    <row r="285" customFormat="false" ht="15" hidden="false" customHeight="false" outlineLevel="0" collapsed="false">
      <c r="A285" s="17" t="s">
        <v>2755</v>
      </c>
      <c r="B285" s="18" t="n">
        <v>46126</v>
      </c>
      <c r="C285" s="17" t="s">
        <v>88</v>
      </c>
      <c r="D285" s="17" t="s">
        <v>379</v>
      </c>
      <c r="E285" s="17" t="s">
        <v>468</v>
      </c>
      <c r="F285" s="15" t="n">
        <v>111.81</v>
      </c>
      <c r="G285" s="15" t="n">
        <f aca="false">ROUND(ROUND(F285*100,0)/10,0)/100</f>
        <v>11.18</v>
      </c>
      <c r="H285" s="15" t="n">
        <f aca="false">F285+G285</f>
        <v>122.99</v>
      </c>
      <c r="I285" s="17" t="s">
        <v>2474</v>
      </c>
      <c r="J285" s="19" t="n">
        <f aca="false">DATE(YEAR(B285),MONTH(B285),1)</f>
        <v>46113</v>
      </c>
      <c r="K285" s="17" t="str">
        <f aca="false">IF(E285="","No","Yes")</f>
        <v>Yes</v>
      </c>
      <c r="L285" s="17" t="str">
        <f aca="false">IF(D285="","No","Yes")</f>
        <v>Yes</v>
      </c>
    </row>
    <row r="286" customFormat="false" ht="15" hidden="false" customHeight="false" outlineLevel="0" collapsed="false">
      <c r="A286" s="17" t="s">
        <v>2756</v>
      </c>
      <c r="B286" s="18" t="n">
        <v>46126</v>
      </c>
      <c r="C286" s="17" t="s">
        <v>88</v>
      </c>
      <c r="D286" s="17" t="s">
        <v>433</v>
      </c>
      <c r="E286" s="17"/>
      <c r="F286" s="15" t="n">
        <v>136.07</v>
      </c>
      <c r="G286" s="15" t="n">
        <f aca="false">ROUND(ROUND(F286*100,0)/10,0)/100</f>
        <v>13.61</v>
      </c>
      <c r="H286" s="15" t="n">
        <f aca="false">F286+G286</f>
        <v>149.68</v>
      </c>
      <c r="I286" s="17" t="s">
        <v>2472</v>
      </c>
      <c r="J286" s="19" t="n">
        <f aca="false">DATE(YEAR(B286),MONTH(B286),1)</f>
        <v>46113</v>
      </c>
      <c r="K286" s="17" t="str">
        <f aca="false">IF(E286="","No","Yes")</f>
        <v>No</v>
      </c>
      <c r="L286" s="17" t="str">
        <f aca="false">IF(D286="","No","Yes")</f>
        <v>Yes</v>
      </c>
    </row>
    <row r="287" customFormat="false" ht="15" hidden="false" customHeight="false" outlineLevel="0" collapsed="false">
      <c r="A287" s="17" t="s">
        <v>2757</v>
      </c>
      <c r="B287" s="18" t="n">
        <v>46127</v>
      </c>
      <c r="C287" s="17" t="s">
        <v>82</v>
      </c>
      <c r="D287" s="17" t="s">
        <v>413</v>
      </c>
      <c r="E287" s="17" t="s">
        <v>469</v>
      </c>
      <c r="F287" s="15" t="n">
        <v>69.11</v>
      </c>
      <c r="G287" s="15" t="n">
        <f aca="false">ROUND(ROUND(F287*100,0)/10,0)/100</f>
        <v>6.91</v>
      </c>
      <c r="H287" s="15" t="n">
        <f aca="false">F287+G287</f>
        <v>76.02</v>
      </c>
      <c r="I287" s="17" t="s">
        <v>2474</v>
      </c>
      <c r="J287" s="19" t="n">
        <f aca="false">DATE(YEAR(B287),MONTH(B287),1)</f>
        <v>46113</v>
      </c>
      <c r="K287" s="17" t="str">
        <f aca="false">IF(E287="","No","Yes")</f>
        <v>Yes</v>
      </c>
      <c r="L287" s="17" t="str">
        <f aca="false">IF(D287="","No","Yes")</f>
        <v>Yes</v>
      </c>
    </row>
    <row r="288" customFormat="false" ht="15" hidden="false" customHeight="false" outlineLevel="0" collapsed="false">
      <c r="A288" s="17" t="s">
        <v>2758</v>
      </c>
      <c r="B288" s="18" t="n">
        <v>46127</v>
      </c>
      <c r="C288" s="17" t="s">
        <v>101</v>
      </c>
      <c r="D288" s="17" t="s">
        <v>339</v>
      </c>
      <c r="E288" s="17" t="s">
        <v>382</v>
      </c>
      <c r="F288" s="15" t="n">
        <v>94.59</v>
      </c>
      <c r="G288" s="15" t="n">
        <f aca="false">ROUND(ROUND(F288*100,0)/10,0)/100</f>
        <v>9.46</v>
      </c>
      <c r="H288" s="15" t="n">
        <f aca="false">F288+G288</f>
        <v>104.05</v>
      </c>
      <c r="I288" s="17" t="s">
        <v>2474</v>
      </c>
      <c r="J288" s="19" t="n">
        <f aca="false">DATE(YEAR(B288),MONTH(B288),1)</f>
        <v>46113</v>
      </c>
      <c r="K288" s="17" t="str">
        <f aca="false">IF(E288="","No","Yes")</f>
        <v>Yes</v>
      </c>
      <c r="L288" s="17" t="str">
        <f aca="false">IF(D288="","No","Yes")</f>
        <v>Yes</v>
      </c>
    </row>
    <row r="289" customFormat="false" ht="15" hidden="false" customHeight="false" outlineLevel="0" collapsed="false">
      <c r="A289" s="17" t="s">
        <v>2759</v>
      </c>
      <c r="B289" s="18" t="n">
        <v>46127</v>
      </c>
      <c r="C289" s="17" t="s">
        <v>101</v>
      </c>
      <c r="D289" s="17" t="s">
        <v>413</v>
      </c>
      <c r="E289" s="17" t="s">
        <v>453</v>
      </c>
      <c r="F289" s="15" t="n">
        <v>382.03</v>
      </c>
      <c r="G289" s="15" t="n">
        <f aca="false">ROUND(ROUND(F289*100,0)/10,0)/100</f>
        <v>38.2</v>
      </c>
      <c r="H289" s="15" t="n">
        <f aca="false">F289+G289</f>
        <v>420.23</v>
      </c>
      <c r="I289" s="17" t="s">
        <v>2474</v>
      </c>
      <c r="J289" s="19" t="n">
        <f aca="false">DATE(YEAR(B289),MONTH(B289),1)</f>
        <v>46113</v>
      </c>
      <c r="K289" s="17" t="str">
        <f aca="false">IF(E289="","No","Yes")</f>
        <v>Yes</v>
      </c>
      <c r="L289" s="17" t="str">
        <f aca="false">IF(D289="","No","Yes")</f>
        <v>Yes</v>
      </c>
    </row>
    <row r="290" customFormat="false" ht="15" hidden="false" customHeight="false" outlineLevel="0" collapsed="false">
      <c r="A290" s="17" t="s">
        <v>2760</v>
      </c>
      <c r="B290" s="18" t="n">
        <v>46127</v>
      </c>
      <c r="C290" s="17" t="s">
        <v>101</v>
      </c>
      <c r="D290" s="17" t="s">
        <v>554</v>
      </c>
      <c r="E290" s="17"/>
      <c r="F290" s="15" t="n">
        <v>71.47</v>
      </c>
      <c r="G290" s="15" t="n">
        <f aca="false">ROUND(ROUND(F290*100,0)/10,0)/100</f>
        <v>7.15</v>
      </c>
      <c r="H290" s="15" t="n">
        <f aca="false">F290+G290</f>
        <v>78.62</v>
      </c>
      <c r="I290" s="17" t="s">
        <v>2472</v>
      </c>
      <c r="J290" s="19" t="n">
        <f aca="false">DATE(YEAR(B290),MONTH(B290),1)</f>
        <v>46113</v>
      </c>
      <c r="K290" s="17" t="str">
        <f aca="false">IF(E290="","No","Yes")</f>
        <v>No</v>
      </c>
      <c r="L290" s="17" t="str">
        <f aca="false">IF(D290="","No","Yes")</f>
        <v>Yes</v>
      </c>
    </row>
    <row r="291" customFormat="false" ht="15" hidden="false" customHeight="false" outlineLevel="0" collapsed="false">
      <c r="A291" s="17" t="s">
        <v>2761</v>
      </c>
      <c r="B291" s="18" t="n">
        <v>46128</v>
      </c>
      <c r="C291" s="17" t="s">
        <v>82</v>
      </c>
      <c r="D291" s="17" t="s">
        <v>417</v>
      </c>
      <c r="E291" s="17" t="s">
        <v>492</v>
      </c>
      <c r="F291" s="15" t="n">
        <v>469.07</v>
      </c>
      <c r="G291" s="15" t="n">
        <f aca="false">ROUND(ROUND(F291*100,0)/10,0)/100</f>
        <v>46.91</v>
      </c>
      <c r="H291" s="15" t="n">
        <f aca="false">F291+G291</f>
        <v>515.98</v>
      </c>
      <c r="I291" s="17" t="s">
        <v>2474</v>
      </c>
      <c r="J291" s="19" t="n">
        <f aca="false">DATE(YEAR(B291),MONTH(B291),1)</f>
        <v>46113</v>
      </c>
      <c r="K291" s="17" t="str">
        <f aca="false">IF(E291="","No","Yes")</f>
        <v>Yes</v>
      </c>
      <c r="L291" s="17" t="str">
        <f aca="false">IF(D291="","No","Yes")</f>
        <v>Yes</v>
      </c>
    </row>
    <row r="292" customFormat="false" ht="15" hidden="false" customHeight="false" outlineLevel="0" collapsed="false">
      <c r="A292" s="17" t="s">
        <v>2762</v>
      </c>
      <c r="B292" s="18" t="n">
        <v>46128</v>
      </c>
      <c r="C292" s="17" t="s">
        <v>82</v>
      </c>
      <c r="D292" s="17"/>
      <c r="E292" s="17"/>
      <c r="F292" s="15" t="n">
        <v>100.23</v>
      </c>
      <c r="G292" s="15" t="n">
        <f aca="false">ROUND(ROUND(F292*100,0)/10,0)/100</f>
        <v>10.02</v>
      </c>
      <c r="H292" s="15" t="n">
        <f aca="false">F292+G292</f>
        <v>110.25</v>
      </c>
      <c r="I292" s="17" t="s">
        <v>2470</v>
      </c>
      <c r="J292" s="19" t="n">
        <f aca="false">DATE(YEAR(B292),MONTH(B292),1)</f>
        <v>46113</v>
      </c>
      <c r="K292" s="17" t="str">
        <f aca="false">IF(E292="","No","Yes")</f>
        <v>No</v>
      </c>
      <c r="L292" s="17" t="str">
        <f aca="false">IF(D292="","No","Yes")</f>
        <v>No</v>
      </c>
    </row>
    <row r="293" customFormat="false" ht="15" hidden="false" customHeight="false" outlineLevel="0" collapsed="false">
      <c r="A293" s="17" t="s">
        <v>2763</v>
      </c>
      <c r="B293" s="18" t="n">
        <v>46128</v>
      </c>
      <c r="C293" s="17" t="s">
        <v>88</v>
      </c>
      <c r="D293" s="17" t="s">
        <v>363</v>
      </c>
      <c r="E293" s="17" t="s">
        <v>476</v>
      </c>
      <c r="F293" s="15" t="n">
        <v>484.32</v>
      </c>
      <c r="G293" s="15" t="n">
        <f aca="false">ROUND(ROUND(F293*100,0)/10,0)/100</f>
        <v>48.43</v>
      </c>
      <c r="H293" s="15" t="n">
        <f aca="false">F293+G293</f>
        <v>532.75</v>
      </c>
      <c r="I293" s="17" t="s">
        <v>2474</v>
      </c>
      <c r="J293" s="19" t="n">
        <f aca="false">DATE(YEAR(B293),MONTH(B293),1)</f>
        <v>46113</v>
      </c>
      <c r="K293" s="17" t="str">
        <f aca="false">IF(E293="","No","Yes")</f>
        <v>Yes</v>
      </c>
      <c r="L293" s="17" t="str">
        <f aca="false">IF(D293="","No","Yes")</f>
        <v>Yes</v>
      </c>
    </row>
    <row r="294" customFormat="false" ht="15" hidden="false" customHeight="false" outlineLevel="0" collapsed="false">
      <c r="A294" s="17" t="s">
        <v>2764</v>
      </c>
      <c r="B294" s="18" t="n">
        <v>46128</v>
      </c>
      <c r="C294" s="17" t="s">
        <v>88</v>
      </c>
      <c r="D294" s="17" t="s">
        <v>544</v>
      </c>
      <c r="E294" s="17"/>
      <c r="F294" s="15" t="n">
        <v>139.83</v>
      </c>
      <c r="G294" s="15" t="n">
        <f aca="false">ROUND(ROUND(F294*100,0)/10,0)/100</f>
        <v>13.98</v>
      </c>
      <c r="H294" s="15" t="n">
        <f aca="false">F294+G294</f>
        <v>153.81</v>
      </c>
      <c r="I294" s="17" t="s">
        <v>2472</v>
      </c>
      <c r="J294" s="19" t="n">
        <f aca="false">DATE(YEAR(B294),MONTH(B294),1)</f>
        <v>46113</v>
      </c>
      <c r="K294" s="17" t="str">
        <f aca="false">IF(E294="","No","Yes")</f>
        <v>No</v>
      </c>
      <c r="L294" s="17" t="str">
        <f aca="false">IF(D294="","No","Yes")</f>
        <v>Yes</v>
      </c>
    </row>
    <row r="295" customFormat="false" ht="15" hidden="false" customHeight="false" outlineLevel="0" collapsed="false">
      <c r="A295" s="17" t="s">
        <v>2765</v>
      </c>
      <c r="B295" s="18" t="n">
        <v>46128</v>
      </c>
      <c r="C295" s="17" t="s">
        <v>101</v>
      </c>
      <c r="D295" s="17" t="s">
        <v>437</v>
      </c>
      <c r="E295" s="17" t="s">
        <v>474</v>
      </c>
      <c r="F295" s="15" t="n">
        <v>1001.58</v>
      </c>
      <c r="G295" s="15" t="n">
        <f aca="false">ROUND(ROUND(F295*100,0)/10,0)/100</f>
        <v>100.16</v>
      </c>
      <c r="H295" s="15" t="n">
        <f aca="false">F295+G295</f>
        <v>1101.74</v>
      </c>
      <c r="I295" s="17" t="s">
        <v>2474</v>
      </c>
      <c r="J295" s="19" t="n">
        <f aca="false">DATE(YEAR(B295),MONTH(B295),1)</f>
        <v>46113</v>
      </c>
      <c r="K295" s="17" t="str">
        <f aca="false">IF(E295="","No","Yes")</f>
        <v>Yes</v>
      </c>
      <c r="L295" s="17" t="str">
        <f aca="false">IF(D295="","No","Yes")</f>
        <v>Yes</v>
      </c>
    </row>
    <row r="296" customFormat="false" ht="15" hidden="false" customHeight="false" outlineLevel="0" collapsed="false">
      <c r="A296" s="17" t="s">
        <v>2766</v>
      </c>
      <c r="B296" s="18" t="n">
        <v>46128</v>
      </c>
      <c r="C296" s="17" t="s">
        <v>101</v>
      </c>
      <c r="D296" s="17"/>
      <c r="E296" s="17"/>
      <c r="F296" s="15" t="n">
        <v>56.06</v>
      </c>
      <c r="G296" s="15" t="n">
        <f aca="false">ROUND(ROUND(F296*100,0)/10,0)/100</f>
        <v>5.61</v>
      </c>
      <c r="H296" s="15" t="n">
        <f aca="false">F296+G296</f>
        <v>61.67</v>
      </c>
      <c r="I296" s="17" t="s">
        <v>2470</v>
      </c>
      <c r="J296" s="19" t="n">
        <f aca="false">DATE(YEAR(B296),MONTH(B296),1)</f>
        <v>46113</v>
      </c>
      <c r="K296" s="17" t="str">
        <f aca="false">IF(E296="","No","Yes")</f>
        <v>No</v>
      </c>
      <c r="L296" s="17" t="str">
        <f aca="false">IF(D296="","No","Yes")</f>
        <v>No</v>
      </c>
    </row>
    <row r="297" customFormat="false" ht="15" hidden="false" customHeight="false" outlineLevel="0" collapsed="false">
      <c r="A297" s="17" t="s">
        <v>2767</v>
      </c>
      <c r="B297" s="18" t="n">
        <v>46129</v>
      </c>
      <c r="C297" s="17" t="s">
        <v>82</v>
      </c>
      <c r="D297" s="17" t="s">
        <v>417</v>
      </c>
      <c r="E297" s="17" t="s">
        <v>466</v>
      </c>
      <c r="F297" s="15" t="n">
        <v>167.71</v>
      </c>
      <c r="G297" s="15" t="n">
        <f aca="false">ROUND(ROUND(F297*100,0)/10,0)/100</f>
        <v>16.77</v>
      </c>
      <c r="H297" s="15" t="n">
        <f aca="false">F297+G297</f>
        <v>184.48</v>
      </c>
      <c r="I297" s="17" t="s">
        <v>2474</v>
      </c>
      <c r="J297" s="19" t="n">
        <f aca="false">DATE(YEAR(B297),MONTH(B297),1)</f>
        <v>46113</v>
      </c>
      <c r="K297" s="17" t="str">
        <f aca="false">IF(E297="","No","Yes")</f>
        <v>Yes</v>
      </c>
      <c r="L297" s="17" t="str">
        <f aca="false">IF(D297="","No","Yes")</f>
        <v>Yes</v>
      </c>
    </row>
    <row r="298" customFormat="false" ht="15" hidden="false" customHeight="false" outlineLevel="0" collapsed="false">
      <c r="A298" s="17" t="s">
        <v>2768</v>
      </c>
      <c r="B298" s="18" t="n">
        <v>46129</v>
      </c>
      <c r="C298" s="17" t="s">
        <v>82</v>
      </c>
      <c r="D298" s="17" t="s">
        <v>427</v>
      </c>
      <c r="E298" s="17" t="s">
        <v>484</v>
      </c>
      <c r="F298" s="15" t="n">
        <v>223.81</v>
      </c>
      <c r="G298" s="15" t="n">
        <f aca="false">ROUND(ROUND(F298*100,0)/10,0)/100</f>
        <v>22.38</v>
      </c>
      <c r="H298" s="15" t="n">
        <f aca="false">F298+G298</f>
        <v>246.19</v>
      </c>
      <c r="I298" s="17" t="s">
        <v>2474</v>
      </c>
      <c r="J298" s="19" t="n">
        <f aca="false">DATE(YEAR(B298),MONTH(B298),1)</f>
        <v>46113</v>
      </c>
      <c r="K298" s="17" t="str">
        <f aca="false">IF(E298="","No","Yes")</f>
        <v>Yes</v>
      </c>
      <c r="L298" s="17" t="str">
        <f aca="false">IF(D298="","No","Yes")</f>
        <v>Yes</v>
      </c>
    </row>
    <row r="299" customFormat="false" ht="15" hidden="false" customHeight="false" outlineLevel="0" collapsed="false">
      <c r="A299" s="17" t="s">
        <v>2769</v>
      </c>
      <c r="B299" s="18" t="n">
        <v>46129</v>
      </c>
      <c r="C299" s="17" t="s">
        <v>82</v>
      </c>
      <c r="D299" s="17"/>
      <c r="E299" s="17"/>
      <c r="F299" s="15" t="n">
        <v>171.43</v>
      </c>
      <c r="G299" s="15" t="n">
        <f aca="false">ROUND(ROUND(F299*100,0)/10,0)/100</f>
        <v>17.14</v>
      </c>
      <c r="H299" s="15" t="n">
        <f aca="false">F299+G299</f>
        <v>188.57</v>
      </c>
      <c r="I299" s="17" t="s">
        <v>2470</v>
      </c>
      <c r="J299" s="19" t="n">
        <f aca="false">DATE(YEAR(B299),MONTH(B299),1)</f>
        <v>46113</v>
      </c>
      <c r="K299" s="17" t="str">
        <f aca="false">IF(E299="","No","Yes")</f>
        <v>No</v>
      </c>
      <c r="L299" s="17" t="str">
        <f aca="false">IF(D299="","No","Yes")</f>
        <v>No</v>
      </c>
    </row>
    <row r="300" customFormat="false" ht="15" hidden="false" customHeight="false" outlineLevel="0" collapsed="false">
      <c r="A300" s="17" t="s">
        <v>2770</v>
      </c>
      <c r="B300" s="18" t="n">
        <v>46129</v>
      </c>
      <c r="C300" s="17" t="s">
        <v>82</v>
      </c>
      <c r="D300" s="17" t="s">
        <v>503</v>
      </c>
      <c r="E300" s="17"/>
      <c r="F300" s="15" t="n">
        <v>211.34</v>
      </c>
      <c r="G300" s="15" t="n">
        <f aca="false">ROUND(ROUND(F300*100,0)/10,0)/100</f>
        <v>21.13</v>
      </c>
      <c r="H300" s="15" t="n">
        <f aca="false">F300+G300</f>
        <v>232.47</v>
      </c>
      <c r="I300" s="17" t="s">
        <v>2472</v>
      </c>
      <c r="J300" s="19" t="n">
        <f aca="false">DATE(YEAR(B300),MONTH(B300),1)</f>
        <v>46113</v>
      </c>
      <c r="K300" s="17" t="str">
        <f aca="false">IF(E300="","No","Yes")</f>
        <v>No</v>
      </c>
      <c r="L300" s="17" t="str">
        <f aca="false">IF(D300="","No","Yes")</f>
        <v>Yes</v>
      </c>
    </row>
    <row r="301" customFormat="false" ht="15" hidden="false" customHeight="false" outlineLevel="0" collapsed="false">
      <c r="A301" s="17" t="s">
        <v>2771</v>
      </c>
      <c r="B301" s="18" t="n">
        <v>46129</v>
      </c>
      <c r="C301" s="17" t="s">
        <v>88</v>
      </c>
      <c r="D301" s="17" t="s">
        <v>433</v>
      </c>
      <c r="E301" s="17" t="s">
        <v>460</v>
      </c>
      <c r="F301" s="15" t="n">
        <v>187.06</v>
      </c>
      <c r="G301" s="15" t="n">
        <f aca="false">ROUND(ROUND(F301*100,0)/10,0)/100</f>
        <v>18.71</v>
      </c>
      <c r="H301" s="15" t="n">
        <f aca="false">F301+G301</f>
        <v>205.77</v>
      </c>
      <c r="I301" s="17" t="s">
        <v>2474</v>
      </c>
      <c r="J301" s="19" t="n">
        <f aca="false">DATE(YEAR(B301),MONTH(B301),1)</f>
        <v>46113</v>
      </c>
      <c r="K301" s="17" t="str">
        <f aca="false">IF(E301="","No","Yes")</f>
        <v>Yes</v>
      </c>
      <c r="L301" s="17" t="str">
        <f aca="false">IF(D301="","No","Yes")</f>
        <v>Yes</v>
      </c>
    </row>
    <row r="302" customFormat="false" ht="15" hidden="false" customHeight="false" outlineLevel="0" collapsed="false">
      <c r="A302" s="17" t="s">
        <v>2772</v>
      </c>
      <c r="B302" s="18" t="n">
        <v>46129</v>
      </c>
      <c r="C302" s="17" t="s">
        <v>88</v>
      </c>
      <c r="D302" s="17" t="s">
        <v>479</v>
      </c>
      <c r="E302" s="17"/>
      <c r="F302" s="15" t="n">
        <v>125.07</v>
      </c>
      <c r="G302" s="15" t="n">
        <f aca="false">ROUND(ROUND(F302*100,0)/10,0)/100</f>
        <v>12.51</v>
      </c>
      <c r="H302" s="15" t="n">
        <f aca="false">F302+G302</f>
        <v>137.58</v>
      </c>
      <c r="I302" s="17" t="s">
        <v>2472</v>
      </c>
      <c r="J302" s="19" t="n">
        <f aca="false">DATE(YEAR(B302),MONTH(B302),1)</f>
        <v>46113</v>
      </c>
      <c r="K302" s="17" t="str">
        <f aca="false">IF(E302="","No","Yes")</f>
        <v>No</v>
      </c>
      <c r="L302" s="17" t="str">
        <f aca="false">IF(D302="","No","Yes")</f>
        <v>Yes</v>
      </c>
    </row>
    <row r="303" customFormat="false" ht="15" hidden="false" customHeight="false" outlineLevel="0" collapsed="false">
      <c r="A303" s="17" t="s">
        <v>2773</v>
      </c>
      <c r="B303" s="18" t="n">
        <v>46129</v>
      </c>
      <c r="C303" s="17" t="s">
        <v>101</v>
      </c>
      <c r="D303" s="17" t="s">
        <v>472</v>
      </c>
      <c r="E303" s="17" t="s">
        <v>471</v>
      </c>
      <c r="F303" s="15" t="n">
        <v>125.39</v>
      </c>
      <c r="G303" s="15" t="n">
        <f aca="false">ROUND(ROUND(F303*100,0)/10,0)/100</f>
        <v>12.54</v>
      </c>
      <c r="H303" s="15" t="n">
        <f aca="false">F303+G303</f>
        <v>137.93</v>
      </c>
      <c r="I303" s="17" t="s">
        <v>2474</v>
      </c>
      <c r="J303" s="19" t="n">
        <f aca="false">DATE(YEAR(B303),MONTH(B303),1)</f>
        <v>46113</v>
      </c>
      <c r="K303" s="17" t="str">
        <f aca="false">IF(E303="","No","Yes")</f>
        <v>Yes</v>
      </c>
      <c r="L303" s="17" t="str">
        <f aca="false">IF(D303="","No","Yes")</f>
        <v>Yes</v>
      </c>
    </row>
    <row r="304" customFormat="false" ht="15" hidden="false" customHeight="false" outlineLevel="0" collapsed="false">
      <c r="A304" s="17" t="s">
        <v>2774</v>
      </c>
      <c r="B304" s="18" t="n">
        <v>46129</v>
      </c>
      <c r="C304" s="17" t="s">
        <v>101</v>
      </c>
      <c r="D304" s="17" t="s">
        <v>482</v>
      </c>
      <c r="E304" s="17" t="s">
        <v>481</v>
      </c>
      <c r="F304" s="15" t="n">
        <v>432.26</v>
      </c>
      <c r="G304" s="15" t="n">
        <f aca="false">ROUND(ROUND(F304*100,0)/10,0)/100</f>
        <v>43.23</v>
      </c>
      <c r="H304" s="15" t="n">
        <f aca="false">F304+G304</f>
        <v>475.49</v>
      </c>
      <c r="I304" s="17" t="s">
        <v>2474</v>
      </c>
      <c r="J304" s="19" t="n">
        <f aca="false">DATE(YEAR(B304),MONTH(B304),1)</f>
        <v>46113</v>
      </c>
      <c r="K304" s="17" t="str">
        <f aca="false">IF(E304="","No","Yes")</f>
        <v>Yes</v>
      </c>
      <c r="L304" s="17" t="str">
        <f aca="false">IF(D304="","No","Yes")</f>
        <v>Yes</v>
      </c>
    </row>
    <row r="305" customFormat="false" ht="15" hidden="false" customHeight="false" outlineLevel="0" collapsed="false">
      <c r="A305" s="17" t="s">
        <v>2775</v>
      </c>
      <c r="B305" s="18" t="n">
        <v>46129</v>
      </c>
      <c r="C305" s="17" t="s">
        <v>101</v>
      </c>
      <c r="D305" s="17" t="s">
        <v>508</v>
      </c>
      <c r="E305" s="17" t="s">
        <v>507</v>
      </c>
      <c r="F305" s="15" t="n">
        <v>172.11</v>
      </c>
      <c r="G305" s="15" t="n">
        <f aca="false">ROUND(ROUND(F305*100,0)/10,0)/100</f>
        <v>17.21</v>
      </c>
      <c r="H305" s="15" t="n">
        <f aca="false">F305+G305</f>
        <v>189.32</v>
      </c>
      <c r="I305" s="17" t="s">
        <v>2474</v>
      </c>
      <c r="J305" s="19" t="n">
        <f aca="false">DATE(YEAR(B305),MONTH(B305),1)</f>
        <v>46113</v>
      </c>
      <c r="K305" s="17" t="str">
        <f aca="false">IF(E305="","No","Yes")</f>
        <v>Yes</v>
      </c>
      <c r="L305" s="17" t="str">
        <f aca="false">IF(D305="","No","Yes")</f>
        <v>Yes</v>
      </c>
    </row>
    <row r="306" customFormat="false" ht="15" hidden="false" customHeight="false" outlineLevel="0" collapsed="false">
      <c r="A306" s="17" t="s">
        <v>2776</v>
      </c>
      <c r="B306" s="18" t="n">
        <v>46129</v>
      </c>
      <c r="C306" s="17" t="s">
        <v>101</v>
      </c>
      <c r="D306" s="17" t="s">
        <v>554</v>
      </c>
      <c r="E306" s="17"/>
      <c r="F306" s="15" t="n">
        <v>45.97</v>
      </c>
      <c r="G306" s="15" t="n">
        <f aca="false">ROUND(ROUND(F306*100,0)/10,0)/100</f>
        <v>4.6</v>
      </c>
      <c r="H306" s="15" t="n">
        <f aca="false">F306+G306</f>
        <v>50.57</v>
      </c>
      <c r="I306" s="17" t="s">
        <v>2472</v>
      </c>
      <c r="J306" s="19" t="n">
        <f aca="false">DATE(YEAR(B306),MONTH(B306),1)</f>
        <v>46113</v>
      </c>
      <c r="K306" s="17" t="str">
        <f aca="false">IF(E306="","No","Yes")</f>
        <v>No</v>
      </c>
      <c r="L306" s="17" t="str">
        <f aca="false">IF(D306="","No","Yes")</f>
        <v>Yes</v>
      </c>
    </row>
    <row r="307" customFormat="false" ht="15" hidden="false" customHeight="false" outlineLevel="0" collapsed="false">
      <c r="A307" s="17" t="s">
        <v>2777</v>
      </c>
      <c r="B307" s="18" t="n">
        <v>46130</v>
      </c>
      <c r="C307" s="17" t="s">
        <v>82</v>
      </c>
      <c r="D307" s="17" t="s">
        <v>413</v>
      </c>
      <c r="E307" s="17" t="s">
        <v>464</v>
      </c>
      <c r="F307" s="15" t="n">
        <v>152.3</v>
      </c>
      <c r="G307" s="15" t="n">
        <f aca="false">ROUND(ROUND(F307*100,0)/10,0)/100</f>
        <v>15.23</v>
      </c>
      <c r="H307" s="15" t="n">
        <f aca="false">F307+G307</f>
        <v>167.53</v>
      </c>
      <c r="I307" s="17" t="s">
        <v>2474</v>
      </c>
      <c r="J307" s="19" t="n">
        <f aca="false">DATE(YEAR(B307),MONTH(B307),1)</f>
        <v>46113</v>
      </c>
      <c r="K307" s="17" t="str">
        <f aca="false">IF(E307="","No","Yes")</f>
        <v>Yes</v>
      </c>
      <c r="L307" s="17" t="str">
        <f aca="false">IF(D307="","No","Yes")</f>
        <v>Yes</v>
      </c>
    </row>
    <row r="308" customFormat="false" ht="15" hidden="false" customHeight="false" outlineLevel="0" collapsed="false">
      <c r="A308" s="17" t="s">
        <v>2778</v>
      </c>
      <c r="B308" s="18" t="n">
        <v>46130</v>
      </c>
      <c r="C308" s="17" t="s">
        <v>82</v>
      </c>
      <c r="D308" s="17" t="s">
        <v>433</v>
      </c>
      <c r="E308" s="17" t="s">
        <v>467</v>
      </c>
      <c r="F308" s="15" t="n">
        <v>417.68</v>
      </c>
      <c r="G308" s="15" t="n">
        <f aca="false">ROUND(ROUND(F308*100,0)/10,0)/100</f>
        <v>41.77</v>
      </c>
      <c r="H308" s="15" t="n">
        <f aca="false">F308+G308</f>
        <v>459.45</v>
      </c>
      <c r="I308" s="17" t="s">
        <v>2474</v>
      </c>
      <c r="J308" s="19" t="n">
        <f aca="false">DATE(YEAR(B308),MONTH(B308),1)</f>
        <v>46113</v>
      </c>
      <c r="K308" s="17" t="str">
        <f aca="false">IF(E308="","No","Yes")</f>
        <v>Yes</v>
      </c>
      <c r="L308" s="17" t="str">
        <f aca="false">IF(D308="","No","Yes")</f>
        <v>Yes</v>
      </c>
    </row>
    <row r="309" customFormat="false" ht="15" hidden="false" customHeight="false" outlineLevel="0" collapsed="false">
      <c r="A309" s="17" t="s">
        <v>2779</v>
      </c>
      <c r="B309" s="18" t="n">
        <v>46130</v>
      </c>
      <c r="C309" s="17" t="s">
        <v>82</v>
      </c>
      <c r="D309" s="17" t="s">
        <v>479</v>
      </c>
      <c r="E309" s="17" t="s">
        <v>478</v>
      </c>
      <c r="F309" s="15" t="n">
        <v>250.36</v>
      </c>
      <c r="G309" s="15" t="n">
        <f aca="false">ROUND(ROUND(F309*100,0)/10,0)/100</f>
        <v>25.04</v>
      </c>
      <c r="H309" s="15" t="n">
        <f aca="false">F309+G309</f>
        <v>275.4</v>
      </c>
      <c r="I309" s="17" t="s">
        <v>2474</v>
      </c>
      <c r="J309" s="19" t="n">
        <f aca="false">DATE(YEAR(B309),MONTH(B309),1)</f>
        <v>46113</v>
      </c>
      <c r="K309" s="17" t="str">
        <f aca="false">IF(E309="","No","Yes")</f>
        <v>Yes</v>
      </c>
      <c r="L309" s="17" t="str">
        <f aca="false">IF(D309="","No","Yes")</f>
        <v>Yes</v>
      </c>
    </row>
    <row r="310" customFormat="false" ht="15" hidden="false" customHeight="false" outlineLevel="0" collapsed="false">
      <c r="A310" s="17" t="s">
        <v>2780</v>
      </c>
      <c r="B310" s="18" t="n">
        <v>46130</v>
      </c>
      <c r="C310" s="17" t="s">
        <v>82</v>
      </c>
      <c r="D310" s="17" t="s">
        <v>472</v>
      </c>
      <c r="E310" s="17" t="s">
        <v>496</v>
      </c>
      <c r="F310" s="15" t="n">
        <v>291.9</v>
      </c>
      <c r="G310" s="15" t="n">
        <f aca="false">ROUND(ROUND(F310*100,0)/10,0)/100</f>
        <v>29.19</v>
      </c>
      <c r="H310" s="15" t="n">
        <f aca="false">F310+G310</f>
        <v>321.09</v>
      </c>
      <c r="I310" s="17" t="s">
        <v>2474</v>
      </c>
      <c r="J310" s="19" t="n">
        <f aca="false">DATE(YEAR(B310),MONTH(B310),1)</f>
        <v>46113</v>
      </c>
      <c r="K310" s="17" t="str">
        <f aca="false">IF(E310="","No","Yes")</f>
        <v>Yes</v>
      </c>
      <c r="L310" s="17" t="str">
        <f aca="false">IF(D310="","No","Yes")</f>
        <v>Yes</v>
      </c>
    </row>
    <row r="311" customFormat="false" ht="15" hidden="false" customHeight="false" outlineLevel="0" collapsed="false">
      <c r="A311" s="17" t="s">
        <v>2781</v>
      </c>
      <c r="B311" s="18" t="n">
        <v>46130</v>
      </c>
      <c r="C311" s="17" t="s">
        <v>82</v>
      </c>
      <c r="D311" s="17" t="s">
        <v>413</v>
      </c>
      <c r="E311" s="17" t="s">
        <v>499</v>
      </c>
      <c r="F311" s="15" t="n">
        <v>165.43</v>
      </c>
      <c r="G311" s="15" t="n">
        <f aca="false">ROUND(ROUND(F311*100,0)/10,0)/100</f>
        <v>16.54</v>
      </c>
      <c r="H311" s="15" t="n">
        <f aca="false">F311+G311</f>
        <v>181.97</v>
      </c>
      <c r="I311" s="17" t="s">
        <v>2474</v>
      </c>
      <c r="J311" s="19" t="n">
        <f aca="false">DATE(YEAR(B311),MONTH(B311),1)</f>
        <v>46113</v>
      </c>
      <c r="K311" s="17" t="str">
        <f aca="false">IF(E311="","No","Yes")</f>
        <v>Yes</v>
      </c>
      <c r="L311" s="17" t="str">
        <f aca="false">IF(D311="","No","Yes")</f>
        <v>Yes</v>
      </c>
    </row>
    <row r="312" customFormat="false" ht="15" hidden="false" customHeight="false" outlineLevel="0" collapsed="false">
      <c r="A312" s="17" t="s">
        <v>2782</v>
      </c>
      <c r="B312" s="18" t="n">
        <v>46130</v>
      </c>
      <c r="C312" s="17" t="s">
        <v>82</v>
      </c>
      <c r="D312" s="17" t="s">
        <v>410</v>
      </c>
      <c r="E312" s="17" t="s">
        <v>501</v>
      </c>
      <c r="F312" s="15" t="n">
        <v>401.22</v>
      </c>
      <c r="G312" s="15" t="n">
        <f aca="false">ROUND(ROUND(F312*100,0)/10,0)/100</f>
        <v>40.12</v>
      </c>
      <c r="H312" s="15" t="n">
        <f aca="false">F312+G312</f>
        <v>441.34</v>
      </c>
      <c r="I312" s="17" t="s">
        <v>2474</v>
      </c>
      <c r="J312" s="19" t="n">
        <f aca="false">DATE(YEAR(B312),MONTH(B312),1)</f>
        <v>46113</v>
      </c>
      <c r="K312" s="17" t="str">
        <f aca="false">IF(E312="","No","Yes")</f>
        <v>Yes</v>
      </c>
      <c r="L312" s="17" t="str">
        <f aca="false">IF(D312="","No","Yes")</f>
        <v>Yes</v>
      </c>
    </row>
    <row r="313" customFormat="false" ht="15" hidden="false" customHeight="false" outlineLevel="0" collapsed="false">
      <c r="A313" s="17" t="s">
        <v>2783</v>
      </c>
      <c r="B313" s="18" t="n">
        <v>46130</v>
      </c>
      <c r="C313" s="17" t="s">
        <v>82</v>
      </c>
      <c r="D313" s="17" t="s">
        <v>482</v>
      </c>
      <c r="E313" s="17" t="s">
        <v>505</v>
      </c>
      <c r="F313" s="15" t="n">
        <v>852.3</v>
      </c>
      <c r="G313" s="15" t="n">
        <f aca="false">ROUND(ROUND(F313*100,0)/10,0)/100</f>
        <v>85.23</v>
      </c>
      <c r="H313" s="15" t="n">
        <f aca="false">F313+G313</f>
        <v>937.53</v>
      </c>
      <c r="I313" s="17" t="s">
        <v>2474</v>
      </c>
      <c r="J313" s="19" t="n">
        <f aca="false">DATE(YEAR(B313),MONTH(B313),1)</f>
        <v>46113</v>
      </c>
      <c r="K313" s="17" t="str">
        <f aca="false">IF(E313="","No","Yes")</f>
        <v>Yes</v>
      </c>
      <c r="L313" s="17" t="str">
        <f aca="false">IF(D313="","No","Yes")</f>
        <v>Yes</v>
      </c>
    </row>
    <row r="314" customFormat="false" ht="15" hidden="false" customHeight="false" outlineLevel="0" collapsed="false">
      <c r="A314" s="17" t="s">
        <v>2784</v>
      </c>
      <c r="B314" s="18" t="n">
        <v>46130</v>
      </c>
      <c r="C314" s="17" t="s">
        <v>82</v>
      </c>
      <c r="D314" s="17"/>
      <c r="E314" s="17"/>
      <c r="F314" s="15" t="n">
        <v>77.24</v>
      </c>
      <c r="G314" s="15" t="n">
        <f aca="false">ROUND(ROUND(F314*100,0)/10,0)/100</f>
        <v>7.72</v>
      </c>
      <c r="H314" s="15" t="n">
        <f aca="false">F314+G314</f>
        <v>84.96</v>
      </c>
      <c r="I314" s="17" t="s">
        <v>2470</v>
      </c>
      <c r="J314" s="19" t="n">
        <f aca="false">DATE(YEAR(B314),MONTH(B314),1)</f>
        <v>46113</v>
      </c>
      <c r="K314" s="17" t="str">
        <f aca="false">IF(E314="","No","Yes")</f>
        <v>No</v>
      </c>
      <c r="L314" s="17" t="str">
        <f aca="false">IF(D314="","No","Yes")</f>
        <v>No</v>
      </c>
    </row>
    <row r="315" customFormat="false" ht="15" hidden="false" customHeight="false" outlineLevel="0" collapsed="false">
      <c r="A315" s="17" t="s">
        <v>2785</v>
      </c>
      <c r="B315" s="18" t="n">
        <v>46130</v>
      </c>
      <c r="C315" s="17" t="s">
        <v>88</v>
      </c>
      <c r="D315" s="17" t="s">
        <v>410</v>
      </c>
      <c r="E315" s="17" t="s">
        <v>518</v>
      </c>
      <c r="F315" s="15" t="n">
        <v>244.04</v>
      </c>
      <c r="G315" s="15" t="n">
        <f aca="false">ROUND(ROUND(F315*100,0)/10,0)/100</f>
        <v>24.4</v>
      </c>
      <c r="H315" s="15" t="n">
        <f aca="false">F315+G315</f>
        <v>268.44</v>
      </c>
      <c r="I315" s="17" t="s">
        <v>2474</v>
      </c>
      <c r="J315" s="19" t="n">
        <f aca="false">DATE(YEAR(B315),MONTH(B315),1)</f>
        <v>46113</v>
      </c>
      <c r="K315" s="17" t="str">
        <f aca="false">IF(E315="","No","Yes")</f>
        <v>Yes</v>
      </c>
      <c r="L315" s="17" t="str">
        <f aca="false">IF(D315="","No","Yes")</f>
        <v>Yes</v>
      </c>
    </row>
    <row r="316" customFormat="false" ht="15" hidden="false" customHeight="false" outlineLevel="0" collapsed="false">
      <c r="A316" s="17" t="s">
        <v>2786</v>
      </c>
      <c r="B316" s="18" t="n">
        <v>46130</v>
      </c>
      <c r="C316" s="17" t="s">
        <v>101</v>
      </c>
      <c r="D316" s="17" t="s">
        <v>443</v>
      </c>
      <c r="E316" s="17" t="s">
        <v>465</v>
      </c>
      <c r="F316" s="15" t="n">
        <v>415.64</v>
      </c>
      <c r="G316" s="15" t="n">
        <f aca="false">ROUND(ROUND(F316*100,0)/10,0)/100</f>
        <v>41.56</v>
      </c>
      <c r="H316" s="15" t="n">
        <f aca="false">F316+G316</f>
        <v>457.2</v>
      </c>
      <c r="I316" s="17" t="s">
        <v>2474</v>
      </c>
      <c r="J316" s="19" t="n">
        <f aca="false">DATE(YEAR(B316),MONTH(B316),1)</f>
        <v>46113</v>
      </c>
      <c r="K316" s="17" t="str">
        <f aca="false">IF(E316="","No","Yes")</f>
        <v>Yes</v>
      </c>
      <c r="L316" s="17" t="str">
        <f aca="false">IF(D316="","No","Yes")</f>
        <v>Yes</v>
      </c>
    </row>
    <row r="317" customFormat="false" ht="15" hidden="false" customHeight="false" outlineLevel="0" collapsed="false">
      <c r="A317" s="17" t="s">
        <v>2787</v>
      </c>
      <c r="B317" s="18" t="n">
        <v>46130</v>
      </c>
      <c r="C317" s="17" t="s">
        <v>101</v>
      </c>
      <c r="D317" s="17" t="s">
        <v>369</v>
      </c>
      <c r="E317" s="17" t="s">
        <v>470</v>
      </c>
      <c r="F317" s="15" t="n">
        <v>463.76</v>
      </c>
      <c r="G317" s="15" t="n">
        <f aca="false">ROUND(ROUND(F317*100,0)/10,0)/100</f>
        <v>46.38</v>
      </c>
      <c r="H317" s="15" t="n">
        <f aca="false">F317+G317</f>
        <v>510.14</v>
      </c>
      <c r="I317" s="17" t="s">
        <v>2474</v>
      </c>
      <c r="J317" s="19" t="n">
        <f aca="false">DATE(YEAR(B317),MONTH(B317),1)</f>
        <v>46113</v>
      </c>
      <c r="K317" s="17" t="str">
        <f aca="false">IF(E317="","No","Yes")</f>
        <v>Yes</v>
      </c>
      <c r="L317" s="17" t="str">
        <f aca="false">IF(D317="","No","Yes")</f>
        <v>Yes</v>
      </c>
    </row>
    <row r="318" customFormat="false" ht="15" hidden="false" customHeight="false" outlineLevel="0" collapsed="false">
      <c r="A318" s="17" t="s">
        <v>2788</v>
      </c>
      <c r="B318" s="18" t="n">
        <v>46131</v>
      </c>
      <c r="C318" s="17" t="s">
        <v>82</v>
      </c>
      <c r="D318" s="17" t="s">
        <v>417</v>
      </c>
      <c r="E318" s="17" t="s">
        <v>485</v>
      </c>
      <c r="F318" s="15" t="n">
        <v>58.26</v>
      </c>
      <c r="G318" s="15" t="n">
        <f aca="false">ROUND(ROUND(F318*100,0)/10,0)/100</f>
        <v>5.83</v>
      </c>
      <c r="H318" s="15" t="n">
        <f aca="false">F318+G318</f>
        <v>64.09</v>
      </c>
      <c r="I318" s="17" t="s">
        <v>2474</v>
      </c>
      <c r="J318" s="19" t="n">
        <f aca="false">DATE(YEAR(B318),MONTH(B318),1)</f>
        <v>46113</v>
      </c>
      <c r="K318" s="17" t="str">
        <f aca="false">IF(E318="","No","Yes")</f>
        <v>Yes</v>
      </c>
      <c r="L318" s="17" t="str">
        <f aca="false">IF(D318="","No","Yes")</f>
        <v>Yes</v>
      </c>
    </row>
    <row r="319" customFormat="false" ht="15" hidden="false" customHeight="false" outlineLevel="0" collapsed="false">
      <c r="A319" s="17" t="s">
        <v>2789</v>
      </c>
      <c r="B319" s="18" t="n">
        <v>46131</v>
      </c>
      <c r="C319" s="17" t="s">
        <v>82</v>
      </c>
      <c r="D319" s="17" t="s">
        <v>482</v>
      </c>
      <c r="E319" s="17" t="s">
        <v>490</v>
      </c>
      <c r="F319" s="15" t="n">
        <v>100.37</v>
      </c>
      <c r="G319" s="15" t="n">
        <f aca="false">ROUND(ROUND(F319*100,0)/10,0)/100</f>
        <v>10.04</v>
      </c>
      <c r="H319" s="15" t="n">
        <f aca="false">F319+G319</f>
        <v>110.41</v>
      </c>
      <c r="I319" s="17" t="s">
        <v>2474</v>
      </c>
      <c r="J319" s="19" t="n">
        <f aca="false">DATE(YEAR(B319),MONTH(B319),1)</f>
        <v>46113</v>
      </c>
      <c r="K319" s="17" t="str">
        <f aca="false">IF(E319="","No","Yes")</f>
        <v>Yes</v>
      </c>
      <c r="L319" s="17" t="str">
        <f aca="false">IF(D319="","No","Yes")</f>
        <v>Yes</v>
      </c>
    </row>
    <row r="320" customFormat="false" ht="15" hidden="false" customHeight="false" outlineLevel="0" collapsed="false">
      <c r="A320" s="17" t="s">
        <v>2790</v>
      </c>
      <c r="B320" s="18" t="n">
        <v>46131</v>
      </c>
      <c r="C320" s="17" t="s">
        <v>82</v>
      </c>
      <c r="D320" s="17" t="s">
        <v>417</v>
      </c>
      <c r="E320" s="17" t="s">
        <v>491</v>
      </c>
      <c r="F320" s="15" t="n">
        <v>232.62</v>
      </c>
      <c r="G320" s="15" t="n">
        <f aca="false">ROUND(ROUND(F320*100,0)/10,0)/100</f>
        <v>23.26</v>
      </c>
      <c r="H320" s="15" t="n">
        <f aca="false">F320+G320</f>
        <v>255.88</v>
      </c>
      <c r="I320" s="17" t="s">
        <v>2474</v>
      </c>
      <c r="J320" s="19" t="n">
        <f aca="false">DATE(YEAR(B320),MONTH(B320),1)</f>
        <v>46113</v>
      </c>
      <c r="K320" s="17" t="str">
        <f aca="false">IF(E320="","No","Yes")</f>
        <v>Yes</v>
      </c>
      <c r="L320" s="17" t="str">
        <f aca="false">IF(D320="","No","Yes")</f>
        <v>Yes</v>
      </c>
    </row>
    <row r="321" customFormat="false" ht="15" hidden="false" customHeight="false" outlineLevel="0" collapsed="false">
      <c r="A321" s="17" t="s">
        <v>2791</v>
      </c>
      <c r="B321" s="18" t="n">
        <v>46131</v>
      </c>
      <c r="C321" s="17" t="s">
        <v>82</v>
      </c>
      <c r="D321" s="17" t="s">
        <v>511</v>
      </c>
      <c r="E321" s="17" t="s">
        <v>510</v>
      </c>
      <c r="F321" s="15" t="n">
        <v>82.71</v>
      </c>
      <c r="G321" s="15" t="n">
        <f aca="false">ROUND(ROUND(F321*100,0)/10,0)/100</f>
        <v>8.27</v>
      </c>
      <c r="H321" s="15" t="n">
        <f aca="false">F321+G321</f>
        <v>90.98</v>
      </c>
      <c r="I321" s="17" t="s">
        <v>2474</v>
      </c>
      <c r="J321" s="19" t="n">
        <f aca="false">DATE(YEAR(B321),MONTH(B321),1)</f>
        <v>46113</v>
      </c>
      <c r="K321" s="17" t="str">
        <f aca="false">IF(E321="","No","Yes")</f>
        <v>Yes</v>
      </c>
      <c r="L321" s="17" t="str">
        <f aca="false">IF(D321="","No","Yes")</f>
        <v>Yes</v>
      </c>
    </row>
    <row r="322" customFormat="false" ht="15" hidden="false" customHeight="false" outlineLevel="0" collapsed="false">
      <c r="A322" s="17" t="s">
        <v>2792</v>
      </c>
      <c r="B322" s="18" t="n">
        <v>46131</v>
      </c>
      <c r="C322" s="17" t="s">
        <v>82</v>
      </c>
      <c r="D322" s="17" t="s">
        <v>579</v>
      </c>
      <c r="E322" s="17"/>
      <c r="F322" s="15" t="n">
        <v>141.26</v>
      </c>
      <c r="G322" s="15" t="n">
        <f aca="false">ROUND(ROUND(F322*100,0)/10,0)/100</f>
        <v>14.13</v>
      </c>
      <c r="H322" s="15" t="n">
        <f aca="false">F322+G322</f>
        <v>155.39</v>
      </c>
      <c r="I322" s="17" t="s">
        <v>2472</v>
      </c>
      <c r="J322" s="19" t="n">
        <f aca="false">DATE(YEAR(B322),MONTH(B322),1)</f>
        <v>46113</v>
      </c>
      <c r="K322" s="17" t="str">
        <f aca="false">IF(E322="","No","Yes")</f>
        <v>No</v>
      </c>
      <c r="L322" s="17" t="str">
        <f aca="false">IF(D322="","No","Yes")</f>
        <v>Yes</v>
      </c>
    </row>
    <row r="323" customFormat="false" ht="15" hidden="false" customHeight="false" outlineLevel="0" collapsed="false">
      <c r="A323" s="17" t="s">
        <v>2793</v>
      </c>
      <c r="B323" s="18" t="n">
        <v>46131</v>
      </c>
      <c r="C323" s="17" t="s">
        <v>88</v>
      </c>
      <c r="D323" s="17" t="s">
        <v>437</v>
      </c>
      <c r="E323" s="17" t="s">
        <v>477</v>
      </c>
      <c r="F323" s="15" t="n">
        <v>130.71</v>
      </c>
      <c r="G323" s="15" t="n">
        <f aca="false">ROUND(ROUND(F323*100,0)/10,0)/100</f>
        <v>13.07</v>
      </c>
      <c r="H323" s="15" t="n">
        <f aca="false">F323+G323</f>
        <v>143.78</v>
      </c>
      <c r="I323" s="17" t="s">
        <v>2474</v>
      </c>
      <c r="J323" s="19" t="n">
        <f aca="false">DATE(YEAR(B323),MONTH(B323),1)</f>
        <v>46113</v>
      </c>
      <c r="K323" s="17" t="str">
        <f aca="false">IF(E323="","No","Yes")</f>
        <v>Yes</v>
      </c>
      <c r="L323" s="17" t="str">
        <f aca="false">IF(D323="","No","Yes")</f>
        <v>Yes</v>
      </c>
    </row>
    <row r="324" customFormat="false" ht="15" hidden="false" customHeight="false" outlineLevel="0" collapsed="false">
      <c r="A324" s="17" t="s">
        <v>2794</v>
      </c>
      <c r="B324" s="18" t="n">
        <v>46131</v>
      </c>
      <c r="C324" s="17" t="s">
        <v>88</v>
      </c>
      <c r="D324" s="17"/>
      <c r="E324" s="17"/>
      <c r="F324" s="15" t="n">
        <v>125.73</v>
      </c>
      <c r="G324" s="15" t="n">
        <f aca="false">ROUND(ROUND(F324*100,0)/10,0)/100</f>
        <v>12.57</v>
      </c>
      <c r="H324" s="15" t="n">
        <f aca="false">F324+G324</f>
        <v>138.3</v>
      </c>
      <c r="I324" s="17" t="s">
        <v>2470</v>
      </c>
      <c r="J324" s="19" t="n">
        <f aca="false">DATE(YEAR(B324),MONTH(B324),1)</f>
        <v>46113</v>
      </c>
      <c r="K324" s="17" t="str">
        <f aca="false">IF(E324="","No","Yes")</f>
        <v>No</v>
      </c>
      <c r="L324" s="17" t="str">
        <f aca="false">IF(D324="","No","Yes")</f>
        <v>No</v>
      </c>
    </row>
    <row r="325" customFormat="false" ht="15" hidden="false" customHeight="false" outlineLevel="0" collapsed="false">
      <c r="A325" s="17" t="s">
        <v>2795</v>
      </c>
      <c r="B325" s="18" t="n">
        <v>46131</v>
      </c>
      <c r="C325" s="17" t="s">
        <v>88</v>
      </c>
      <c r="D325" s="17" t="s">
        <v>472</v>
      </c>
      <c r="E325" s="17"/>
      <c r="F325" s="15" t="n">
        <v>272.25</v>
      </c>
      <c r="G325" s="15" t="n">
        <f aca="false">ROUND(ROUND(F325*100,0)/10,0)/100</f>
        <v>27.23</v>
      </c>
      <c r="H325" s="15" t="n">
        <f aca="false">F325+G325</f>
        <v>299.48</v>
      </c>
      <c r="I325" s="17" t="s">
        <v>2472</v>
      </c>
      <c r="J325" s="19" t="n">
        <f aca="false">DATE(YEAR(B325),MONTH(B325),1)</f>
        <v>46113</v>
      </c>
      <c r="K325" s="17" t="str">
        <f aca="false">IF(E325="","No","Yes")</f>
        <v>No</v>
      </c>
      <c r="L325" s="17" t="str">
        <f aca="false">IF(D325="","No","Yes")</f>
        <v>Yes</v>
      </c>
    </row>
    <row r="326" customFormat="false" ht="15" hidden="false" customHeight="false" outlineLevel="0" collapsed="false">
      <c r="A326" s="17" t="s">
        <v>2796</v>
      </c>
      <c r="B326" s="18" t="n">
        <v>46132</v>
      </c>
      <c r="C326" s="17" t="s">
        <v>82</v>
      </c>
      <c r="D326" s="17" t="s">
        <v>379</v>
      </c>
      <c r="E326" s="17" t="s">
        <v>487</v>
      </c>
      <c r="F326" s="15" t="n">
        <v>125.94</v>
      </c>
      <c r="G326" s="15" t="n">
        <f aca="false">ROUND(ROUND(F326*100,0)/10,0)/100</f>
        <v>12.59</v>
      </c>
      <c r="H326" s="15" t="n">
        <f aca="false">F326+G326</f>
        <v>138.53</v>
      </c>
      <c r="I326" s="17" t="s">
        <v>2474</v>
      </c>
      <c r="J326" s="19" t="n">
        <f aca="false">DATE(YEAR(B326),MONTH(B326),1)</f>
        <v>46113</v>
      </c>
      <c r="K326" s="17" t="str">
        <f aca="false">IF(E326="","No","Yes")</f>
        <v>Yes</v>
      </c>
      <c r="L326" s="17" t="str">
        <f aca="false">IF(D326="","No","Yes")</f>
        <v>Yes</v>
      </c>
    </row>
    <row r="327" customFormat="false" ht="15" hidden="false" customHeight="false" outlineLevel="0" collapsed="false">
      <c r="A327" s="17" t="s">
        <v>2797</v>
      </c>
      <c r="B327" s="18" t="n">
        <v>46132</v>
      </c>
      <c r="C327" s="17" t="s">
        <v>82</v>
      </c>
      <c r="D327" s="17" t="s">
        <v>472</v>
      </c>
      <c r="E327" s="17" t="s">
        <v>489</v>
      </c>
      <c r="F327" s="15" t="n">
        <v>65</v>
      </c>
      <c r="G327" s="15" t="n">
        <f aca="false">ROUND(ROUND(F327*100,0)/10,0)/100</f>
        <v>6.5</v>
      </c>
      <c r="H327" s="15" t="n">
        <f aca="false">F327+G327</f>
        <v>71.5</v>
      </c>
      <c r="I327" s="17" t="s">
        <v>2474</v>
      </c>
      <c r="J327" s="19" t="n">
        <f aca="false">DATE(YEAR(B327),MONTH(B327),1)</f>
        <v>46113</v>
      </c>
      <c r="K327" s="17" t="str">
        <f aca="false">IF(E327="","No","Yes")</f>
        <v>Yes</v>
      </c>
      <c r="L327" s="17" t="str">
        <f aca="false">IF(D327="","No","Yes")</f>
        <v>Yes</v>
      </c>
    </row>
    <row r="328" customFormat="false" ht="15" hidden="false" customHeight="false" outlineLevel="0" collapsed="false">
      <c r="A328" s="17" t="s">
        <v>2798</v>
      </c>
      <c r="B328" s="18" t="n">
        <v>46132</v>
      </c>
      <c r="C328" s="17" t="s">
        <v>82</v>
      </c>
      <c r="D328" s="17" t="s">
        <v>503</v>
      </c>
      <c r="E328" s="17" t="s">
        <v>502</v>
      </c>
      <c r="F328" s="15" t="n">
        <v>259.95</v>
      </c>
      <c r="G328" s="15" t="n">
        <f aca="false">ROUND(ROUND(F328*100,0)/10,0)/100</f>
        <v>26</v>
      </c>
      <c r="H328" s="15" t="n">
        <f aca="false">F328+G328</f>
        <v>285.95</v>
      </c>
      <c r="I328" s="17" t="s">
        <v>2474</v>
      </c>
      <c r="J328" s="19" t="n">
        <f aca="false">DATE(YEAR(B328),MONTH(B328),1)</f>
        <v>46113</v>
      </c>
      <c r="K328" s="17" t="str">
        <f aca="false">IF(E328="","No","Yes")</f>
        <v>Yes</v>
      </c>
      <c r="L328" s="17" t="str">
        <f aca="false">IF(D328="","No","Yes")</f>
        <v>Yes</v>
      </c>
    </row>
    <row r="329" customFormat="false" ht="15" hidden="false" customHeight="false" outlineLevel="0" collapsed="false">
      <c r="A329" s="17" t="s">
        <v>2799</v>
      </c>
      <c r="B329" s="18" t="n">
        <v>46132</v>
      </c>
      <c r="C329" s="17" t="s">
        <v>82</v>
      </c>
      <c r="D329" s="17" t="s">
        <v>482</v>
      </c>
      <c r="E329" s="17"/>
      <c r="F329" s="15" t="n">
        <v>607</v>
      </c>
      <c r="G329" s="15" t="n">
        <f aca="false">ROUND(ROUND(F329*100,0)/10,0)/100</f>
        <v>60.7</v>
      </c>
      <c r="H329" s="15" t="n">
        <f aca="false">F329+G329</f>
        <v>667.7</v>
      </c>
      <c r="I329" s="17" t="s">
        <v>2472</v>
      </c>
      <c r="J329" s="19" t="n">
        <f aca="false">DATE(YEAR(B329),MONTH(B329),1)</f>
        <v>46113</v>
      </c>
      <c r="K329" s="17" t="str">
        <f aca="false">IF(E329="","No","Yes")</f>
        <v>No</v>
      </c>
      <c r="L329" s="17" t="str">
        <f aca="false">IF(D329="","No","Yes")</f>
        <v>Yes</v>
      </c>
    </row>
    <row r="330" customFormat="false" ht="15" hidden="false" customHeight="false" outlineLevel="0" collapsed="false">
      <c r="A330" s="17" t="s">
        <v>2800</v>
      </c>
      <c r="B330" s="18" t="n">
        <v>46132</v>
      </c>
      <c r="C330" s="17" t="s">
        <v>88</v>
      </c>
      <c r="D330" s="17" t="s">
        <v>410</v>
      </c>
      <c r="E330" s="17" t="s">
        <v>486</v>
      </c>
      <c r="F330" s="15" t="n">
        <v>586.83</v>
      </c>
      <c r="G330" s="15" t="n">
        <f aca="false">ROUND(ROUND(F330*100,0)/10,0)/100</f>
        <v>58.68</v>
      </c>
      <c r="H330" s="15" t="n">
        <f aca="false">F330+G330</f>
        <v>645.51</v>
      </c>
      <c r="I330" s="17" t="s">
        <v>2474</v>
      </c>
      <c r="J330" s="19" t="n">
        <f aca="false">DATE(YEAR(B330),MONTH(B330),1)</f>
        <v>46113</v>
      </c>
      <c r="K330" s="17" t="str">
        <f aca="false">IF(E330="","No","Yes")</f>
        <v>Yes</v>
      </c>
      <c r="L330" s="17" t="str">
        <f aca="false">IF(D330="","No","Yes")</f>
        <v>Yes</v>
      </c>
    </row>
    <row r="331" customFormat="false" ht="15" hidden="false" customHeight="false" outlineLevel="0" collapsed="false">
      <c r="A331" s="17" t="s">
        <v>2801</v>
      </c>
      <c r="B331" s="18" t="n">
        <v>46132</v>
      </c>
      <c r="C331" s="17" t="s">
        <v>88</v>
      </c>
      <c r="D331" s="17" t="s">
        <v>503</v>
      </c>
      <c r="E331" s="17" t="s">
        <v>523</v>
      </c>
      <c r="F331" s="15" t="n">
        <v>87.94</v>
      </c>
      <c r="G331" s="15" t="n">
        <f aca="false">ROUND(ROUND(F331*100,0)/10,0)/100</f>
        <v>8.79</v>
      </c>
      <c r="H331" s="15" t="n">
        <f aca="false">F331+G331</f>
        <v>96.73</v>
      </c>
      <c r="I331" s="17" t="s">
        <v>2474</v>
      </c>
      <c r="J331" s="19" t="n">
        <f aca="false">DATE(YEAR(B331),MONTH(B331),1)</f>
        <v>46113</v>
      </c>
      <c r="K331" s="17" t="str">
        <f aca="false">IF(E331="","No","Yes")</f>
        <v>Yes</v>
      </c>
      <c r="L331" s="17" t="str">
        <f aca="false">IF(D331="","No","Yes")</f>
        <v>Yes</v>
      </c>
    </row>
    <row r="332" customFormat="false" ht="15" hidden="false" customHeight="false" outlineLevel="0" collapsed="false">
      <c r="A332" s="17" t="s">
        <v>2802</v>
      </c>
      <c r="B332" s="18" t="n">
        <v>46132</v>
      </c>
      <c r="C332" s="17" t="s">
        <v>88</v>
      </c>
      <c r="D332" s="17" t="s">
        <v>2358</v>
      </c>
      <c r="E332" s="17"/>
      <c r="F332" s="15" t="n">
        <v>113.9</v>
      </c>
      <c r="G332" s="15" t="n">
        <f aca="false">ROUND(ROUND(F332*100,0)/10,0)/100</f>
        <v>11.39</v>
      </c>
      <c r="H332" s="15" t="n">
        <f aca="false">F332+G332</f>
        <v>125.29</v>
      </c>
      <c r="I332" s="17" t="s">
        <v>2472</v>
      </c>
      <c r="J332" s="19" t="n">
        <f aca="false">DATE(YEAR(B332),MONTH(B332),1)</f>
        <v>46113</v>
      </c>
      <c r="K332" s="17" t="str">
        <f aca="false">IF(E332="","No","Yes")</f>
        <v>No</v>
      </c>
      <c r="L332" s="17" t="str">
        <f aca="false">IF(D332="","No","Yes")</f>
        <v>Yes</v>
      </c>
    </row>
    <row r="333" customFormat="false" ht="15" hidden="false" customHeight="false" outlineLevel="0" collapsed="false">
      <c r="A333" s="17" t="s">
        <v>2803</v>
      </c>
      <c r="B333" s="18" t="n">
        <v>46132</v>
      </c>
      <c r="C333" s="17" t="s">
        <v>101</v>
      </c>
      <c r="D333" s="17" t="s">
        <v>379</v>
      </c>
      <c r="E333" s="17" t="s">
        <v>500</v>
      </c>
      <c r="F333" s="15" t="n">
        <v>387.48</v>
      </c>
      <c r="G333" s="15" t="n">
        <f aca="false">ROUND(ROUND(F333*100,0)/10,0)/100</f>
        <v>38.75</v>
      </c>
      <c r="H333" s="15" t="n">
        <f aca="false">F333+G333</f>
        <v>426.23</v>
      </c>
      <c r="I333" s="17" t="s">
        <v>2474</v>
      </c>
      <c r="J333" s="19" t="n">
        <f aca="false">DATE(YEAR(B333),MONTH(B333),1)</f>
        <v>46113</v>
      </c>
      <c r="K333" s="17" t="str">
        <f aca="false">IF(E333="","No","Yes")</f>
        <v>Yes</v>
      </c>
      <c r="L333" s="17" t="str">
        <f aca="false">IF(D333="","No","Yes")</f>
        <v>Yes</v>
      </c>
    </row>
    <row r="334" customFormat="false" ht="15" hidden="false" customHeight="false" outlineLevel="0" collapsed="false">
      <c r="A334" s="17" t="s">
        <v>2804</v>
      </c>
      <c r="B334" s="18" t="n">
        <v>46132</v>
      </c>
      <c r="C334" s="17" t="s">
        <v>101</v>
      </c>
      <c r="D334" s="17" t="s">
        <v>526</v>
      </c>
      <c r="E334" s="17" t="s">
        <v>534</v>
      </c>
      <c r="F334" s="15" t="n">
        <v>157.67</v>
      </c>
      <c r="G334" s="15" t="n">
        <f aca="false">ROUND(ROUND(F334*100,0)/10,0)/100</f>
        <v>15.77</v>
      </c>
      <c r="H334" s="15" t="n">
        <f aca="false">F334+G334</f>
        <v>173.44</v>
      </c>
      <c r="I334" s="17" t="s">
        <v>2474</v>
      </c>
      <c r="J334" s="19" t="n">
        <f aca="false">DATE(YEAR(B334),MONTH(B334),1)</f>
        <v>46113</v>
      </c>
      <c r="K334" s="17" t="str">
        <f aca="false">IF(E334="","No","Yes")</f>
        <v>Yes</v>
      </c>
      <c r="L334" s="17" t="str">
        <f aca="false">IF(D334="","No","Yes")</f>
        <v>Yes</v>
      </c>
    </row>
    <row r="335" customFormat="false" ht="15" hidden="false" customHeight="false" outlineLevel="0" collapsed="false">
      <c r="A335" s="17" t="s">
        <v>2805</v>
      </c>
      <c r="B335" s="18" t="n">
        <v>46133</v>
      </c>
      <c r="C335" s="17" t="s">
        <v>82</v>
      </c>
      <c r="D335" s="17" t="s">
        <v>379</v>
      </c>
      <c r="E335" s="17" t="s">
        <v>513</v>
      </c>
      <c r="F335" s="15" t="n">
        <v>360.29</v>
      </c>
      <c r="G335" s="15" t="n">
        <f aca="false">ROUND(ROUND(F335*100,0)/10,0)/100</f>
        <v>36.03</v>
      </c>
      <c r="H335" s="15" t="n">
        <f aca="false">F335+G335</f>
        <v>396.32</v>
      </c>
      <c r="I335" s="17" t="s">
        <v>2474</v>
      </c>
      <c r="J335" s="19" t="n">
        <f aca="false">DATE(YEAR(B335),MONTH(B335),1)</f>
        <v>46113</v>
      </c>
      <c r="K335" s="17" t="str">
        <f aca="false">IF(E335="","No","Yes")</f>
        <v>Yes</v>
      </c>
      <c r="L335" s="17" t="str">
        <f aca="false">IF(D335="","No","Yes")</f>
        <v>Yes</v>
      </c>
    </row>
    <row r="336" customFormat="false" ht="15" hidden="false" customHeight="false" outlineLevel="0" collapsed="false">
      <c r="A336" s="17" t="s">
        <v>2806</v>
      </c>
      <c r="B336" s="18" t="n">
        <v>46133</v>
      </c>
      <c r="C336" s="17" t="s">
        <v>82</v>
      </c>
      <c r="D336" s="17" t="s">
        <v>479</v>
      </c>
      <c r="E336" s="17" t="s">
        <v>519</v>
      </c>
      <c r="F336" s="15" t="n">
        <v>57.58</v>
      </c>
      <c r="G336" s="15" t="n">
        <f aca="false">ROUND(ROUND(F336*100,0)/10,0)/100</f>
        <v>5.76</v>
      </c>
      <c r="H336" s="15" t="n">
        <f aca="false">F336+G336</f>
        <v>63.34</v>
      </c>
      <c r="I336" s="17" t="s">
        <v>2474</v>
      </c>
      <c r="J336" s="19" t="n">
        <f aca="false">DATE(YEAR(B336),MONTH(B336),1)</f>
        <v>46113</v>
      </c>
      <c r="K336" s="17" t="str">
        <f aca="false">IF(E336="","No","Yes")</f>
        <v>Yes</v>
      </c>
      <c r="L336" s="17" t="str">
        <f aca="false">IF(D336="","No","Yes")</f>
        <v>Yes</v>
      </c>
    </row>
    <row r="337" customFormat="false" ht="15" hidden="false" customHeight="false" outlineLevel="0" collapsed="false">
      <c r="A337" s="17" t="s">
        <v>2807</v>
      </c>
      <c r="B337" s="18" t="n">
        <v>46133</v>
      </c>
      <c r="C337" s="17" t="s">
        <v>82</v>
      </c>
      <c r="D337" s="17" t="s">
        <v>413</v>
      </c>
      <c r="E337" s="17" t="s">
        <v>540</v>
      </c>
      <c r="F337" s="15" t="n">
        <v>94.24</v>
      </c>
      <c r="G337" s="15" t="n">
        <f aca="false">ROUND(ROUND(F337*100,0)/10,0)/100</f>
        <v>9.42</v>
      </c>
      <c r="H337" s="15" t="n">
        <f aca="false">F337+G337</f>
        <v>103.66</v>
      </c>
      <c r="I337" s="17" t="s">
        <v>2474</v>
      </c>
      <c r="J337" s="19" t="n">
        <f aca="false">DATE(YEAR(B337),MONTH(B337),1)</f>
        <v>46113</v>
      </c>
      <c r="K337" s="17" t="str">
        <f aca="false">IF(E337="","No","Yes")</f>
        <v>Yes</v>
      </c>
      <c r="L337" s="17" t="str">
        <f aca="false">IF(D337="","No","Yes")</f>
        <v>Yes</v>
      </c>
    </row>
    <row r="338" customFormat="false" ht="15" hidden="false" customHeight="false" outlineLevel="0" collapsed="false">
      <c r="A338" s="17" t="s">
        <v>2808</v>
      </c>
      <c r="B338" s="18" t="n">
        <v>46133</v>
      </c>
      <c r="C338" s="17" t="s">
        <v>82</v>
      </c>
      <c r="D338" s="17" t="s">
        <v>508</v>
      </c>
      <c r="E338" s="17" t="s">
        <v>546</v>
      </c>
      <c r="F338" s="15" t="n">
        <v>63.09</v>
      </c>
      <c r="G338" s="15" t="n">
        <f aca="false">ROUND(ROUND(F338*100,0)/10,0)/100</f>
        <v>6.31</v>
      </c>
      <c r="H338" s="15" t="n">
        <f aca="false">F338+G338</f>
        <v>69.4</v>
      </c>
      <c r="I338" s="17" t="s">
        <v>2474</v>
      </c>
      <c r="J338" s="19" t="n">
        <f aca="false">DATE(YEAR(B338),MONTH(B338),1)</f>
        <v>46113</v>
      </c>
      <c r="K338" s="17" t="str">
        <f aca="false">IF(E338="","No","Yes")</f>
        <v>Yes</v>
      </c>
      <c r="L338" s="17" t="str">
        <f aca="false">IF(D338="","No","Yes")</f>
        <v>Yes</v>
      </c>
    </row>
    <row r="339" customFormat="false" ht="15" hidden="false" customHeight="false" outlineLevel="0" collapsed="false">
      <c r="A339" s="17" t="s">
        <v>2809</v>
      </c>
      <c r="B339" s="18" t="n">
        <v>46133</v>
      </c>
      <c r="C339" s="17" t="s">
        <v>82</v>
      </c>
      <c r="D339" s="17" t="s">
        <v>554</v>
      </c>
      <c r="E339" s="17" t="s">
        <v>553</v>
      </c>
      <c r="F339" s="15" t="n">
        <v>165.17</v>
      </c>
      <c r="G339" s="15" t="n">
        <f aca="false">ROUND(ROUND(F339*100,0)/10,0)/100</f>
        <v>16.52</v>
      </c>
      <c r="H339" s="15" t="n">
        <f aca="false">F339+G339</f>
        <v>181.69</v>
      </c>
      <c r="I339" s="17" t="s">
        <v>2474</v>
      </c>
      <c r="J339" s="19" t="n">
        <f aca="false">DATE(YEAR(B339),MONTH(B339),1)</f>
        <v>46113</v>
      </c>
      <c r="K339" s="17" t="str">
        <f aca="false">IF(E339="","No","Yes")</f>
        <v>Yes</v>
      </c>
      <c r="L339" s="17" t="str">
        <f aca="false">IF(D339="","No","Yes")</f>
        <v>Yes</v>
      </c>
    </row>
    <row r="340" customFormat="false" ht="15" hidden="false" customHeight="false" outlineLevel="0" collapsed="false">
      <c r="A340" s="17" t="s">
        <v>2810</v>
      </c>
      <c r="B340" s="18" t="n">
        <v>46133</v>
      </c>
      <c r="C340" s="17" t="s">
        <v>88</v>
      </c>
      <c r="D340" s="17" t="s">
        <v>479</v>
      </c>
      <c r="E340" s="17" t="s">
        <v>497</v>
      </c>
      <c r="F340" s="15" t="n">
        <v>142.64</v>
      </c>
      <c r="G340" s="15" t="n">
        <f aca="false">ROUND(ROUND(F340*100,0)/10,0)/100</f>
        <v>14.26</v>
      </c>
      <c r="H340" s="15" t="n">
        <f aca="false">F340+G340</f>
        <v>156.9</v>
      </c>
      <c r="I340" s="17" t="s">
        <v>2474</v>
      </c>
      <c r="J340" s="19" t="n">
        <f aca="false">DATE(YEAR(B340),MONTH(B340),1)</f>
        <v>46113</v>
      </c>
      <c r="K340" s="17" t="str">
        <f aca="false">IF(E340="","No","Yes")</f>
        <v>Yes</v>
      </c>
      <c r="L340" s="17" t="str">
        <f aca="false">IF(D340="","No","Yes")</f>
        <v>Yes</v>
      </c>
    </row>
    <row r="341" customFormat="false" ht="15" hidden="false" customHeight="false" outlineLevel="0" collapsed="false">
      <c r="A341" s="17" t="s">
        <v>2811</v>
      </c>
      <c r="B341" s="18" t="n">
        <v>46133</v>
      </c>
      <c r="C341" s="17" t="s">
        <v>88</v>
      </c>
      <c r="D341" s="17" t="s">
        <v>472</v>
      </c>
      <c r="E341" s="17" t="s">
        <v>506</v>
      </c>
      <c r="F341" s="15" t="n">
        <v>150.92</v>
      </c>
      <c r="G341" s="15" t="n">
        <f aca="false">ROUND(ROUND(F341*100,0)/10,0)/100</f>
        <v>15.09</v>
      </c>
      <c r="H341" s="15" t="n">
        <f aca="false">F341+G341</f>
        <v>166.01</v>
      </c>
      <c r="I341" s="17" t="s">
        <v>2474</v>
      </c>
      <c r="J341" s="19" t="n">
        <f aca="false">DATE(YEAR(B341),MONTH(B341),1)</f>
        <v>46113</v>
      </c>
      <c r="K341" s="17" t="str">
        <f aca="false">IF(E341="","No","Yes")</f>
        <v>Yes</v>
      </c>
      <c r="L341" s="17" t="str">
        <f aca="false">IF(D341="","No","Yes")</f>
        <v>Yes</v>
      </c>
    </row>
    <row r="342" customFormat="false" ht="15" hidden="false" customHeight="false" outlineLevel="0" collapsed="false">
      <c r="A342" s="17" t="s">
        <v>2812</v>
      </c>
      <c r="B342" s="18" t="n">
        <v>46133</v>
      </c>
      <c r="C342" s="17" t="s">
        <v>88</v>
      </c>
      <c r="D342" s="17" t="s">
        <v>410</v>
      </c>
      <c r="E342" s="17" t="s">
        <v>521</v>
      </c>
      <c r="F342" s="15" t="n">
        <v>105.66</v>
      </c>
      <c r="G342" s="15" t="n">
        <f aca="false">ROUND(ROUND(F342*100,0)/10,0)/100</f>
        <v>10.57</v>
      </c>
      <c r="H342" s="15" t="n">
        <f aca="false">F342+G342</f>
        <v>116.23</v>
      </c>
      <c r="I342" s="17" t="s">
        <v>2474</v>
      </c>
      <c r="J342" s="19" t="n">
        <f aca="false">DATE(YEAR(B342),MONTH(B342),1)</f>
        <v>46113</v>
      </c>
      <c r="K342" s="17" t="str">
        <f aca="false">IF(E342="","No","Yes")</f>
        <v>Yes</v>
      </c>
      <c r="L342" s="17" t="str">
        <f aca="false">IF(D342="","No","Yes")</f>
        <v>Yes</v>
      </c>
    </row>
    <row r="343" customFormat="false" ht="15" hidden="false" customHeight="false" outlineLevel="0" collapsed="false">
      <c r="A343" s="17" t="s">
        <v>2813</v>
      </c>
      <c r="B343" s="18" t="n">
        <v>46133</v>
      </c>
      <c r="C343" s="17" t="s">
        <v>88</v>
      </c>
      <c r="D343" s="17" t="s">
        <v>516</v>
      </c>
      <c r="E343" s="17" t="s">
        <v>522</v>
      </c>
      <c r="F343" s="15" t="n">
        <v>180.78</v>
      </c>
      <c r="G343" s="15" t="n">
        <f aca="false">ROUND(ROUND(F343*100,0)/10,0)/100</f>
        <v>18.08</v>
      </c>
      <c r="H343" s="15" t="n">
        <f aca="false">F343+G343</f>
        <v>198.86</v>
      </c>
      <c r="I343" s="17" t="s">
        <v>2474</v>
      </c>
      <c r="J343" s="19" t="n">
        <f aca="false">DATE(YEAR(B343),MONTH(B343),1)</f>
        <v>46113</v>
      </c>
      <c r="K343" s="17" t="str">
        <f aca="false">IF(E343="","No","Yes")</f>
        <v>Yes</v>
      </c>
      <c r="L343" s="17" t="str">
        <f aca="false">IF(D343="","No","Yes")</f>
        <v>Yes</v>
      </c>
    </row>
    <row r="344" customFormat="false" ht="15" hidden="false" customHeight="false" outlineLevel="0" collapsed="false">
      <c r="A344" s="17" t="s">
        <v>2814</v>
      </c>
      <c r="B344" s="18" t="n">
        <v>46133</v>
      </c>
      <c r="C344" s="17" t="s">
        <v>88</v>
      </c>
      <c r="D344" s="17" t="s">
        <v>433</v>
      </c>
      <c r="E344" s="17" t="s">
        <v>557</v>
      </c>
      <c r="F344" s="15" t="n">
        <v>264.39</v>
      </c>
      <c r="G344" s="15" t="n">
        <f aca="false">ROUND(ROUND(F344*100,0)/10,0)/100</f>
        <v>26.44</v>
      </c>
      <c r="H344" s="15" t="n">
        <f aca="false">F344+G344</f>
        <v>290.83</v>
      </c>
      <c r="I344" s="17" t="s">
        <v>2474</v>
      </c>
      <c r="J344" s="19" t="n">
        <f aca="false">DATE(YEAR(B344),MONTH(B344),1)</f>
        <v>46113</v>
      </c>
      <c r="K344" s="17" t="str">
        <f aca="false">IF(E344="","No","Yes")</f>
        <v>Yes</v>
      </c>
      <c r="L344" s="17" t="str">
        <f aca="false">IF(D344="","No","Yes")</f>
        <v>Yes</v>
      </c>
    </row>
    <row r="345" customFormat="false" ht="15" hidden="false" customHeight="false" outlineLevel="0" collapsed="false">
      <c r="A345" s="17" t="s">
        <v>2815</v>
      </c>
      <c r="B345" s="18" t="n">
        <v>46133</v>
      </c>
      <c r="C345" s="17" t="s">
        <v>88</v>
      </c>
      <c r="D345" s="17" t="s">
        <v>2358</v>
      </c>
      <c r="E345" s="17"/>
      <c r="F345" s="15" t="n">
        <v>90.12</v>
      </c>
      <c r="G345" s="15" t="n">
        <f aca="false">ROUND(ROUND(F345*100,0)/10,0)/100</f>
        <v>9.01</v>
      </c>
      <c r="H345" s="15" t="n">
        <f aca="false">F345+G345</f>
        <v>99.13</v>
      </c>
      <c r="I345" s="17" t="s">
        <v>2472</v>
      </c>
      <c r="J345" s="19" t="n">
        <f aca="false">DATE(YEAR(B345),MONTH(B345),1)</f>
        <v>46113</v>
      </c>
      <c r="K345" s="17" t="str">
        <f aca="false">IF(E345="","No","Yes")</f>
        <v>No</v>
      </c>
      <c r="L345" s="17" t="str">
        <f aca="false">IF(D345="","No","Yes")</f>
        <v>Yes</v>
      </c>
    </row>
    <row r="346" customFormat="false" ht="15" hidden="false" customHeight="false" outlineLevel="0" collapsed="false">
      <c r="A346" s="17" t="s">
        <v>2816</v>
      </c>
      <c r="B346" s="18" t="n">
        <v>46133</v>
      </c>
      <c r="C346" s="17" t="s">
        <v>101</v>
      </c>
      <c r="D346" s="17" t="s">
        <v>494</v>
      </c>
      <c r="E346" s="17" t="s">
        <v>493</v>
      </c>
      <c r="F346" s="15" t="n">
        <v>90.79</v>
      </c>
      <c r="G346" s="15" t="n">
        <f aca="false">ROUND(ROUND(F346*100,0)/10,0)/100</f>
        <v>9.08</v>
      </c>
      <c r="H346" s="15" t="n">
        <f aca="false">F346+G346</f>
        <v>99.87</v>
      </c>
      <c r="I346" s="17" t="s">
        <v>2474</v>
      </c>
      <c r="J346" s="19" t="n">
        <f aca="false">DATE(YEAR(B346),MONTH(B346),1)</f>
        <v>46113</v>
      </c>
      <c r="K346" s="17" t="str">
        <f aca="false">IF(E346="","No","Yes")</f>
        <v>Yes</v>
      </c>
      <c r="L346" s="17" t="str">
        <f aca="false">IF(D346="","No","Yes")</f>
        <v>Yes</v>
      </c>
    </row>
    <row r="347" customFormat="false" ht="15" hidden="false" customHeight="false" outlineLevel="0" collapsed="false">
      <c r="A347" s="17" t="s">
        <v>2817</v>
      </c>
      <c r="B347" s="18" t="n">
        <v>46133</v>
      </c>
      <c r="C347" s="17" t="s">
        <v>101</v>
      </c>
      <c r="D347" s="17" t="s">
        <v>530</v>
      </c>
      <c r="E347" s="17" t="s">
        <v>529</v>
      </c>
      <c r="F347" s="15" t="n">
        <v>274.2</v>
      </c>
      <c r="G347" s="15" t="n">
        <f aca="false">ROUND(ROUND(F347*100,0)/10,0)/100</f>
        <v>27.42</v>
      </c>
      <c r="H347" s="15" t="n">
        <f aca="false">F347+G347</f>
        <v>301.62</v>
      </c>
      <c r="I347" s="17" t="s">
        <v>2474</v>
      </c>
      <c r="J347" s="19" t="n">
        <f aca="false">DATE(YEAR(B347),MONTH(B347),1)</f>
        <v>46113</v>
      </c>
      <c r="K347" s="17" t="str">
        <f aca="false">IF(E347="","No","Yes")</f>
        <v>Yes</v>
      </c>
      <c r="L347" s="17" t="str">
        <f aca="false">IF(D347="","No","Yes")</f>
        <v>Yes</v>
      </c>
    </row>
    <row r="348" customFormat="false" ht="15" hidden="false" customHeight="false" outlineLevel="0" collapsed="false">
      <c r="A348" s="17" t="s">
        <v>2818</v>
      </c>
      <c r="B348" s="18" t="n">
        <v>46133</v>
      </c>
      <c r="C348" s="17" t="s">
        <v>101</v>
      </c>
      <c r="D348" s="17" t="s">
        <v>413</v>
      </c>
      <c r="E348" s="17" t="s">
        <v>541</v>
      </c>
      <c r="F348" s="15" t="n">
        <v>270.65</v>
      </c>
      <c r="G348" s="15" t="n">
        <f aca="false">ROUND(ROUND(F348*100,0)/10,0)/100</f>
        <v>27.07</v>
      </c>
      <c r="H348" s="15" t="n">
        <f aca="false">F348+G348</f>
        <v>297.72</v>
      </c>
      <c r="I348" s="17" t="s">
        <v>2474</v>
      </c>
      <c r="J348" s="19" t="n">
        <f aca="false">DATE(YEAR(B348),MONTH(B348),1)</f>
        <v>46113</v>
      </c>
      <c r="K348" s="17" t="str">
        <f aca="false">IF(E348="","No","Yes")</f>
        <v>Yes</v>
      </c>
      <c r="L348" s="17" t="str">
        <f aca="false">IF(D348="","No","Yes")</f>
        <v>Yes</v>
      </c>
    </row>
    <row r="349" customFormat="false" ht="15" hidden="false" customHeight="false" outlineLevel="0" collapsed="false">
      <c r="A349" s="17" t="s">
        <v>2819</v>
      </c>
      <c r="B349" s="18" t="n">
        <v>46134</v>
      </c>
      <c r="C349" s="17" t="s">
        <v>82</v>
      </c>
      <c r="D349" s="17" t="s">
        <v>494</v>
      </c>
      <c r="E349" s="17" t="s">
        <v>514</v>
      </c>
      <c r="F349" s="15" t="n">
        <v>608.65</v>
      </c>
      <c r="G349" s="15" t="n">
        <f aca="false">ROUND(ROUND(F349*100,0)/10,0)/100</f>
        <v>60.87</v>
      </c>
      <c r="H349" s="15" t="n">
        <f aca="false">F349+G349</f>
        <v>669.52</v>
      </c>
      <c r="I349" s="17" t="s">
        <v>2474</v>
      </c>
      <c r="J349" s="19" t="n">
        <f aca="false">DATE(YEAR(B349),MONTH(B349),1)</f>
        <v>46113</v>
      </c>
      <c r="K349" s="17" t="str">
        <f aca="false">IF(E349="","No","Yes")</f>
        <v>Yes</v>
      </c>
      <c r="L349" s="17" t="str">
        <f aca="false">IF(D349="","No","Yes")</f>
        <v>Yes</v>
      </c>
    </row>
    <row r="350" customFormat="false" ht="15" hidden="false" customHeight="false" outlineLevel="0" collapsed="false">
      <c r="A350" s="17" t="s">
        <v>2820</v>
      </c>
      <c r="B350" s="18" t="n">
        <v>46134</v>
      </c>
      <c r="C350" s="17" t="s">
        <v>82</v>
      </c>
      <c r="D350" s="17" t="s">
        <v>511</v>
      </c>
      <c r="E350" s="17" t="s">
        <v>528</v>
      </c>
      <c r="F350" s="15" t="n">
        <v>481.34</v>
      </c>
      <c r="G350" s="15" t="n">
        <f aca="false">ROUND(ROUND(F350*100,0)/10,0)/100</f>
        <v>48.13</v>
      </c>
      <c r="H350" s="15" t="n">
        <f aca="false">F350+G350</f>
        <v>529.47</v>
      </c>
      <c r="I350" s="17" t="s">
        <v>2474</v>
      </c>
      <c r="J350" s="19" t="n">
        <f aca="false">DATE(YEAR(B350),MONTH(B350),1)</f>
        <v>46113</v>
      </c>
      <c r="K350" s="17" t="str">
        <f aca="false">IF(E350="","No","Yes")</f>
        <v>Yes</v>
      </c>
      <c r="L350" s="17" t="str">
        <f aca="false">IF(D350="","No","Yes")</f>
        <v>Yes</v>
      </c>
    </row>
    <row r="351" customFormat="false" ht="15" hidden="false" customHeight="false" outlineLevel="0" collapsed="false">
      <c r="A351" s="17" t="s">
        <v>2821</v>
      </c>
      <c r="B351" s="18" t="n">
        <v>46134</v>
      </c>
      <c r="C351" s="17" t="s">
        <v>82</v>
      </c>
      <c r="D351" s="17" t="s">
        <v>410</v>
      </c>
      <c r="E351" s="17" t="s">
        <v>556</v>
      </c>
      <c r="F351" s="15" t="n">
        <v>263.98</v>
      </c>
      <c r="G351" s="15" t="n">
        <f aca="false">ROUND(ROUND(F351*100,0)/10,0)/100</f>
        <v>26.4</v>
      </c>
      <c r="H351" s="15" t="n">
        <f aca="false">F351+G351</f>
        <v>290.38</v>
      </c>
      <c r="I351" s="17" t="s">
        <v>2474</v>
      </c>
      <c r="J351" s="19" t="n">
        <f aca="false">DATE(YEAR(B351),MONTH(B351),1)</f>
        <v>46113</v>
      </c>
      <c r="K351" s="17" t="str">
        <f aca="false">IF(E351="","No","Yes")</f>
        <v>Yes</v>
      </c>
      <c r="L351" s="17" t="str">
        <f aca="false">IF(D351="","No","Yes")</f>
        <v>Yes</v>
      </c>
    </row>
    <row r="352" customFormat="false" ht="15" hidden="false" customHeight="false" outlineLevel="0" collapsed="false">
      <c r="A352" s="17" t="s">
        <v>2822</v>
      </c>
      <c r="B352" s="18" t="n">
        <v>46134</v>
      </c>
      <c r="C352" s="17" t="s">
        <v>82</v>
      </c>
      <c r="D352" s="17"/>
      <c r="E352" s="17"/>
      <c r="F352" s="15" t="n">
        <v>422.19</v>
      </c>
      <c r="G352" s="15" t="n">
        <f aca="false">ROUND(ROUND(F352*100,0)/10,0)/100</f>
        <v>42.22</v>
      </c>
      <c r="H352" s="15" t="n">
        <f aca="false">F352+G352</f>
        <v>464.41</v>
      </c>
      <c r="I352" s="17" t="s">
        <v>2470</v>
      </c>
      <c r="J352" s="19" t="n">
        <f aca="false">DATE(YEAR(B352),MONTH(B352),1)</f>
        <v>46113</v>
      </c>
      <c r="K352" s="17" t="str">
        <f aca="false">IF(E352="","No","Yes")</f>
        <v>No</v>
      </c>
      <c r="L352" s="17" t="str">
        <f aca="false">IF(D352="","No","Yes")</f>
        <v>No</v>
      </c>
    </row>
    <row r="353" customFormat="false" ht="15" hidden="false" customHeight="false" outlineLevel="0" collapsed="false">
      <c r="A353" s="17" t="s">
        <v>2823</v>
      </c>
      <c r="B353" s="18" t="n">
        <v>46134</v>
      </c>
      <c r="C353" s="17" t="s">
        <v>82</v>
      </c>
      <c r="D353" s="17"/>
      <c r="E353" s="17"/>
      <c r="F353" s="15" t="n">
        <v>84.97</v>
      </c>
      <c r="G353" s="15" t="n">
        <f aca="false">ROUND(ROUND(F353*100,0)/10,0)/100</f>
        <v>8.5</v>
      </c>
      <c r="H353" s="15" t="n">
        <f aca="false">F353+G353</f>
        <v>93.47</v>
      </c>
      <c r="I353" s="17" t="s">
        <v>2470</v>
      </c>
      <c r="J353" s="19" t="n">
        <f aca="false">DATE(YEAR(B353),MONTH(B353),1)</f>
        <v>46113</v>
      </c>
      <c r="K353" s="17" t="str">
        <f aca="false">IF(E353="","No","Yes")</f>
        <v>No</v>
      </c>
      <c r="L353" s="17" t="str">
        <f aca="false">IF(D353="","No","Yes")</f>
        <v>No</v>
      </c>
    </row>
    <row r="354" customFormat="false" ht="15" hidden="false" customHeight="false" outlineLevel="0" collapsed="false">
      <c r="A354" s="17" t="s">
        <v>2824</v>
      </c>
      <c r="B354" s="18" t="n">
        <v>46134</v>
      </c>
      <c r="C354" s="17" t="s">
        <v>88</v>
      </c>
      <c r="D354" s="17" t="s">
        <v>413</v>
      </c>
      <c r="E354" s="17" t="s">
        <v>558</v>
      </c>
      <c r="F354" s="15" t="n">
        <v>916.55</v>
      </c>
      <c r="G354" s="15" t="n">
        <f aca="false">ROUND(ROUND(F354*100,0)/10,0)/100</f>
        <v>91.66</v>
      </c>
      <c r="H354" s="15" t="n">
        <f aca="false">F354+G354</f>
        <v>1008.21</v>
      </c>
      <c r="I354" s="17" t="s">
        <v>2474</v>
      </c>
      <c r="J354" s="19" t="n">
        <f aca="false">DATE(YEAR(B354),MONTH(B354),1)</f>
        <v>46113</v>
      </c>
      <c r="K354" s="17" t="str">
        <f aca="false">IF(E354="","No","Yes")</f>
        <v>Yes</v>
      </c>
      <c r="L354" s="17" t="str">
        <f aca="false">IF(D354="","No","Yes")</f>
        <v>Yes</v>
      </c>
    </row>
    <row r="355" customFormat="false" ht="15" hidden="false" customHeight="false" outlineLevel="0" collapsed="false">
      <c r="A355" s="17" t="s">
        <v>2825</v>
      </c>
      <c r="B355" s="18" t="n">
        <v>46134</v>
      </c>
      <c r="C355" s="17" t="s">
        <v>88</v>
      </c>
      <c r="D355" s="17" t="s">
        <v>544</v>
      </c>
      <c r="E355" s="17" t="s">
        <v>560</v>
      </c>
      <c r="F355" s="15" t="n">
        <v>259.1</v>
      </c>
      <c r="G355" s="15" t="n">
        <f aca="false">ROUND(ROUND(F355*100,0)/10,0)/100</f>
        <v>25.91</v>
      </c>
      <c r="H355" s="15" t="n">
        <f aca="false">F355+G355</f>
        <v>285.01</v>
      </c>
      <c r="I355" s="17" t="s">
        <v>2474</v>
      </c>
      <c r="J355" s="19" t="n">
        <f aca="false">DATE(YEAR(B355),MONTH(B355),1)</f>
        <v>46113</v>
      </c>
      <c r="K355" s="17" t="str">
        <f aca="false">IF(E355="","No","Yes")</f>
        <v>Yes</v>
      </c>
      <c r="L355" s="17" t="str">
        <f aca="false">IF(D355="","No","Yes")</f>
        <v>Yes</v>
      </c>
    </row>
    <row r="356" customFormat="false" ht="15" hidden="false" customHeight="false" outlineLevel="0" collapsed="false">
      <c r="A356" s="17" t="s">
        <v>2826</v>
      </c>
      <c r="B356" s="18" t="n">
        <v>46134</v>
      </c>
      <c r="C356" s="17" t="s">
        <v>101</v>
      </c>
      <c r="D356" s="17"/>
      <c r="E356" s="17"/>
      <c r="F356" s="15" t="n">
        <v>157.29</v>
      </c>
      <c r="G356" s="15" t="n">
        <f aca="false">ROUND(ROUND(F356*100,0)/10,0)/100</f>
        <v>15.73</v>
      </c>
      <c r="H356" s="15" t="n">
        <f aca="false">F356+G356</f>
        <v>173.02</v>
      </c>
      <c r="I356" s="17" t="s">
        <v>2470</v>
      </c>
      <c r="J356" s="19" t="n">
        <f aca="false">DATE(YEAR(B356),MONTH(B356),1)</f>
        <v>46113</v>
      </c>
      <c r="K356" s="17" t="str">
        <f aca="false">IF(E356="","No","Yes")</f>
        <v>No</v>
      </c>
      <c r="L356" s="17" t="str">
        <f aca="false">IF(D356="","No","Yes")</f>
        <v>No</v>
      </c>
    </row>
    <row r="357" customFormat="false" ht="15" hidden="false" customHeight="false" outlineLevel="0" collapsed="false">
      <c r="A357" s="17" t="s">
        <v>2827</v>
      </c>
      <c r="B357" s="18" t="n">
        <v>46135</v>
      </c>
      <c r="C357" s="17" t="s">
        <v>82</v>
      </c>
      <c r="D357" s="17" t="s">
        <v>443</v>
      </c>
      <c r="E357" s="17" t="s">
        <v>532</v>
      </c>
      <c r="F357" s="15" t="n">
        <v>209.13</v>
      </c>
      <c r="G357" s="15" t="n">
        <f aca="false">ROUND(ROUND(F357*100,0)/10,0)/100</f>
        <v>20.91</v>
      </c>
      <c r="H357" s="15" t="n">
        <f aca="false">F357+G357</f>
        <v>230.04</v>
      </c>
      <c r="I357" s="17" t="s">
        <v>2474</v>
      </c>
      <c r="J357" s="19" t="n">
        <f aca="false">DATE(YEAR(B357),MONTH(B357),1)</f>
        <v>46113</v>
      </c>
      <c r="K357" s="17" t="str">
        <f aca="false">IF(E357="","No","Yes")</f>
        <v>Yes</v>
      </c>
      <c r="L357" s="17" t="str">
        <f aca="false">IF(D357="","No","Yes")</f>
        <v>Yes</v>
      </c>
    </row>
    <row r="358" customFormat="false" ht="15" hidden="false" customHeight="false" outlineLevel="0" collapsed="false">
      <c r="A358" s="17" t="s">
        <v>2828</v>
      </c>
      <c r="B358" s="18" t="n">
        <v>46135</v>
      </c>
      <c r="C358" s="17" t="s">
        <v>82</v>
      </c>
      <c r="D358" s="17" t="s">
        <v>479</v>
      </c>
      <c r="E358" s="17" t="s">
        <v>542</v>
      </c>
      <c r="F358" s="15" t="n">
        <v>215.59</v>
      </c>
      <c r="G358" s="15" t="n">
        <f aca="false">ROUND(ROUND(F358*100,0)/10,0)/100</f>
        <v>21.56</v>
      </c>
      <c r="H358" s="15" t="n">
        <f aca="false">F358+G358</f>
        <v>237.15</v>
      </c>
      <c r="I358" s="17" t="s">
        <v>2474</v>
      </c>
      <c r="J358" s="19" t="n">
        <f aca="false">DATE(YEAR(B358),MONTH(B358),1)</f>
        <v>46113</v>
      </c>
      <c r="K358" s="17" t="str">
        <f aca="false">IF(E358="","No","Yes")</f>
        <v>Yes</v>
      </c>
      <c r="L358" s="17" t="str">
        <f aca="false">IF(D358="","No","Yes")</f>
        <v>Yes</v>
      </c>
    </row>
    <row r="359" customFormat="false" ht="15" hidden="false" customHeight="false" outlineLevel="0" collapsed="false">
      <c r="A359" s="17" t="s">
        <v>2829</v>
      </c>
      <c r="B359" s="18" t="n">
        <v>46135</v>
      </c>
      <c r="C359" s="17" t="s">
        <v>82</v>
      </c>
      <c r="D359" s="17" t="s">
        <v>508</v>
      </c>
      <c r="E359" s="17" t="s">
        <v>555</v>
      </c>
      <c r="F359" s="15" t="n">
        <v>273.99</v>
      </c>
      <c r="G359" s="15" t="n">
        <f aca="false">ROUND(ROUND(F359*100,0)/10,0)/100</f>
        <v>27.4</v>
      </c>
      <c r="H359" s="15" t="n">
        <f aca="false">F359+G359</f>
        <v>301.39</v>
      </c>
      <c r="I359" s="17" t="s">
        <v>2474</v>
      </c>
      <c r="J359" s="19" t="n">
        <f aca="false">DATE(YEAR(B359),MONTH(B359),1)</f>
        <v>46113</v>
      </c>
      <c r="K359" s="17" t="str">
        <f aca="false">IF(E359="","No","Yes")</f>
        <v>Yes</v>
      </c>
      <c r="L359" s="17" t="str">
        <f aca="false">IF(D359="","No","Yes")</f>
        <v>Yes</v>
      </c>
    </row>
    <row r="360" customFormat="false" ht="15" hidden="false" customHeight="false" outlineLevel="0" collapsed="false">
      <c r="A360" s="17" t="s">
        <v>2830</v>
      </c>
      <c r="B360" s="18" t="n">
        <v>46135</v>
      </c>
      <c r="C360" s="17" t="s">
        <v>82</v>
      </c>
      <c r="D360" s="17" t="s">
        <v>570</v>
      </c>
      <c r="E360" s="17" t="s">
        <v>569</v>
      </c>
      <c r="F360" s="15" t="n">
        <v>238.69</v>
      </c>
      <c r="G360" s="15" t="n">
        <f aca="false">ROUND(ROUND(F360*100,0)/10,0)/100</f>
        <v>23.87</v>
      </c>
      <c r="H360" s="15" t="n">
        <f aca="false">F360+G360</f>
        <v>262.56</v>
      </c>
      <c r="I360" s="17" t="s">
        <v>2474</v>
      </c>
      <c r="J360" s="19" t="n">
        <f aca="false">DATE(YEAR(B360),MONTH(B360),1)</f>
        <v>46113</v>
      </c>
      <c r="K360" s="17" t="str">
        <f aca="false">IF(E360="","No","Yes")</f>
        <v>Yes</v>
      </c>
      <c r="L360" s="17" t="str">
        <f aca="false">IF(D360="","No","Yes")</f>
        <v>Yes</v>
      </c>
    </row>
    <row r="361" customFormat="false" ht="15" hidden="false" customHeight="false" outlineLevel="0" collapsed="false">
      <c r="A361" s="17" t="s">
        <v>2831</v>
      </c>
      <c r="B361" s="18" t="n">
        <v>46135</v>
      </c>
      <c r="C361" s="17" t="s">
        <v>82</v>
      </c>
      <c r="D361" s="17" t="s">
        <v>417</v>
      </c>
      <c r="E361" s="17" t="s">
        <v>572</v>
      </c>
      <c r="F361" s="15" t="n">
        <v>358.23</v>
      </c>
      <c r="G361" s="15" t="n">
        <f aca="false">ROUND(ROUND(F361*100,0)/10,0)/100</f>
        <v>35.82</v>
      </c>
      <c r="H361" s="15" t="n">
        <f aca="false">F361+G361</f>
        <v>394.05</v>
      </c>
      <c r="I361" s="17" t="s">
        <v>2474</v>
      </c>
      <c r="J361" s="19" t="n">
        <f aca="false">DATE(YEAR(B361),MONTH(B361),1)</f>
        <v>46113</v>
      </c>
      <c r="K361" s="17" t="str">
        <f aca="false">IF(E361="","No","Yes")</f>
        <v>Yes</v>
      </c>
      <c r="L361" s="17" t="str">
        <f aca="false">IF(D361="","No","Yes")</f>
        <v>Yes</v>
      </c>
    </row>
    <row r="362" customFormat="false" ht="15" hidden="false" customHeight="false" outlineLevel="0" collapsed="false">
      <c r="A362" s="17" t="s">
        <v>2832</v>
      </c>
      <c r="B362" s="18" t="n">
        <v>46135</v>
      </c>
      <c r="C362" s="17" t="s">
        <v>88</v>
      </c>
      <c r="D362" s="17" t="s">
        <v>516</v>
      </c>
      <c r="E362" s="17" t="s">
        <v>515</v>
      </c>
      <c r="F362" s="15" t="n">
        <v>300.09</v>
      </c>
      <c r="G362" s="15" t="n">
        <f aca="false">ROUND(ROUND(F362*100,0)/10,0)/100</f>
        <v>30.01</v>
      </c>
      <c r="H362" s="15" t="n">
        <f aca="false">F362+G362</f>
        <v>330.1</v>
      </c>
      <c r="I362" s="17" t="s">
        <v>2474</v>
      </c>
      <c r="J362" s="19" t="n">
        <f aca="false">DATE(YEAR(B362),MONTH(B362),1)</f>
        <v>46113</v>
      </c>
      <c r="K362" s="17" t="str">
        <f aca="false">IF(E362="","No","Yes")</f>
        <v>Yes</v>
      </c>
      <c r="L362" s="17" t="str">
        <f aca="false">IF(D362="","No","Yes")</f>
        <v>Yes</v>
      </c>
    </row>
    <row r="363" customFormat="false" ht="15" hidden="false" customHeight="false" outlineLevel="0" collapsed="false">
      <c r="A363" s="17" t="s">
        <v>2833</v>
      </c>
      <c r="B363" s="18" t="n">
        <v>46135</v>
      </c>
      <c r="C363" s="17" t="s">
        <v>88</v>
      </c>
      <c r="D363" s="17" t="s">
        <v>526</v>
      </c>
      <c r="E363" s="17" t="s">
        <v>525</v>
      </c>
      <c r="F363" s="15" t="n">
        <v>86.39</v>
      </c>
      <c r="G363" s="15" t="n">
        <f aca="false">ROUND(ROUND(F363*100,0)/10,0)/100</f>
        <v>8.64</v>
      </c>
      <c r="H363" s="15" t="n">
        <f aca="false">F363+G363</f>
        <v>95.03</v>
      </c>
      <c r="I363" s="17" t="s">
        <v>2474</v>
      </c>
      <c r="J363" s="19" t="n">
        <f aca="false">DATE(YEAR(B363),MONTH(B363),1)</f>
        <v>46113</v>
      </c>
      <c r="K363" s="17" t="str">
        <f aca="false">IF(E363="","No","Yes")</f>
        <v>Yes</v>
      </c>
      <c r="L363" s="17" t="str">
        <f aca="false">IF(D363="","No","Yes")</f>
        <v>Yes</v>
      </c>
    </row>
    <row r="364" customFormat="false" ht="15" hidden="false" customHeight="false" outlineLevel="0" collapsed="false">
      <c r="A364" s="17" t="s">
        <v>2834</v>
      </c>
      <c r="B364" s="18" t="n">
        <v>46135</v>
      </c>
      <c r="C364" s="17" t="s">
        <v>88</v>
      </c>
      <c r="D364" s="17" t="s">
        <v>516</v>
      </c>
      <c r="E364" s="17" t="s">
        <v>536</v>
      </c>
      <c r="F364" s="15" t="n">
        <v>86.71</v>
      </c>
      <c r="G364" s="15" t="n">
        <f aca="false">ROUND(ROUND(F364*100,0)/10,0)/100</f>
        <v>8.67</v>
      </c>
      <c r="H364" s="15" t="n">
        <f aca="false">F364+G364</f>
        <v>95.38</v>
      </c>
      <c r="I364" s="17" t="s">
        <v>2474</v>
      </c>
      <c r="J364" s="19" t="n">
        <f aca="false">DATE(YEAR(B364),MONTH(B364),1)</f>
        <v>46113</v>
      </c>
      <c r="K364" s="17" t="str">
        <f aca="false">IF(E364="","No","Yes")</f>
        <v>Yes</v>
      </c>
      <c r="L364" s="17" t="str">
        <f aca="false">IF(D364="","No","Yes")</f>
        <v>Yes</v>
      </c>
    </row>
    <row r="365" customFormat="false" ht="15" hidden="false" customHeight="false" outlineLevel="0" collapsed="false">
      <c r="A365" s="17" t="s">
        <v>2835</v>
      </c>
      <c r="B365" s="18" t="n">
        <v>46135</v>
      </c>
      <c r="C365" s="17" t="s">
        <v>88</v>
      </c>
      <c r="D365" s="17"/>
      <c r="E365" s="17"/>
      <c r="F365" s="15" t="n">
        <v>334.62</v>
      </c>
      <c r="G365" s="15" t="n">
        <f aca="false">ROUND(ROUND(F365*100,0)/10,0)/100</f>
        <v>33.46</v>
      </c>
      <c r="H365" s="15" t="n">
        <f aca="false">F365+G365</f>
        <v>368.08</v>
      </c>
      <c r="I365" s="17" t="s">
        <v>2470</v>
      </c>
      <c r="J365" s="19" t="n">
        <f aca="false">DATE(YEAR(B365),MONTH(B365),1)</f>
        <v>46113</v>
      </c>
      <c r="K365" s="17" t="str">
        <f aca="false">IF(E365="","No","Yes")</f>
        <v>No</v>
      </c>
      <c r="L365" s="17" t="str">
        <f aca="false">IF(D365="","No","Yes")</f>
        <v>No</v>
      </c>
    </row>
    <row r="366" customFormat="false" ht="15" hidden="false" customHeight="false" outlineLevel="0" collapsed="false">
      <c r="A366" s="17" t="s">
        <v>2836</v>
      </c>
      <c r="B366" s="18" t="n">
        <v>46135</v>
      </c>
      <c r="C366" s="17" t="s">
        <v>101</v>
      </c>
      <c r="D366" s="17" t="s">
        <v>410</v>
      </c>
      <c r="E366" s="17" t="s">
        <v>561</v>
      </c>
      <c r="F366" s="15" t="n">
        <v>575.05</v>
      </c>
      <c r="G366" s="15" t="n">
        <f aca="false">ROUND(ROUND(F366*100,0)/10,0)/100</f>
        <v>57.51</v>
      </c>
      <c r="H366" s="15" t="n">
        <f aca="false">F366+G366</f>
        <v>632.56</v>
      </c>
      <c r="I366" s="17" t="s">
        <v>2474</v>
      </c>
      <c r="J366" s="19" t="n">
        <f aca="false">DATE(YEAR(B366),MONTH(B366),1)</f>
        <v>46113</v>
      </c>
      <c r="K366" s="17" t="str">
        <f aca="false">IF(E366="","No","Yes")</f>
        <v>Yes</v>
      </c>
      <c r="L366" s="17" t="str">
        <f aca="false">IF(D366="","No","Yes")</f>
        <v>Yes</v>
      </c>
    </row>
    <row r="367" customFormat="false" ht="15" hidden="false" customHeight="false" outlineLevel="0" collapsed="false">
      <c r="A367" s="17" t="s">
        <v>2837</v>
      </c>
      <c r="B367" s="18" t="n">
        <v>46135</v>
      </c>
      <c r="C367" s="17" t="s">
        <v>101</v>
      </c>
      <c r="D367" s="17" t="s">
        <v>2358</v>
      </c>
      <c r="E367" s="17"/>
      <c r="F367" s="15" t="n">
        <v>94.88</v>
      </c>
      <c r="G367" s="15" t="n">
        <f aca="false">ROUND(ROUND(F367*100,0)/10,0)/100</f>
        <v>9.49</v>
      </c>
      <c r="H367" s="15" t="n">
        <f aca="false">F367+G367</f>
        <v>104.37</v>
      </c>
      <c r="I367" s="17" t="s">
        <v>2472</v>
      </c>
      <c r="J367" s="19" t="n">
        <f aca="false">DATE(YEAR(B367),MONTH(B367),1)</f>
        <v>46113</v>
      </c>
      <c r="K367" s="17" t="str">
        <f aca="false">IF(E367="","No","Yes")</f>
        <v>No</v>
      </c>
      <c r="L367" s="17" t="str">
        <f aca="false">IF(D367="","No","Yes")</f>
        <v>Yes</v>
      </c>
    </row>
    <row r="368" customFormat="false" ht="15" hidden="false" customHeight="false" outlineLevel="0" collapsed="false">
      <c r="A368" s="17" t="s">
        <v>2838</v>
      </c>
      <c r="B368" s="18" t="n">
        <v>46136</v>
      </c>
      <c r="C368" s="17" t="s">
        <v>82</v>
      </c>
      <c r="D368" s="17" t="s">
        <v>530</v>
      </c>
      <c r="E368" s="17" t="s">
        <v>533</v>
      </c>
      <c r="F368" s="15" t="n">
        <v>567.06</v>
      </c>
      <c r="G368" s="15" t="n">
        <f aca="false">ROUND(ROUND(F368*100,0)/10,0)/100</f>
        <v>56.71</v>
      </c>
      <c r="H368" s="15" t="n">
        <f aca="false">F368+G368</f>
        <v>623.77</v>
      </c>
      <c r="I368" s="17" t="s">
        <v>2474</v>
      </c>
      <c r="J368" s="19" t="n">
        <f aca="false">DATE(YEAR(B368),MONTH(B368),1)</f>
        <v>46113</v>
      </c>
      <c r="K368" s="17" t="str">
        <f aca="false">IF(E368="","No","Yes")</f>
        <v>Yes</v>
      </c>
      <c r="L368" s="17" t="str">
        <f aca="false">IF(D368="","No","Yes")</f>
        <v>Yes</v>
      </c>
    </row>
    <row r="369" customFormat="false" ht="15" hidden="false" customHeight="false" outlineLevel="0" collapsed="false">
      <c r="A369" s="17" t="s">
        <v>2839</v>
      </c>
      <c r="B369" s="18" t="n">
        <v>46136</v>
      </c>
      <c r="C369" s="17" t="s">
        <v>82</v>
      </c>
      <c r="D369" s="17" t="s">
        <v>508</v>
      </c>
      <c r="E369" s="17" t="s">
        <v>584</v>
      </c>
      <c r="F369" s="15" t="n">
        <v>794.74</v>
      </c>
      <c r="G369" s="15" t="n">
        <f aca="false">ROUND(ROUND(F369*100,0)/10,0)/100</f>
        <v>79.47</v>
      </c>
      <c r="H369" s="15" t="n">
        <f aca="false">F369+G369</f>
        <v>874.21</v>
      </c>
      <c r="I369" s="17" t="s">
        <v>2474</v>
      </c>
      <c r="J369" s="19" t="n">
        <f aca="false">DATE(YEAR(B369),MONTH(B369),1)</f>
        <v>46113</v>
      </c>
      <c r="K369" s="17" t="str">
        <f aca="false">IF(E369="","No","Yes")</f>
        <v>Yes</v>
      </c>
      <c r="L369" s="17" t="str">
        <f aca="false">IF(D369="","No","Yes")</f>
        <v>Yes</v>
      </c>
    </row>
    <row r="370" customFormat="false" ht="15" hidden="false" customHeight="false" outlineLevel="0" collapsed="false">
      <c r="A370" s="17" t="s">
        <v>2840</v>
      </c>
      <c r="B370" s="18" t="n">
        <v>46136</v>
      </c>
      <c r="C370" s="17" t="s">
        <v>82</v>
      </c>
      <c r="D370" s="17" t="s">
        <v>526</v>
      </c>
      <c r="E370" s="17" t="s">
        <v>600</v>
      </c>
      <c r="F370" s="15" t="n">
        <v>716.93</v>
      </c>
      <c r="G370" s="15" t="n">
        <f aca="false">ROUND(ROUND(F370*100,0)/10,0)/100</f>
        <v>71.69</v>
      </c>
      <c r="H370" s="15" t="n">
        <f aca="false">F370+G370</f>
        <v>788.62</v>
      </c>
      <c r="I370" s="17" t="s">
        <v>2474</v>
      </c>
      <c r="J370" s="19" t="n">
        <f aca="false">DATE(YEAR(B370),MONTH(B370),1)</f>
        <v>46113</v>
      </c>
      <c r="K370" s="17" t="str">
        <f aca="false">IF(E370="","No","Yes")</f>
        <v>Yes</v>
      </c>
      <c r="L370" s="17" t="str">
        <f aca="false">IF(D370="","No","Yes")</f>
        <v>Yes</v>
      </c>
    </row>
    <row r="371" customFormat="false" ht="15" hidden="false" customHeight="false" outlineLevel="0" collapsed="false">
      <c r="A371" s="17" t="s">
        <v>2841</v>
      </c>
      <c r="B371" s="18" t="n">
        <v>46136</v>
      </c>
      <c r="C371" s="17" t="s">
        <v>82</v>
      </c>
      <c r="D371" s="17" t="s">
        <v>503</v>
      </c>
      <c r="E371" s="17"/>
      <c r="F371" s="15" t="n">
        <v>665.38</v>
      </c>
      <c r="G371" s="15" t="n">
        <f aca="false">ROUND(ROUND(F371*100,0)/10,0)/100</f>
        <v>66.54</v>
      </c>
      <c r="H371" s="15" t="n">
        <f aca="false">F371+G371</f>
        <v>731.92</v>
      </c>
      <c r="I371" s="17" t="s">
        <v>2472</v>
      </c>
      <c r="J371" s="19" t="n">
        <f aca="false">DATE(YEAR(B371),MONTH(B371),1)</f>
        <v>46113</v>
      </c>
      <c r="K371" s="17" t="str">
        <f aca="false">IF(E371="","No","Yes")</f>
        <v>No</v>
      </c>
      <c r="L371" s="17" t="str">
        <f aca="false">IF(D371="","No","Yes")</f>
        <v>Yes</v>
      </c>
    </row>
    <row r="372" customFormat="false" ht="15" hidden="false" customHeight="false" outlineLevel="0" collapsed="false">
      <c r="A372" s="17" t="s">
        <v>2842</v>
      </c>
      <c r="B372" s="18" t="n">
        <v>46136</v>
      </c>
      <c r="C372" s="17" t="s">
        <v>88</v>
      </c>
      <c r="D372" s="17" t="s">
        <v>548</v>
      </c>
      <c r="E372" s="17" t="s">
        <v>547</v>
      </c>
      <c r="F372" s="15" t="n">
        <v>73.36</v>
      </c>
      <c r="G372" s="15" t="n">
        <f aca="false">ROUND(ROUND(F372*100,0)/10,0)/100</f>
        <v>7.34</v>
      </c>
      <c r="H372" s="15" t="n">
        <f aca="false">F372+G372</f>
        <v>80.7</v>
      </c>
      <c r="I372" s="17" t="s">
        <v>2474</v>
      </c>
      <c r="J372" s="19" t="n">
        <f aca="false">DATE(YEAR(B372),MONTH(B372),1)</f>
        <v>46113</v>
      </c>
      <c r="K372" s="17" t="str">
        <f aca="false">IF(E372="","No","Yes")</f>
        <v>Yes</v>
      </c>
      <c r="L372" s="17" t="str">
        <f aca="false">IF(D372="","No","Yes")</f>
        <v>Yes</v>
      </c>
    </row>
    <row r="373" customFormat="false" ht="15" hidden="false" customHeight="false" outlineLevel="0" collapsed="false">
      <c r="A373" s="17" t="s">
        <v>2843</v>
      </c>
      <c r="B373" s="18" t="n">
        <v>46136</v>
      </c>
      <c r="C373" s="17" t="s">
        <v>88</v>
      </c>
      <c r="D373" s="17" t="s">
        <v>516</v>
      </c>
      <c r="E373" s="17" t="s">
        <v>563</v>
      </c>
      <c r="F373" s="15" t="n">
        <v>207.32</v>
      </c>
      <c r="G373" s="15" t="n">
        <f aca="false">ROUND(ROUND(F373*100,0)/10,0)/100</f>
        <v>20.73</v>
      </c>
      <c r="H373" s="15" t="n">
        <f aca="false">F373+G373</f>
        <v>228.05</v>
      </c>
      <c r="I373" s="17" t="s">
        <v>2474</v>
      </c>
      <c r="J373" s="19" t="n">
        <f aca="false">DATE(YEAR(B373),MONTH(B373),1)</f>
        <v>46113</v>
      </c>
      <c r="K373" s="17" t="str">
        <f aca="false">IF(E373="","No","Yes")</f>
        <v>Yes</v>
      </c>
      <c r="L373" s="17" t="str">
        <f aca="false">IF(D373="","No","Yes")</f>
        <v>Yes</v>
      </c>
    </row>
    <row r="374" customFormat="false" ht="15" hidden="false" customHeight="false" outlineLevel="0" collapsed="false">
      <c r="A374" s="17" t="s">
        <v>2844</v>
      </c>
      <c r="B374" s="18" t="n">
        <v>46136</v>
      </c>
      <c r="C374" s="17" t="s">
        <v>88</v>
      </c>
      <c r="D374" s="17" t="s">
        <v>554</v>
      </c>
      <c r="E374" s="17" t="s">
        <v>601</v>
      </c>
      <c r="F374" s="15" t="n">
        <v>495</v>
      </c>
      <c r="G374" s="15" t="n">
        <f aca="false">ROUND(ROUND(F374*100,0)/10,0)/100</f>
        <v>49.5</v>
      </c>
      <c r="H374" s="15" t="n">
        <f aca="false">F374+G374</f>
        <v>544.5</v>
      </c>
      <c r="I374" s="17" t="s">
        <v>2474</v>
      </c>
      <c r="J374" s="19" t="n">
        <f aca="false">DATE(YEAR(B374),MONTH(B374),1)</f>
        <v>46113</v>
      </c>
      <c r="K374" s="17" t="str">
        <f aca="false">IF(E374="","No","Yes")</f>
        <v>Yes</v>
      </c>
      <c r="L374" s="17" t="str">
        <f aca="false">IF(D374="","No","Yes")</f>
        <v>Yes</v>
      </c>
    </row>
    <row r="375" customFormat="false" ht="15" hidden="false" customHeight="false" outlineLevel="0" collapsed="false">
      <c r="A375" s="17" t="s">
        <v>2845</v>
      </c>
      <c r="B375" s="18" t="n">
        <v>46136</v>
      </c>
      <c r="C375" s="17" t="s">
        <v>101</v>
      </c>
      <c r="D375" s="17" t="s">
        <v>516</v>
      </c>
      <c r="E375" s="17" t="s">
        <v>537</v>
      </c>
      <c r="F375" s="15" t="n">
        <v>161.61</v>
      </c>
      <c r="G375" s="15" t="n">
        <f aca="false">ROUND(ROUND(F375*100,0)/10,0)/100</f>
        <v>16.16</v>
      </c>
      <c r="H375" s="15" t="n">
        <f aca="false">F375+G375</f>
        <v>177.77</v>
      </c>
      <c r="I375" s="17" t="s">
        <v>2474</v>
      </c>
      <c r="J375" s="19" t="n">
        <f aca="false">DATE(YEAR(B375),MONTH(B375),1)</f>
        <v>46113</v>
      </c>
      <c r="K375" s="17" t="str">
        <f aca="false">IF(E375="","No","Yes")</f>
        <v>Yes</v>
      </c>
      <c r="L375" s="17" t="str">
        <f aca="false">IF(D375="","No","Yes")</f>
        <v>Yes</v>
      </c>
    </row>
    <row r="376" customFormat="false" ht="15" hidden="false" customHeight="false" outlineLevel="0" collapsed="false">
      <c r="A376" s="17" t="s">
        <v>2846</v>
      </c>
      <c r="B376" s="18" t="n">
        <v>46137</v>
      </c>
      <c r="C376" s="17" t="s">
        <v>82</v>
      </c>
      <c r="D376" s="17" t="s">
        <v>479</v>
      </c>
      <c r="E376" s="17" t="s">
        <v>519</v>
      </c>
      <c r="F376" s="15" t="n">
        <v>34.12</v>
      </c>
      <c r="G376" s="15" t="n">
        <f aca="false">ROUND(ROUND(F376*100,0)/10,0)/100</f>
        <v>3.41</v>
      </c>
      <c r="H376" s="15" t="n">
        <f aca="false">F376+G376</f>
        <v>37.53</v>
      </c>
      <c r="I376" s="17" t="s">
        <v>2474</v>
      </c>
      <c r="J376" s="19" t="n">
        <f aca="false">DATE(YEAR(B376),MONTH(B376),1)</f>
        <v>46113</v>
      </c>
      <c r="K376" s="17" t="str">
        <f aca="false">IF(E376="","No","Yes")</f>
        <v>Yes</v>
      </c>
      <c r="L376" s="17" t="str">
        <f aca="false">IF(D376="","No","Yes")</f>
        <v>Yes</v>
      </c>
    </row>
    <row r="377" customFormat="false" ht="15" hidden="false" customHeight="false" outlineLevel="0" collapsed="false">
      <c r="A377" s="17" t="s">
        <v>2847</v>
      </c>
      <c r="B377" s="18" t="n">
        <v>46137</v>
      </c>
      <c r="C377" s="17" t="s">
        <v>82</v>
      </c>
      <c r="D377" s="17" t="s">
        <v>443</v>
      </c>
      <c r="E377" s="17" t="s">
        <v>538</v>
      </c>
      <c r="F377" s="15" t="n">
        <v>513.33</v>
      </c>
      <c r="G377" s="15" t="n">
        <f aca="false">ROUND(ROUND(F377*100,0)/10,0)/100</f>
        <v>51.33</v>
      </c>
      <c r="H377" s="15" t="n">
        <f aca="false">F377+G377</f>
        <v>564.66</v>
      </c>
      <c r="I377" s="17" t="s">
        <v>2474</v>
      </c>
      <c r="J377" s="19" t="n">
        <f aca="false">DATE(YEAR(B377),MONTH(B377),1)</f>
        <v>46113</v>
      </c>
      <c r="K377" s="17" t="str">
        <f aca="false">IF(E377="","No","Yes")</f>
        <v>Yes</v>
      </c>
      <c r="L377" s="17" t="str">
        <f aca="false">IF(D377="","No","Yes")</f>
        <v>Yes</v>
      </c>
    </row>
    <row r="378" customFormat="false" ht="15" hidden="false" customHeight="false" outlineLevel="0" collapsed="false">
      <c r="A378" s="17" t="s">
        <v>2848</v>
      </c>
      <c r="B378" s="18" t="n">
        <v>46137</v>
      </c>
      <c r="C378" s="17" t="s">
        <v>82</v>
      </c>
      <c r="D378" s="17" t="s">
        <v>551</v>
      </c>
      <c r="E378" s="17" t="s">
        <v>550</v>
      </c>
      <c r="F378" s="15" t="n">
        <v>154.93</v>
      </c>
      <c r="G378" s="15" t="n">
        <f aca="false">ROUND(ROUND(F378*100,0)/10,0)/100</f>
        <v>15.49</v>
      </c>
      <c r="H378" s="15" t="n">
        <f aca="false">F378+G378</f>
        <v>170.42</v>
      </c>
      <c r="I378" s="17" t="s">
        <v>2474</v>
      </c>
      <c r="J378" s="19" t="n">
        <f aca="false">DATE(YEAR(B378),MONTH(B378),1)</f>
        <v>46113</v>
      </c>
      <c r="K378" s="17" t="str">
        <f aca="false">IF(E378="","No","Yes")</f>
        <v>Yes</v>
      </c>
      <c r="L378" s="17" t="str">
        <f aca="false">IF(D378="","No","Yes")</f>
        <v>Yes</v>
      </c>
    </row>
    <row r="379" customFormat="false" ht="15" hidden="false" customHeight="false" outlineLevel="0" collapsed="false">
      <c r="A379" s="17" t="s">
        <v>2849</v>
      </c>
      <c r="B379" s="18" t="n">
        <v>46137</v>
      </c>
      <c r="C379" s="17" t="s">
        <v>82</v>
      </c>
      <c r="D379" s="17" t="s">
        <v>567</v>
      </c>
      <c r="E379" s="17" t="s">
        <v>566</v>
      </c>
      <c r="F379" s="15" t="n">
        <v>438.54</v>
      </c>
      <c r="G379" s="15" t="n">
        <f aca="false">ROUND(ROUND(F379*100,0)/10,0)/100</f>
        <v>43.85</v>
      </c>
      <c r="H379" s="15" t="n">
        <f aca="false">F379+G379</f>
        <v>482.39</v>
      </c>
      <c r="I379" s="17" t="s">
        <v>2474</v>
      </c>
      <c r="J379" s="19" t="n">
        <f aca="false">DATE(YEAR(B379),MONTH(B379),1)</f>
        <v>46113</v>
      </c>
      <c r="K379" s="17" t="str">
        <f aca="false">IF(E379="","No","Yes")</f>
        <v>Yes</v>
      </c>
      <c r="L379" s="17" t="str">
        <f aca="false">IF(D379="","No","Yes")</f>
        <v>Yes</v>
      </c>
    </row>
    <row r="380" customFormat="false" ht="15" hidden="false" customHeight="false" outlineLevel="0" collapsed="false">
      <c r="A380" s="17" t="s">
        <v>2850</v>
      </c>
      <c r="B380" s="18" t="n">
        <v>46137</v>
      </c>
      <c r="C380" s="17" t="s">
        <v>82</v>
      </c>
      <c r="D380" s="17" t="s">
        <v>508</v>
      </c>
      <c r="E380" s="17" t="s">
        <v>603</v>
      </c>
      <c r="F380" s="15" t="n">
        <v>430.2</v>
      </c>
      <c r="G380" s="15" t="n">
        <f aca="false">ROUND(ROUND(F380*100,0)/10,0)/100</f>
        <v>43.02</v>
      </c>
      <c r="H380" s="15" t="n">
        <f aca="false">F380+G380</f>
        <v>473.22</v>
      </c>
      <c r="I380" s="17" t="s">
        <v>2474</v>
      </c>
      <c r="J380" s="19" t="n">
        <f aca="false">DATE(YEAR(B380),MONTH(B380),1)</f>
        <v>46113</v>
      </c>
      <c r="K380" s="17" t="str">
        <f aca="false">IF(E380="","No","Yes")</f>
        <v>Yes</v>
      </c>
      <c r="L380" s="17" t="str">
        <f aca="false">IF(D380="","No","Yes")</f>
        <v>Yes</v>
      </c>
    </row>
    <row r="381" customFormat="false" ht="15" hidden="false" customHeight="false" outlineLevel="0" collapsed="false">
      <c r="A381" s="17" t="s">
        <v>2851</v>
      </c>
      <c r="B381" s="18" t="n">
        <v>46137</v>
      </c>
      <c r="C381" s="17" t="s">
        <v>82</v>
      </c>
      <c r="D381" s="17" t="s">
        <v>516</v>
      </c>
      <c r="E381" s="17"/>
      <c r="F381" s="15" t="n">
        <v>574.62</v>
      </c>
      <c r="G381" s="15" t="n">
        <f aca="false">ROUND(ROUND(F381*100,0)/10,0)/100</f>
        <v>57.46</v>
      </c>
      <c r="H381" s="15" t="n">
        <f aca="false">F381+G381</f>
        <v>632.08</v>
      </c>
      <c r="I381" s="17" t="s">
        <v>2472</v>
      </c>
      <c r="J381" s="19" t="n">
        <f aca="false">DATE(YEAR(B381),MONTH(B381),1)</f>
        <v>46113</v>
      </c>
      <c r="K381" s="17" t="str">
        <f aca="false">IF(E381="","No","Yes")</f>
        <v>No</v>
      </c>
      <c r="L381" s="17" t="str">
        <f aca="false">IF(D381="","No","Yes")</f>
        <v>Yes</v>
      </c>
    </row>
    <row r="382" customFormat="false" ht="15" hidden="false" customHeight="false" outlineLevel="0" collapsed="false">
      <c r="A382" s="17" t="s">
        <v>2852</v>
      </c>
      <c r="B382" s="18" t="n">
        <v>46137</v>
      </c>
      <c r="C382" s="17" t="s">
        <v>88</v>
      </c>
      <c r="D382" s="17" t="s">
        <v>511</v>
      </c>
      <c r="E382" s="17" t="s">
        <v>608</v>
      </c>
      <c r="F382" s="15" t="n">
        <v>148.13</v>
      </c>
      <c r="G382" s="15" t="n">
        <f aca="false">ROUND(ROUND(F382*100,0)/10,0)/100</f>
        <v>14.81</v>
      </c>
      <c r="H382" s="15" t="n">
        <f aca="false">F382+G382</f>
        <v>162.94</v>
      </c>
      <c r="I382" s="17" t="s">
        <v>2474</v>
      </c>
      <c r="J382" s="19" t="n">
        <f aca="false">DATE(YEAR(B382),MONTH(B382),1)</f>
        <v>46113</v>
      </c>
      <c r="K382" s="17" t="str">
        <f aca="false">IF(E382="","No","Yes")</f>
        <v>Yes</v>
      </c>
      <c r="L382" s="17" t="str">
        <f aca="false">IF(D382="","No","Yes")</f>
        <v>Yes</v>
      </c>
    </row>
    <row r="383" customFormat="false" ht="15" hidden="false" customHeight="false" outlineLevel="0" collapsed="false">
      <c r="A383" s="17" t="s">
        <v>2853</v>
      </c>
      <c r="B383" s="18" t="n">
        <v>46137</v>
      </c>
      <c r="C383" s="17" t="s">
        <v>101</v>
      </c>
      <c r="D383" s="17" t="s">
        <v>433</v>
      </c>
      <c r="E383" s="17" t="s">
        <v>562</v>
      </c>
      <c r="F383" s="15" t="n">
        <v>182.03</v>
      </c>
      <c r="G383" s="15" t="n">
        <f aca="false">ROUND(ROUND(F383*100,0)/10,0)/100</f>
        <v>18.2</v>
      </c>
      <c r="H383" s="15" t="n">
        <f aca="false">F383+G383</f>
        <v>200.23</v>
      </c>
      <c r="I383" s="17" t="s">
        <v>2474</v>
      </c>
      <c r="J383" s="19" t="n">
        <f aca="false">DATE(YEAR(B383),MONTH(B383),1)</f>
        <v>46113</v>
      </c>
      <c r="K383" s="17" t="str">
        <f aca="false">IF(E383="","No","Yes")</f>
        <v>Yes</v>
      </c>
      <c r="L383" s="17" t="str">
        <f aca="false">IF(D383="","No","Yes")</f>
        <v>Yes</v>
      </c>
    </row>
    <row r="384" customFormat="false" ht="15" hidden="false" customHeight="false" outlineLevel="0" collapsed="false">
      <c r="A384" s="17" t="s">
        <v>2854</v>
      </c>
      <c r="B384" s="18" t="n">
        <v>46137</v>
      </c>
      <c r="C384" s="17" t="s">
        <v>101</v>
      </c>
      <c r="D384" s="17" t="s">
        <v>479</v>
      </c>
      <c r="E384" s="17" t="s">
        <v>588</v>
      </c>
      <c r="F384" s="15" t="n">
        <v>501.74</v>
      </c>
      <c r="G384" s="15" t="n">
        <f aca="false">ROUND(ROUND(F384*100,0)/10,0)/100</f>
        <v>50.17</v>
      </c>
      <c r="H384" s="15" t="n">
        <f aca="false">F384+G384</f>
        <v>551.91</v>
      </c>
      <c r="I384" s="17" t="s">
        <v>2474</v>
      </c>
      <c r="J384" s="19" t="n">
        <f aca="false">DATE(YEAR(B384),MONTH(B384),1)</f>
        <v>46113</v>
      </c>
      <c r="K384" s="17" t="str">
        <f aca="false">IF(E384="","No","Yes")</f>
        <v>Yes</v>
      </c>
      <c r="L384" s="17" t="str">
        <f aca="false">IF(D384="","No","Yes")</f>
        <v>Yes</v>
      </c>
    </row>
    <row r="385" customFormat="false" ht="15" hidden="false" customHeight="false" outlineLevel="0" collapsed="false">
      <c r="A385" s="17" t="s">
        <v>2855</v>
      </c>
      <c r="B385" s="18" t="n">
        <v>46137</v>
      </c>
      <c r="C385" s="17" t="s">
        <v>101</v>
      </c>
      <c r="D385" s="17" t="s">
        <v>511</v>
      </c>
      <c r="E385" s="17" t="s">
        <v>602</v>
      </c>
      <c r="F385" s="15" t="n">
        <v>249.45</v>
      </c>
      <c r="G385" s="15" t="n">
        <f aca="false">ROUND(ROUND(F385*100,0)/10,0)/100</f>
        <v>24.95</v>
      </c>
      <c r="H385" s="15" t="n">
        <f aca="false">F385+G385</f>
        <v>274.4</v>
      </c>
      <c r="I385" s="17" t="s">
        <v>2474</v>
      </c>
      <c r="J385" s="19" t="n">
        <f aca="false">DATE(YEAR(B385),MONTH(B385),1)</f>
        <v>46113</v>
      </c>
      <c r="K385" s="17" t="str">
        <f aca="false">IF(E385="","No","Yes")</f>
        <v>Yes</v>
      </c>
      <c r="L385" s="17" t="str">
        <f aca="false">IF(D385="","No","Yes")</f>
        <v>Yes</v>
      </c>
    </row>
    <row r="386" customFormat="false" ht="15" hidden="false" customHeight="false" outlineLevel="0" collapsed="false">
      <c r="A386" s="17" t="s">
        <v>2856</v>
      </c>
      <c r="B386" s="18" t="n">
        <v>46137</v>
      </c>
      <c r="C386" s="17" t="s">
        <v>101</v>
      </c>
      <c r="D386" s="17" t="s">
        <v>676</v>
      </c>
      <c r="E386" s="17"/>
      <c r="F386" s="15" t="n">
        <v>354.83</v>
      </c>
      <c r="G386" s="15" t="n">
        <f aca="false">ROUND(ROUND(F386*100,0)/10,0)/100</f>
        <v>35.48</v>
      </c>
      <c r="H386" s="15" t="n">
        <f aca="false">F386+G386</f>
        <v>390.31</v>
      </c>
      <c r="I386" s="17" t="s">
        <v>2472</v>
      </c>
      <c r="J386" s="19" t="n">
        <f aca="false">DATE(YEAR(B386),MONTH(B386),1)</f>
        <v>46113</v>
      </c>
      <c r="K386" s="17" t="str">
        <f aca="false">IF(E386="","No","Yes")</f>
        <v>No</v>
      </c>
      <c r="L386" s="17" t="str">
        <f aca="false">IF(D386="","No","Yes")</f>
        <v>Yes</v>
      </c>
    </row>
    <row r="387" customFormat="false" ht="15" hidden="false" customHeight="false" outlineLevel="0" collapsed="false">
      <c r="A387" s="17" t="s">
        <v>2857</v>
      </c>
      <c r="B387" s="18" t="n">
        <v>46137</v>
      </c>
      <c r="C387" s="17" t="s">
        <v>101</v>
      </c>
      <c r="D387" s="17" t="s">
        <v>567</v>
      </c>
      <c r="E387" s="17"/>
      <c r="F387" s="15" t="n">
        <v>181.45</v>
      </c>
      <c r="G387" s="15" t="n">
        <f aca="false">ROUND(ROUND(F387*100,0)/10,0)/100</f>
        <v>18.15</v>
      </c>
      <c r="H387" s="15" t="n">
        <f aca="false">F387+G387</f>
        <v>199.6</v>
      </c>
      <c r="I387" s="17" t="s">
        <v>2472</v>
      </c>
      <c r="J387" s="19" t="n">
        <f aca="false">DATE(YEAR(B387),MONTH(B387),1)</f>
        <v>46113</v>
      </c>
      <c r="K387" s="17" t="str">
        <f aca="false">IF(E387="","No","Yes")</f>
        <v>No</v>
      </c>
      <c r="L387" s="17" t="str">
        <f aca="false">IF(D387="","No","Yes")</f>
        <v>Yes</v>
      </c>
    </row>
    <row r="388" customFormat="false" ht="15" hidden="false" customHeight="false" outlineLevel="0" collapsed="false">
      <c r="A388" s="17" t="s">
        <v>2858</v>
      </c>
      <c r="B388" s="18" t="n">
        <v>46138</v>
      </c>
      <c r="C388" s="17" t="s">
        <v>82</v>
      </c>
      <c r="D388" s="17" t="s">
        <v>482</v>
      </c>
      <c r="E388" s="17" t="s">
        <v>573</v>
      </c>
      <c r="F388" s="15" t="n">
        <v>432.27</v>
      </c>
      <c r="G388" s="15" t="n">
        <f aca="false">ROUND(ROUND(F388*100,0)/10,0)/100</f>
        <v>43.23</v>
      </c>
      <c r="H388" s="15" t="n">
        <f aca="false">F388+G388</f>
        <v>475.5</v>
      </c>
      <c r="I388" s="17" t="s">
        <v>2474</v>
      </c>
      <c r="J388" s="19" t="n">
        <f aca="false">DATE(YEAR(B388),MONTH(B388),1)</f>
        <v>46113</v>
      </c>
      <c r="K388" s="17" t="str">
        <f aca="false">IF(E388="","No","Yes")</f>
        <v>Yes</v>
      </c>
      <c r="L388" s="17" t="str">
        <f aca="false">IF(D388="","No","Yes")</f>
        <v>Yes</v>
      </c>
    </row>
    <row r="389" customFormat="false" ht="15" hidden="false" customHeight="false" outlineLevel="0" collapsed="false">
      <c r="A389" s="17" t="s">
        <v>2859</v>
      </c>
      <c r="B389" s="18" t="n">
        <v>46138</v>
      </c>
      <c r="C389" s="17" t="s">
        <v>82</v>
      </c>
      <c r="D389" s="17" t="s">
        <v>548</v>
      </c>
      <c r="E389" s="17" t="s">
        <v>620</v>
      </c>
      <c r="F389" s="15" t="n">
        <v>461.46</v>
      </c>
      <c r="G389" s="15" t="n">
        <f aca="false">ROUND(ROUND(F389*100,0)/10,0)/100</f>
        <v>46.15</v>
      </c>
      <c r="H389" s="15" t="n">
        <f aca="false">F389+G389</f>
        <v>507.61</v>
      </c>
      <c r="I389" s="17" t="s">
        <v>2474</v>
      </c>
      <c r="J389" s="19" t="n">
        <f aca="false">DATE(YEAR(B389),MONTH(B389),1)</f>
        <v>46113</v>
      </c>
      <c r="K389" s="17" t="str">
        <f aca="false">IF(E389="","No","Yes")</f>
        <v>Yes</v>
      </c>
      <c r="L389" s="17" t="str">
        <f aca="false">IF(D389="","No","Yes")</f>
        <v>Yes</v>
      </c>
    </row>
    <row r="390" customFormat="false" ht="15" hidden="false" customHeight="false" outlineLevel="0" collapsed="false">
      <c r="A390" s="17" t="s">
        <v>2860</v>
      </c>
      <c r="B390" s="18" t="n">
        <v>46138</v>
      </c>
      <c r="C390" s="17" t="s">
        <v>88</v>
      </c>
      <c r="D390" s="17" t="s">
        <v>479</v>
      </c>
      <c r="E390" s="17" t="s">
        <v>559</v>
      </c>
      <c r="F390" s="15" t="n">
        <v>1334.45</v>
      </c>
      <c r="G390" s="15" t="n">
        <f aca="false">ROUND(ROUND(F390*100,0)/10,0)/100</f>
        <v>133.45</v>
      </c>
      <c r="H390" s="15" t="n">
        <f aca="false">F390+G390</f>
        <v>1467.9</v>
      </c>
      <c r="I390" s="17" t="s">
        <v>2474</v>
      </c>
      <c r="J390" s="19" t="n">
        <f aca="false">DATE(YEAR(B390),MONTH(B390),1)</f>
        <v>46113</v>
      </c>
      <c r="K390" s="17" t="str">
        <f aca="false">IF(E390="","No","Yes")</f>
        <v>Yes</v>
      </c>
      <c r="L390" s="17" t="str">
        <f aca="false">IF(D390="","No","Yes")</f>
        <v>Yes</v>
      </c>
    </row>
    <row r="391" customFormat="false" ht="15" hidden="false" customHeight="false" outlineLevel="0" collapsed="false">
      <c r="A391" s="17" t="s">
        <v>2861</v>
      </c>
      <c r="B391" s="18" t="n">
        <v>46138</v>
      </c>
      <c r="C391" s="17" t="s">
        <v>88</v>
      </c>
      <c r="D391" s="17" t="s">
        <v>511</v>
      </c>
      <c r="E391" s="17" t="s">
        <v>607</v>
      </c>
      <c r="F391" s="15" t="n">
        <v>282.42</v>
      </c>
      <c r="G391" s="15" t="n">
        <f aca="false">ROUND(ROUND(F391*100,0)/10,0)/100</f>
        <v>28.24</v>
      </c>
      <c r="H391" s="15" t="n">
        <f aca="false">F391+G391</f>
        <v>310.66</v>
      </c>
      <c r="I391" s="17" t="s">
        <v>2474</v>
      </c>
      <c r="J391" s="19" t="n">
        <f aca="false">DATE(YEAR(B391),MONTH(B391),1)</f>
        <v>46113</v>
      </c>
      <c r="K391" s="17" t="str">
        <f aca="false">IF(E391="","No","Yes")</f>
        <v>Yes</v>
      </c>
      <c r="L391" s="17" t="str">
        <f aca="false">IF(D391="","No","Yes")</f>
        <v>Yes</v>
      </c>
    </row>
    <row r="392" customFormat="false" ht="15" hidden="false" customHeight="false" outlineLevel="0" collapsed="false">
      <c r="A392" s="17" t="s">
        <v>2862</v>
      </c>
      <c r="B392" s="18" t="n">
        <v>46138</v>
      </c>
      <c r="C392" s="17" t="s">
        <v>88</v>
      </c>
      <c r="D392" s="17" t="s">
        <v>570</v>
      </c>
      <c r="E392" s="17" t="s">
        <v>616</v>
      </c>
      <c r="F392" s="15" t="n">
        <v>221.88</v>
      </c>
      <c r="G392" s="15" t="n">
        <f aca="false">ROUND(ROUND(F392*100,0)/10,0)/100</f>
        <v>22.19</v>
      </c>
      <c r="H392" s="15" t="n">
        <f aca="false">F392+G392</f>
        <v>244.07</v>
      </c>
      <c r="I392" s="17" t="s">
        <v>2474</v>
      </c>
      <c r="J392" s="19" t="n">
        <f aca="false">DATE(YEAR(B392),MONTH(B392),1)</f>
        <v>46113</v>
      </c>
      <c r="K392" s="17" t="str">
        <f aca="false">IF(E392="","No","Yes")</f>
        <v>Yes</v>
      </c>
      <c r="L392" s="17" t="str">
        <f aca="false">IF(D392="","No","Yes")</f>
        <v>Yes</v>
      </c>
    </row>
    <row r="393" customFormat="false" ht="15" hidden="false" customHeight="false" outlineLevel="0" collapsed="false">
      <c r="A393" s="17" t="s">
        <v>2863</v>
      </c>
      <c r="B393" s="18" t="n">
        <v>46138</v>
      </c>
      <c r="C393" s="17" t="s">
        <v>88</v>
      </c>
      <c r="D393" s="17" t="s">
        <v>516</v>
      </c>
      <c r="E393" s="17" t="s">
        <v>622</v>
      </c>
      <c r="F393" s="15" t="n">
        <v>198.17</v>
      </c>
      <c r="G393" s="15" t="n">
        <f aca="false">ROUND(ROUND(F393*100,0)/10,0)/100</f>
        <v>19.82</v>
      </c>
      <c r="H393" s="15" t="n">
        <f aca="false">F393+G393</f>
        <v>217.99</v>
      </c>
      <c r="I393" s="17" t="s">
        <v>2474</v>
      </c>
      <c r="J393" s="19" t="n">
        <f aca="false">DATE(YEAR(B393),MONTH(B393),1)</f>
        <v>46113</v>
      </c>
      <c r="K393" s="17" t="str">
        <f aca="false">IF(E393="","No","Yes")</f>
        <v>Yes</v>
      </c>
      <c r="L393" s="17" t="str">
        <f aca="false">IF(D393="","No","Yes")</f>
        <v>Yes</v>
      </c>
    </row>
    <row r="394" customFormat="false" ht="15" hidden="false" customHeight="false" outlineLevel="0" collapsed="false">
      <c r="A394" s="17" t="s">
        <v>2864</v>
      </c>
      <c r="B394" s="18" t="n">
        <v>46138</v>
      </c>
      <c r="C394" s="17" t="s">
        <v>101</v>
      </c>
      <c r="D394" s="17" t="s">
        <v>544</v>
      </c>
      <c r="E394" s="17" t="s">
        <v>591</v>
      </c>
      <c r="F394" s="15" t="n">
        <v>205.18</v>
      </c>
      <c r="G394" s="15" t="n">
        <f aca="false">ROUND(ROUND(F394*100,0)/10,0)/100</f>
        <v>20.52</v>
      </c>
      <c r="H394" s="15" t="n">
        <f aca="false">F394+G394</f>
        <v>225.7</v>
      </c>
      <c r="I394" s="17" t="s">
        <v>2474</v>
      </c>
      <c r="J394" s="19" t="n">
        <f aca="false">DATE(YEAR(B394),MONTH(B394),1)</f>
        <v>46113</v>
      </c>
      <c r="K394" s="17" t="str">
        <f aca="false">IF(E394="","No","Yes")</f>
        <v>Yes</v>
      </c>
      <c r="L394" s="17" t="str">
        <f aca="false">IF(D394="","No","Yes")</f>
        <v>Yes</v>
      </c>
    </row>
    <row r="395" customFormat="false" ht="15" hidden="false" customHeight="false" outlineLevel="0" collapsed="false">
      <c r="A395" s="17" t="s">
        <v>2865</v>
      </c>
      <c r="B395" s="18" t="n">
        <v>46138</v>
      </c>
      <c r="C395" s="17" t="s">
        <v>101</v>
      </c>
      <c r="D395" s="17" t="s">
        <v>582</v>
      </c>
      <c r="E395" s="17" t="s">
        <v>604</v>
      </c>
      <c r="F395" s="15" t="n">
        <v>701.93</v>
      </c>
      <c r="G395" s="15" t="n">
        <f aca="false">ROUND(ROUND(F395*100,0)/10,0)/100</f>
        <v>70.19</v>
      </c>
      <c r="H395" s="15" t="n">
        <f aca="false">F395+G395</f>
        <v>772.12</v>
      </c>
      <c r="I395" s="17" t="s">
        <v>2474</v>
      </c>
      <c r="J395" s="19" t="n">
        <f aca="false">DATE(YEAR(B395),MONTH(B395),1)</f>
        <v>46113</v>
      </c>
      <c r="K395" s="17" t="str">
        <f aca="false">IF(E395="","No","Yes")</f>
        <v>Yes</v>
      </c>
      <c r="L395" s="17" t="str">
        <f aca="false">IF(D395="","No","Yes")</f>
        <v>Yes</v>
      </c>
    </row>
    <row r="396" customFormat="false" ht="15" hidden="false" customHeight="false" outlineLevel="0" collapsed="false">
      <c r="A396" s="17" t="s">
        <v>2866</v>
      </c>
      <c r="B396" s="18" t="n">
        <v>46138</v>
      </c>
      <c r="C396" s="17" t="s">
        <v>101</v>
      </c>
      <c r="D396" s="17" t="s">
        <v>551</v>
      </c>
      <c r="E396" s="17" t="s">
        <v>617</v>
      </c>
      <c r="F396" s="15" t="n">
        <v>471.95</v>
      </c>
      <c r="G396" s="15" t="n">
        <f aca="false">ROUND(ROUND(F396*100,0)/10,0)/100</f>
        <v>47.2</v>
      </c>
      <c r="H396" s="15" t="n">
        <f aca="false">F396+G396</f>
        <v>519.15</v>
      </c>
      <c r="I396" s="17" t="s">
        <v>2474</v>
      </c>
      <c r="J396" s="19" t="n">
        <f aca="false">DATE(YEAR(B396),MONTH(B396),1)</f>
        <v>46113</v>
      </c>
      <c r="K396" s="17" t="str">
        <f aca="false">IF(E396="","No","Yes")</f>
        <v>Yes</v>
      </c>
      <c r="L396" s="17" t="str">
        <f aca="false">IF(D396="","No","Yes")</f>
        <v>Yes</v>
      </c>
    </row>
    <row r="397" customFormat="false" ht="15" hidden="false" customHeight="false" outlineLevel="0" collapsed="false">
      <c r="A397" s="17" t="s">
        <v>2867</v>
      </c>
      <c r="B397" s="18" t="n">
        <v>46138</v>
      </c>
      <c r="C397" s="17" t="s">
        <v>101</v>
      </c>
      <c r="D397" s="17"/>
      <c r="E397" s="17"/>
      <c r="F397" s="15" t="n">
        <v>45.23</v>
      </c>
      <c r="G397" s="15" t="n">
        <f aca="false">ROUND(ROUND(F397*100,0)/10,0)/100</f>
        <v>4.52</v>
      </c>
      <c r="H397" s="15" t="n">
        <f aca="false">F397+G397</f>
        <v>49.75</v>
      </c>
      <c r="I397" s="17" t="s">
        <v>2470</v>
      </c>
      <c r="J397" s="19" t="n">
        <f aca="false">DATE(YEAR(B397),MONTH(B397),1)</f>
        <v>46113</v>
      </c>
      <c r="K397" s="17" t="str">
        <f aca="false">IF(E397="","No","Yes")</f>
        <v>No</v>
      </c>
      <c r="L397" s="17" t="str">
        <f aca="false">IF(D397="","No","Yes")</f>
        <v>No</v>
      </c>
    </row>
    <row r="398" customFormat="false" ht="15" hidden="false" customHeight="false" outlineLevel="0" collapsed="false">
      <c r="A398" s="17" t="s">
        <v>2868</v>
      </c>
      <c r="B398" s="18" t="n">
        <v>46139</v>
      </c>
      <c r="C398" s="17" t="s">
        <v>82</v>
      </c>
      <c r="D398" s="17" t="s">
        <v>516</v>
      </c>
      <c r="E398" s="17" t="s">
        <v>585</v>
      </c>
      <c r="F398" s="15" t="n">
        <v>574.73</v>
      </c>
      <c r="G398" s="15" t="n">
        <f aca="false">ROUND(ROUND(F398*100,0)/10,0)/100</f>
        <v>57.47</v>
      </c>
      <c r="H398" s="15" t="n">
        <f aca="false">F398+G398</f>
        <v>632.2</v>
      </c>
      <c r="I398" s="17" t="s">
        <v>2474</v>
      </c>
      <c r="J398" s="19" t="n">
        <f aca="false">DATE(YEAR(B398),MONTH(B398),1)</f>
        <v>46113</v>
      </c>
      <c r="K398" s="17" t="str">
        <f aca="false">IF(E398="","No","Yes")</f>
        <v>Yes</v>
      </c>
      <c r="L398" s="17" t="str">
        <f aca="false">IF(D398="","No","Yes")</f>
        <v>Yes</v>
      </c>
    </row>
    <row r="399" customFormat="false" ht="15" hidden="false" customHeight="false" outlineLevel="0" collapsed="false">
      <c r="A399" s="17" t="s">
        <v>2869</v>
      </c>
      <c r="B399" s="18" t="n">
        <v>46139</v>
      </c>
      <c r="C399" s="17" t="s">
        <v>82</v>
      </c>
      <c r="D399" s="17" t="s">
        <v>530</v>
      </c>
      <c r="E399" s="17" t="s">
        <v>590</v>
      </c>
      <c r="F399" s="15" t="n">
        <v>161.74</v>
      </c>
      <c r="G399" s="15" t="n">
        <f aca="false">ROUND(ROUND(F399*100,0)/10,0)/100</f>
        <v>16.17</v>
      </c>
      <c r="H399" s="15" t="n">
        <f aca="false">F399+G399</f>
        <v>177.91</v>
      </c>
      <c r="I399" s="17" t="s">
        <v>2474</v>
      </c>
      <c r="J399" s="19" t="n">
        <f aca="false">DATE(YEAR(B399),MONTH(B399),1)</f>
        <v>46113</v>
      </c>
      <c r="K399" s="17" t="str">
        <f aca="false">IF(E399="","No","Yes")</f>
        <v>Yes</v>
      </c>
      <c r="L399" s="17" t="str">
        <f aca="false">IF(D399="","No","Yes")</f>
        <v>Yes</v>
      </c>
    </row>
    <row r="400" customFormat="false" ht="15" hidden="false" customHeight="false" outlineLevel="0" collapsed="false">
      <c r="A400" s="17" t="s">
        <v>2870</v>
      </c>
      <c r="B400" s="18" t="n">
        <v>46139</v>
      </c>
      <c r="C400" s="17" t="s">
        <v>82</v>
      </c>
      <c r="D400" s="17" t="s">
        <v>511</v>
      </c>
      <c r="E400" s="17" t="s">
        <v>614</v>
      </c>
      <c r="F400" s="15" t="n">
        <v>111.23</v>
      </c>
      <c r="G400" s="15" t="n">
        <f aca="false">ROUND(ROUND(F400*100,0)/10,0)/100</f>
        <v>11.12</v>
      </c>
      <c r="H400" s="15" t="n">
        <f aca="false">F400+G400</f>
        <v>122.35</v>
      </c>
      <c r="I400" s="17" t="s">
        <v>2474</v>
      </c>
      <c r="J400" s="19" t="n">
        <f aca="false">DATE(YEAR(B400),MONTH(B400),1)</f>
        <v>46113</v>
      </c>
      <c r="K400" s="17" t="str">
        <f aca="false">IF(E400="","No","Yes")</f>
        <v>Yes</v>
      </c>
      <c r="L400" s="17" t="str">
        <f aca="false">IF(D400="","No","Yes")</f>
        <v>Yes</v>
      </c>
    </row>
    <row r="401" customFormat="false" ht="15" hidden="false" customHeight="false" outlineLevel="0" collapsed="false">
      <c r="A401" s="17" t="s">
        <v>2871</v>
      </c>
      <c r="B401" s="18" t="n">
        <v>46139</v>
      </c>
      <c r="C401" s="17" t="s">
        <v>82</v>
      </c>
      <c r="D401" s="17" t="s">
        <v>593</v>
      </c>
      <c r="E401" s="17"/>
      <c r="F401" s="15" t="n">
        <v>222.5</v>
      </c>
      <c r="G401" s="15" t="n">
        <f aca="false">ROUND(ROUND(F401*100,0)/10,0)/100</f>
        <v>22.25</v>
      </c>
      <c r="H401" s="15" t="n">
        <f aca="false">F401+G401</f>
        <v>244.75</v>
      </c>
      <c r="I401" s="17" t="s">
        <v>2472</v>
      </c>
      <c r="J401" s="19" t="n">
        <f aca="false">DATE(YEAR(B401),MONTH(B401),1)</f>
        <v>46113</v>
      </c>
      <c r="K401" s="17" t="str">
        <f aca="false">IF(E401="","No","Yes")</f>
        <v>No</v>
      </c>
      <c r="L401" s="17" t="str">
        <f aca="false">IF(D401="","No","Yes")</f>
        <v>Yes</v>
      </c>
    </row>
    <row r="402" customFormat="false" ht="15" hidden="false" customHeight="false" outlineLevel="0" collapsed="false">
      <c r="A402" s="17" t="s">
        <v>2872</v>
      </c>
      <c r="B402" s="18" t="n">
        <v>46139</v>
      </c>
      <c r="C402" s="17" t="s">
        <v>88</v>
      </c>
      <c r="D402" s="17" t="s">
        <v>516</v>
      </c>
      <c r="E402" s="17" t="s">
        <v>536</v>
      </c>
      <c r="F402" s="15" t="n">
        <v>70.41</v>
      </c>
      <c r="G402" s="15" t="n">
        <f aca="false">ROUND(ROUND(F402*100,0)/10,0)/100</f>
        <v>7.04</v>
      </c>
      <c r="H402" s="15" t="n">
        <f aca="false">F402+G402</f>
        <v>77.45</v>
      </c>
      <c r="I402" s="17" t="s">
        <v>2474</v>
      </c>
      <c r="J402" s="19" t="n">
        <f aca="false">DATE(YEAR(B402),MONTH(B402),1)</f>
        <v>46113</v>
      </c>
      <c r="K402" s="17" t="str">
        <f aca="false">IF(E402="","No","Yes")</f>
        <v>Yes</v>
      </c>
      <c r="L402" s="17" t="str">
        <f aca="false">IF(D402="","No","Yes")</f>
        <v>Yes</v>
      </c>
    </row>
    <row r="403" customFormat="false" ht="15" hidden="false" customHeight="false" outlineLevel="0" collapsed="false">
      <c r="A403" s="17" t="s">
        <v>2873</v>
      </c>
      <c r="B403" s="18" t="n">
        <v>46139</v>
      </c>
      <c r="C403" s="17" t="s">
        <v>88</v>
      </c>
      <c r="D403" s="17" t="s">
        <v>443</v>
      </c>
      <c r="E403" s="17" t="s">
        <v>565</v>
      </c>
      <c r="F403" s="15" t="n">
        <v>47.23</v>
      </c>
      <c r="G403" s="15" t="n">
        <f aca="false">ROUND(ROUND(F403*100,0)/10,0)/100</f>
        <v>4.72</v>
      </c>
      <c r="H403" s="15" t="n">
        <f aca="false">F403+G403</f>
        <v>51.95</v>
      </c>
      <c r="I403" s="17" t="s">
        <v>2474</v>
      </c>
      <c r="J403" s="19" t="n">
        <f aca="false">DATE(YEAR(B403),MONTH(B403),1)</f>
        <v>46113</v>
      </c>
      <c r="K403" s="17" t="str">
        <f aca="false">IF(E403="","No","Yes")</f>
        <v>Yes</v>
      </c>
      <c r="L403" s="17" t="str">
        <f aca="false">IF(D403="","No","Yes")</f>
        <v>Yes</v>
      </c>
    </row>
    <row r="404" customFormat="false" ht="15" hidden="false" customHeight="false" outlineLevel="0" collapsed="false">
      <c r="A404" s="17" t="s">
        <v>2874</v>
      </c>
      <c r="B404" s="18" t="n">
        <v>46139</v>
      </c>
      <c r="C404" s="17" t="s">
        <v>88</v>
      </c>
      <c r="D404" s="17" t="s">
        <v>548</v>
      </c>
      <c r="E404" s="17" t="s">
        <v>575</v>
      </c>
      <c r="F404" s="15" t="n">
        <v>444.45</v>
      </c>
      <c r="G404" s="15" t="n">
        <f aca="false">ROUND(ROUND(F404*100,0)/10,0)/100</f>
        <v>44.45</v>
      </c>
      <c r="H404" s="15" t="n">
        <f aca="false">F404+G404</f>
        <v>488.9</v>
      </c>
      <c r="I404" s="17" t="s">
        <v>2474</v>
      </c>
      <c r="J404" s="19" t="n">
        <f aca="false">DATE(YEAR(B404),MONTH(B404),1)</f>
        <v>46113</v>
      </c>
      <c r="K404" s="17" t="str">
        <f aca="false">IF(E404="","No","Yes")</f>
        <v>Yes</v>
      </c>
      <c r="L404" s="17" t="str">
        <f aca="false">IF(D404="","No","Yes")</f>
        <v>Yes</v>
      </c>
    </row>
    <row r="405" customFormat="false" ht="15" hidden="false" customHeight="false" outlineLevel="0" collapsed="false">
      <c r="A405" s="17" t="s">
        <v>2875</v>
      </c>
      <c r="B405" s="18" t="n">
        <v>46139</v>
      </c>
      <c r="C405" s="17" t="s">
        <v>88</v>
      </c>
      <c r="D405" s="17" t="s">
        <v>544</v>
      </c>
      <c r="E405" s="17" t="s">
        <v>599</v>
      </c>
      <c r="F405" s="15" t="n">
        <v>326.83</v>
      </c>
      <c r="G405" s="15" t="n">
        <f aca="false">ROUND(ROUND(F405*100,0)/10,0)/100</f>
        <v>32.68</v>
      </c>
      <c r="H405" s="15" t="n">
        <f aca="false">F405+G405</f>
        <v>359.51</v>
      </c>
      <c r="I405" s="17" t="s">
        <v>2474</v>
      </c>
      <c r="J405" s="19" t="n">
        <f aca="false">DATE(YEAR(B405),MONTH(B405),1)</f>
        <v>46113</v>
      </c>
      <c r="K405" s="17" t="str">
        <f aca="false">IF(E405="","No","Yes")</f>
        <v>Yes</v>
      </c>
      <c r="L405" s="17" t="str">
        <f aca="false">IF(D405="","No","Yes")</f>
        <v>Yes</v>
      </c>
    </row>
    <row r="406" customFormat="false" ht="15" hidden="false" customHeight="false" outlineLevel="0" collapsed="false">
      <c r="A406" s="17" t="s">
        <v>2876</v>
      </c>
      <c r="B406" s="18" t="n">
        <v>46139</v>
      </c>
      <c r="C406" s="17" t="s">
        <v>88</v>
      </c>
      <c r="D406" s="17" t="s">
        <v>597</v>
      </c>
      <c r="E406" s="17"/>
      <c r="F406" s="15" t="n">
        <v>29.1</v>
      </c>
      <c r="G406" s="15" t="n">
        <f aca="false">ROUND(ROUND(F406*100,0)/10,0)/100</f>
        <v>2.91</v>
      </c>
      <c r="H406" s="15" t="n">
        <f aca="false">F406+G406</f>
        <v>32.01</v>
      </c>
      <c r="I406" s="17" t="s">
        <v>2472</v>
      </c>
      <c r="J406" s="19" t="n">
        <f aca="false">DATE(YEAR(B406),MONTH(B406),1)</f>
        <v>46113</v>
      </c>
      <c r="K406" s="17" t="str">
        <f aca="false">IF(E406="","No","Yes")</f>
        <v>No</v>
      </c>
      <c r="L406" s="17" t="str">
        <f aca="false">IF(D406="","No","Yes")</f>
        <v>Yes</v>
      </c>
    </row>
    <row r="407" customFormat="false" ht="15" hidden="false" customHeight="false" outlineLevel="0" collapsed="false">
      <c r="A407" s="17" t="s">
        <v>2877</v>
      </c>
      <c r="B407" s="18" t="n">
        <v>46139</v>
      </c>
      <c r="C407" s="17" t="s">
        <v>101</v>
      </c>
      <c r="D407" s="17" t="s">
        <v>511</v>
      </c>
      <c r="E407" s="17" t="s">
        <v>564</v>
      </c>
      <c r="F407" s="15" t="n">
        <v>193.41</v>
      </c>
      <c r="G407" s="15" t="n">
        <f aca="false">ROUND(ROUND(F407*100,0)/10,0)/100</f>
        <v>19.34</v>
      </c>
      <c r="H407" s="15" t="n">
        <f aca="false">F407+G407</f>
        <v>212.75</v>
      </c>
      <c r="I407" s="17" t="s">
        <v>2474</v>
      </c>
      <c r="J407" s="19" t="n">
        <f aca="false">DATE(YEAR(B407),MONTH(B407),1)</f>
        <v>46113</v>
      </c>
      <c r="K407" s="17" t="str">
        <f aca="false">IF(E407="","No","Yes")</f>
        <v>Yes</v>
      </c>
      <c r="L407" s="17" t="str">
        <f aca="false">IF(D407="","No","Yes")</f>
        <v>Yes</v>
      </c>
    </row>
    <row r="408" customFormat="false" ht="15" hidden="false" customHeight="false" outlineLevel="0" collapsed="false">
      <c r="A408" s="17" t="s">
        <v>2878</v>
      </c>
      <c r="B408" s="18" t="n">
        <v>46139</v>
      </c>
      <c r="C408" s="17" t="s">
        <v>101</v>
      </c>
      <c r="D408" s="17" t="s">
        <v>551</v>
      </c>
      <c r="E408" s="17" t="s">
        <v>605</v>
      </c>
      <c r="F408" s="15" t="n">
        <v>359.31</v>
      </c>
      <c r="G408" s="15" t="n">
        <f aca="false">ROUND(ROUND(F408*100,0)/10,0)/100</f>
        <v>35.93</v>
      </c>
      <c r="H408" s="15" t="n">
        <f aca="false">F408+G408</f>
        <v>395.24</v>
      </c>
      <c r="I408" s="17" t="s">
        <v>2474</v>
      </c>
      <c r="J408" s="19" t="n">
        <f aca="false">DATE(YEAR(B408),MONTH(B408),1)</f>
        <v>46113</v>
      </c>
      <c r="K408" s="17" t="str">
        <f aca="false">IF(E408="","No","Yes")</f>
        <v>Yes</v>
      </c>
      <c r="L408" s="17" t="str">
        <f aca="false">IF(D408="","No","Yes")</f>
        <v>Yes</v>
      </c>
    </row>
    <row r="409" customFormat="false" ht="15" hidden="false" customHeight="false" outlineLevel="0" collapsed="false">
      <c r="A409" s="17" t="s">
        <v>2879</v>
      </c>
      <c r="B409" s="18" t="n">
        <v>46139</v>
      </c>
      <c r="C409" s="17" t="s">
        <v>101</v>
      </c>
      <c r="D409" s="17" t="s">
        <v>526</v>
      </c>
      <c r="E409" s="17"/>
      <c r="F409" s="15" t="n">
        <v>69.69</v>
      </c>
      <c r="G409" s="15" t="n">
        <f aca="false">ROUND(ROUND(F409*100,0)/10,0)/100</f>
        <v>6.97</v>
      </c>
      <c r="H409" s="15" t="n">
        <f aca="false">F409+G409</f>
        <v>76.66</v>
      </c>
      <c r="I409" s="17" t="s">
        <v>2472</v>
      </c>
      <c r="J409" s="19" t="n">
        <f aca="false">DATE(YEAR(B409),MONTH(B409),1)</f>
        <v>46113</v>
      </c>
      <c r="K409" s="17" t="str">
        <f aca="false">IF(E409="","No","Yes")</f>
        <v>No</v>
      </c>
      <c r="L409" s="17" t="str">
        <f aca="false">IF(D409="","No","Yes")</f>
        <v>Yes</v>
      </c>
    </row>
    <row r="410" customFormat="false" ht="15" hidden="false" customHeight="false" outlineLevel="0" collapsed="false">
      <c r="A410" s="17" t="s">
        <v>2880</v>
      </c>
      <c r="B410" s="18" t="n">
        <v>46140</v>
      </c>
      <c r="C410" s="17" t="s">
        <v>82</v>
      </c>
      <c r="D410" s="17" t="s">
        <v>479</v>
      </c>
      <c r="E410" s="17" t="s">
        <v>586</v>
      </c>
      <c r="F410" s="15" t="n">
        <v>168.51</v>
      </c>
      <c r="G410" s="15" t="n">
        <f aca="false">ROUND(ROUND(F410*100,0)/10,0)/100</f>
        <v>16.85</v>
      </c>
      <c r="H410" s="15" t="n">
        <f aca="false">F410+G410</f>
        <v>185.36</v>
      </c>
      <c r="I410" s="17" t="s">
        <v>2474</v>
      </c>
      <c r="J410" s="19" t="n">
        <f aca="false">DATE(YEAR(B410),MONTH(B410),1)</f>
        <v>46113</v>
      </c>
      <c r="K410" s="17" t="str">
        <f aca="false">IF(E410="","No","Yes")</f>
        <v>Yes</v>
      </c>
      <c r="L410" s="17" t="str">
        <f aca="false">IF(D410="","No","Yes")</f>
        <v>Yes</v>
      </c>
    </row>
    <row r="411" customFormat="false" ht="15" hidden="false" customHeight="false" outlineLevel="0" collapsed="false">
      <c r="A411" s="17" t="s">
        <v>2881</v>
      </c>
      <c r="B411" s="18" t="n">
        <v>46140</v>
      </c>
      <c r="C411" s="17" t="s">
        <v>82</v>
      </c>
      <c r="D411" s="17" t="s">
        <v>443</v>
      </c>
      <c r="E411" s="17" t="s">
        <v>589</v>
      </c>
      <c r="F411" s="15" t="n">
        <v>41.02</v>
      </c>
      <c r="G411" s="15" t="n">
        <f aca="false">ROUND(ROUND(F411*100,0)/10,0)/100</f>
        <v>4.1</v>
      </c>
      <c r="H411" s="15" t="n">
        <f aca="false">F411+G411</f>
        <v>45.12</v>
      </c>
      <c r="I411" s="17" t="s">
        <v>2474</v>
      </c>
      <c r="J411" s="19" t="n">
        <f aca="false">DATE(YEAR(B411),MONTH(B411),1)</f>
        <v>46113</v>
      </c>
      <c r="K411" s="17" t="str">
        <f aca="false">IF(E411="","No","Yes")</f>
        <v>Yes</v>
      </c>
      <c r="L411" s="17" t="str">
        <f aca="false">IF(D411="","No","Yes")</f>
        <v>Yes</v>
      </c>
    </row>
    <row r="412" customFormat="false" ht="15" hidden="false" customHeight="false" outlineLevel="0" collapsed="false">
      <c r="A412" s="17" t="s">
        <v>2882</v>
      </c>
      <c r="B412" s="18" t="n">
        <v>46140</v>
      </c>
      <c r="C412" s="17" t="s">
        <v>82</v>
      </c>
      <c r="D412" s="17" t="s">
        <v>472</v>
      </c>
      <c r="E412" s="17" t="s">
        <v>611</v>
      </c>
      <c r="F412" s="15" t="n">
        <v>117.47</v>
      </c>
      <c r="G412" s="15" t="n">
        <f aca="false">ROUND(ROUND(F412*100,0)/10,0)/100</f>
        <v>11.75</v>
      </c>
      <c r="H412" s="15" t="n">
        <f aca="false">F412+G412</f>
        <v>129.22</v>
      </c>
      <c r="I412" s="17" t="s">
        <v>2474</v>
      </c>
      <c r="J412" s="19" t="n">
        <f aca="false">DATE(YEAR(B412),MONTH(B412),1)</f>
        <v>46113</v>
      </c>
      <c r="K412" s="17" t="str">
        <f aca="false">IF(E412="","No","Yes")</f>
        <v>Yes</v>
      </c>
      <c r="L412" s="17" t="str">
        <f aca="false">IF(D412="","No","Yes")</f>
        <v>Yes</v>
      </c>
    </row>
    <row r="413" customFormat="false" ht="15" hidden="false" customHeight="false" outlineLevel="0" collapsed="false">
      <c r="A413" s="17" t="s">
        <v>2883</v>
      </c>
      <c r="B413" s="18" t="n">
        <v>46140</v>
      </c>
      <c r="C413" s="17" t="s">
        <v>82</v>
      </c>
      <c r="D413" s="17" t="s">
        <v>579</v>
      </c>
      <c r="E413" s="17" t="s">
        <v>636</v>
      </c>
      <c r="F413" s="15" t="n">
        <v>267.17</v>
      </c>
      <c r="G413" s="15" t="n">
        <f aca="false">ROUND(ROUND(F413*100,0)/10,0)/100</f>
        <v>26.72</v>
      </c>
      <c r="H413" s="15" t="n">
        <f aca="false">F413+G413</f>
        <v>293.89</v>
      </c>
      <c r="I413" s="17" t="s">
        <v>2474</v>
      </c>
      <c r="J413" s="19" t="n">
        <f aca="false">DATE(YEAR(B413),MONTH(B413),1)</f>
        <v>46113</v>
      </c>
      <c r="K413" s="17" t="str">
        <f aca="false">IF(E413="","No","Yes")</f>
        <v>Yes</v>
      </c>
      <c r="L413" s="17" t="str">
        <f aca="false">IF(D413="","No","Yes")</f>
        <v>Yes</v>
      </c>
    </row>
    <row r="414" customFormat="false" ht="15" hidden="false" customHeight="false" outlineLevel="0" collapsed="false">
      <c r="A414" s="17" t="s">
        <v>2884</v>
      </c>
      <c r="B414" s="18" t="n">
        <v>46140</v>
      </c>
      <c r="C414" s="17" t="s">
        <v>82</v>
      </c>
      <c r="D414" s="17" t="s">
        <v>554</v>
      </c>
      <c r="E414" s="17" t="s">
        <v>639</v>
      </c>
      <c r="F414" s="15" t="n">
        <v>372.58</v>
      </c>
      <c r="G414" s="15" t="n">
        <f aca="false">ROUND(ROUND(F414*100,0)/10,0)/100</f>
        <v>37.26</v>
      </c>
      <c r="H414" s="15" t="n">
        <f aca="false">F414+G414</f>
        <v>409.84</v>
      </c>
      <c r="I414" s="17" t="s">
        <v>2474</v>
      </c>
      <c r="J414" s="19" t="n">
        <f aca="false">DATE(YEAR(B414),MONTH(B414),1)</f>
        <v>46113</v>
      </c>
      <c r="K414" s="17" t="str">
        <f aca="false">IF(E414="","No","Yes")</f>
        <v>Yes</v>
      </c>
      <c r="L414" s="17" t="str">
        <f aca="false">IF(D414="","No","Yes")</f>
        <v>Yes</v>
      </c>
    </row>
    <row r="415" customFormat="false" ht="15" hidden="false" customHeight="false" outlineLevel="0" collapsed="false">
      <c r="A415" s="17" t="s">
        <v>2885</v>
      </c>
      <c r="B415" s="18" t="n">
        <v>46140</v>
      </c>
      <c r="C415" s="17" t="s">
        <v>82</v>
      </c>
      <c r="D415" s="17" t="s">
        <v>570</v>
      </c>
      <c r="E415" s="17" t="s">
        <v>640</v>
      </c>
      <c r="F415" s="15" t="n">
        <v>637.04</v>
      </c>
      <c r="G415" s="15" t="n">
        <f aca="false">ROUND(ROUND(F415*100,0)/10,0)/100</f>
        <v>63.7</v>
      </c>
      <c r="H415" s="15" t="n">
        <f aca="false">F415+G415</f>
        <v>700.74</v>
      </c>
      <c r="I415" s="17" t="s">
        <v>2474</v>
      </c>
      <c r="J415" s="19" t="n">
        <f aca="false">DATE(YEAR(B415),MONTH(B415),1)</f>
        <v>46113</v>
      </c>
      <c r="K415" s="17" t="str">
        <f aca="false">IF(E415="","No","Yes")</f>
        <v>Yes</v>
      </c>
      <c r="L415" s="17" t="str">
        <f aca="false">IF(D415="","No","Yes")</f>
        <v>Yes</v>
      </c>
    </row>
    <row r="416" customFormat="false" ht="15" hidden="false" customHeight="false" outlineLevel="0" collapsed="false">
      <c r="A416" s="17" t="s">
        <v>2886</v>
      </c>
      <c r="B416" s="18" t="n">
        <v>46140</v>
      </c>
      <c r="C416" s="17" t="s">
        <v>88</v>
      </c>
      <c r="D416" s="17" t="s">
        <v>479</v>
      </c>
      <c r="E416" s="17" t="s">
        <v>574</v>
      </c>
      <c r="F416" s="15" t="n">
        <v>415.96</v>
      </c>
      <c r="G416" s="15" t="n">
        <f aca="false">ROUND(ROUND(F416*100,0)/10,0)/100</f>
        <v>41.6</v>
      </c>
      <c r="H416" s="15" t="n">
        <f aca="false">F416+G416</f>
        <v>457.56</v>
      </c>
      <c r="I416" s="17" t="s">
        <v>2474</v>
      </c>
      <c r="J416" s="19" t="n">
        <f aca="false">DATE(YEAR(B416),MONTH(B416),1)</f>
        <v>46113</v>
      </c>
      <c r="K416" s="17" t="str">
        <f aca="false">IF(E416="","No","Yes")</f>
        <v>Yes</v>
      </c>
      <c r="L416" s="17" t="str">
        <f aca="false">IF(D416="","No","Yes")</f>
        <v>Yes</v>
      </c>
    </row>
    <row r="417" customFormat="false" ht="15" hidden="false" customHeight="false" outlineLevel="0" collapsed="false">
      <c r="A417" s="17" t="s">
        <v>2887</v>
      </c>
      <c r="B417" s="18" t="n">
        <v>46140</v>
      </c>
      <c r="C417" s="17" t="s">
        <v>101</v>
      </c>
      <c r="D417" s="17" t="s">
        <v>582</v>
      </c>
      <c r="E417" s="17" t="s">
        <v>581</v>
      </c>
      <c r="F417" s="15" t="n">
        <v>324.95</v>
      </c>
      <c r="G417" s="15" t="n">
        <f aca="false">ROUND(ROUND(F417*100,0)/10,0)/100</f>
        <v>32.5</v>
      </c>
      <c r="H417" s="15" t="n">
        <f aca="false">F417+G417</f>
        <v>357.45</v>
      </c>
      <c r="I417" s="17" t="s">
        <v>2474</v>
      </c>
      <c r="J417" s="19" t="n">
        <f aca="false">DATE(YEAR(B417),MONTH(B417),1)</f>
        <v>46113</v>
      </c>
      <c r="K417" s="17" t="str">
        <f aca="false">IF(E417="","No","Yes")</f>
        <v>Yes</v>
      </c>
      <c r="L417" s="17" t="str">
        <f aca="false">IF(D417="","No","Yes")</f>
        <v>Yes</v>
      </c>
    </row>
    <row r="418" customFormat="false" ht="15" hidden="false" customHeight="false" outlineLevel="0" collapsed="false">
      <c r="A418" s="17" t="s">
        <v>2888</v>
      </c>
      <c r="B418" s="18" t="n">
        <v>46140</v>
      </c>
      <c r="C418" s="17" t="s">
        <v>101</v>
      </c>
      <c r="D418" s="17" t="s">
        <v>479</v>
      </c>
      <c r="E418" s="17" t="s">
        <v>612</v>
      </c>
      <c r="F418" s="15" t="n">
        <v>204.41</v>
      </c>
      <c r="G418" s="15" t="n">
        <f aca="false">ROUND(ROUND(F418*100,0)/10,0)/100</f>
        <v>20.44</v>
      </c>
      <c r="H418" s="15" t="n">
        <f aca="false">F418+G418</f>
        <v>224.85</v>
      </c>
      <c r="I418" s="17" t="s">
        <v>2474</v>
      </c>
      <c r="J418" s="19" t="n">
        <f aca="false">DATE(YEAR(B418),MONTH(B418),1)</f>
        <v>46113</v>
      </c>
      <c r="K418" s="17" t="str">
        <f aca="false">IF(E418="","No","Yes")</f>
        <v>Yes</v>
      </c>
      <c r="L418" s="17" t="str">
        <f aca="false">IF(D418="","No","Yes")</f>
        <v>Yes</v>
      </c>
    </row>
    <row r="419" customFormat="false" ht="15" hidden="false" customHeight="false" outlineLevel="0" collapsed="false">
      <c r="A419" s="17" t="s">
        <v>2889</v>
      </c>
      <c r="B419" s="18" t="n">
        <v>46141</v>
      </c>
      <c r="C419" s="17" t="s">
        <v>82</v>
      </c>
      <c r="D419" s="17" t="s">
        <v>579</v>
      </c>
      <c r="E419" s="17" t="s">
        <v>587</v>
      </c>
      <c r="F419" s="15" t="n">
        <v>206.05</v>
      </c>
      <c r="G419" s="15" t="n">
        <f aca="false">ROUND(ROUND(F419*100,0)/10,0)/100</f>
        <v>20.61</v>
      </c>
      <c r="H419" s="15" t="n">
        <f aca="false">F419+G419</f>
        <v>226.66</v>
      </c>
      <c r="I419" s="17" t="s">
        <v>2474</v>
      </c>
      <c r="J419" s="19" t="n">
        <f aca="false">DATE(YEAR(B419),MONTH(B419),1)</f>
        <v>46113</v>
      </c>
      <c r="K419" s="17" t="str">
        <f aca="false">IF(E419="","No","Yes")</f>
        <v>Yes</v>
      </c>
      <c r="L419" s="17" t="str">
        <f aca="false">IF(D419="","No","Yes")</f>
        <v>Yes</v>
      </c>
    </row>
    <row r="420" customFormat="false" ht="15" hidden="false" customHeight="false" outlineLevel="0" collapsed="false">
      <c r="A420" s="17" t="s">
        <v>2890</v>
      </c>
      <c r="B420" s="18" t="n">
        <v>46141</v>
      </c>
      <c r="C420" s="17" t="s">
        <v>82</v>
      </c>
      <c r="D420" s="17" t="s">
        <v>548</v>
      </c>
      <c r="E420" s="17" t="s">
        <v>606</v>
      </c>
      <c r="F420" s="15" t="n">
        <v>242.49</v>
      </c>
      <c r="G420" s="15" t="n">
        <f aca="false">ROUND(ROUND(F420*100,0)/10,0)/100</f>
        <v>24.25</v>
      </c>
      <c r="H420" s="15" t="n">
        <f aca="false">F420+G420</f>
        <v>266.74</v>
      </c>
      <c r="I420" s="17" t="s">
        <v>2474</v>
      </c>
      <c r="J420" s="19" t="n">
        <f aca="false">DATE(YEAR(B420),MONTH(B420),1)</f>
        <v>46113</v>
      </c>
      <c r="K420" s="17" t="str">
        <f aca="false">IF(E420="","No","Yes")</f>
        <v>Yes</v>
      </c>
      <c r="L420" s="17" t="str">
        <f aca="false">IF(D420="","No","Yes")</f>
        <v>Yes</v>
      </c>
    </row>
    <row r="421" customFormat="false" ht="15" hidden="false" customHeight="false" outlineLevel="0" collapsed="false">
      <c r="A421" s="17" t="s">
        <v>2891</v>
      </c>
      <c r="B421" s="18" t="n">
        <v>46141</v>
      </c>
      <c r="C421" s="17" t="s">
        <v>82</v>
      </c>
      <c r="D421" s="17" t="s">
        <v>551</v>
      </c>
      <c r="E421" s="17" t="s">
        <v>609</v>
      </c>
      <c r="F421" s="15" t="n">
        <v>45.55</v>
      </c>
      <c r="G421" s="15" t="n">
        <f aca="false">ROUND(ROUND(F421*100,0)/10,0)/100</f>
        <v>4.56</v>
      </c>
      <c r="H421" s="15" t="n">
        <f aca="false">F421+G421</f>
        <v>50.11</v>
      </c>
      <c r="I421" s="17" t="s">
        <v>2474</v>
      </c>
      <c r="J421" s="19" t="n">
        <f aca="false">DATE(YEAR(B421),MONTH(B421),1)</f>
        <v>46113</v>
      </c>
      <c r="K421" s="17" t="str">
        <f aca="false">IF(E421="","No","Yes")</f>
        <v>Yes</v>
      </c>
      <c r="L421" s="17" t="str">
        <f aca="false">IF(D421="","No","Yes")</f>
        <v>Yes</v>
      </c>
    </row>
    <row r="422" customFormat="false" ht="15" hidden="false" customHeight="false" outlineLevel="0" collapsed="false">
      <c r="A422" s="17" t="s">
        <v>2892</v>
      </c>
      <c r="B422" s="18" t="n">
        <v>46141</v>
      </c>
      <c r="C422" s="17" t="s">
        <v>82</v>
      </c>
      <c r="D422" s="17" t="s">
        <v>503</v>
      </c>
      <c r="E422" s="17" t="s">
        <v>621</v>
      </c>
      <c r="F422" s="15" t="n">
        <v>578.52</v>
      </c>
      <c r="G422" s="15" t="n">
        <f aca="false">ROUND(ROUND(F422*100,0)/10,0)/100</f>
        <v>57.85</v>
      </c>
      <c r="H422" s="15" t="n">
        <f aca="false">F422+G422</f>
        <v>636.37</v>
      </c>
      <c r="I422" s="17" t="s">
        <v>2474</v>
      </c>
      <c r="J422" s="19" t="n">
        <f aca="false">DATE(YEAR(B422),MONTH(B422),1)</f>
        <v>46113</v>
      </c>
      <c r="K422" s="17" t="str">
        <f aca="false">IF(E422="","No","Yes")</f>
        <v>Yes</v>
      </c>
      <c r="L422" s="17" t="str">
        <f aca="false">IF(D422="","No","Yes")</f>
        <v>Yes</v>
      </c>
    </row>
    <row r="423" customFormat="false" ht="15" hidden="false" customHeight="false" outlineLevel="0" collapsed="false">
      <c r="A423" s="17" t="s">
        <v>2893</v>
      </c>
      <c r="B423" s="18" t="n">
        <v>46141</v>
      </c>
      <c r="C423" s="17" t="s">
        <v>82</v>
      </c>
      <c r="D423" s="17" t="s">
        <v>582</v>
      </c>
      <c r="E423" s="17" t="s">
        <v>643</v>
      </c>
      <c r="F423" s="15" t="n">
        <v>290.24</v>
      </c>
      <c r="G423" s="15" t="n">
        <f aca="false">ROUND(ROUND(F423*100,0)/10,0)/100</f>
        <v>29.02</v>
      </c>
      <c r="H423" s="15" t="n">
        <f aca="false">F423+G423</f>
        <v>319.26</v>
      </c>
      <c r="I423" s="17" t="s">
        <v>2474</v>
      </c>
      <c r="J423" s="19" t="n">
        <f aca="false">DATE(YEAR(B423),MONTH(B423),1)</f>
        <v>46113</v>
      </c>
      <c r="K423" s="17" t="str">
        <f aca="false">IF(E423="","No","Yes")</f>
        <v>Yes</v>
      </c>
      <c r="L423" s="17" t="str">
        <f aca="false">IF(D423="","No","Yes")</f>
        <v>Yes</v>
      </c>
    </row>
    <row r="424" customFormat="false" ht="15" hidden="false" customHeight="false" outlineLevel="0" collapsed="false">
      <c r="A424" s="17" t="s">
        <v>2894</v>
      </c>
      <c r="B424" s="18" t="n">
        <v>46141</v>
      </c>
      <c r="C424" s="17" t="s">
        <v>82</v>
      </c>
      <c r="D424" s="17" t="s">
        <v>567</v>
      </c>
      <c r="E424" s="17"/>
      <c r="F424" s="15" t="n">
        <v>78.8</v>
      </c>
      <c r="G424" s="15" t="n">
        <f aca="false">ROUND(ROUND(F424*100,0)/10,0)/100</f>
        <v>7.88</v>
      </c>
      <c r="H424" s="15" t="n">
        <f aca="false">F424+G424</f>
        <v>86.68</v>
      </c>
      <c r="I424" s="17" t="s">
        <v>2472</v>
      </c>
      <c r="J424" s="19" t="n">
        <f aca="false">DATE(YEAR(B424),MONTH(B424),1)</f>
        <v>46113</v>
      </c>
      <c r="K424" s="17" t="str">
        <f aca="false">IF(E424="","No","Yes")</f>
        <v>No</v>
      </c>
      <c r="L424" s="17" t="str">
        <f aca="false">IF(D424="","No","Yes")</f>
        <v>Yes</v>
      </c>
    </row>
    <row r="425" customFormat="false" ht="15" hidden="false" customHeight="false" outlineLevel="0" collapsed="false">
      <c r="A425" s="17" t="s">
        <v>2895</v>
      </c>
      <c r="B425" s="18" t="n">
        <v>46141</v>
      </c>
      <c r="C425" s="17" t="s">
        <v>88</v>
      </c>
      <c r="D425" s="17" t="s">
        <v>508</v>
      </c>
      <c r="E425" s="17" t="s">
        <v>647</v>
      </c>
      <c r="F425" s="15" t="n">
        <v>203.36</v>
      </c>
      <c r="G425" s="15" t="n">
        <f aca="false">ROUND(ROUND(F425*100,0)/10,0)/100</f>
        <v>20.34</v>
      </c>
      <c r="H425" s="15" t="n">
        <f aca="false">F425+G425</f>
        <v>223.7</v>
      </c>
      <c r="I425" s="17" t="s">
        <v>2474</v>
      </c>
      <c r="J425" s="19" t="n">
        <f aca="false">DATE(YEAR(B425),MONTH(B425),1)</f>
        <v>46113</v>
      </c>
      <c r="K425" s="17" t="str">
        <f aca="false">IF(E425="","No","Yes")</f>
        <v>Yes</v>
      </c>
      <c r="L425" s="17" t="str">
        <f aca="false">IF(D425="","No","Yes")</f>
        <v>Yes</v>
      </c>
    </row>
    <row r="426" customFormat="false" ht="15" hidden="false" customHeight="false" outlineLevel="0" collapsed="false">
      <c r="A426" s="17" t="s">
        <v>2896</v>
      </c>
      <c r="B426" s="18" t="n">
        <v>46141</v>
      </c>
      <c r="C426" s="17" t="s">
        <v>101</v>
      </c>
      <c r="D426" s="17" t="s">
        <v>551</v>
      </c>
      <c r="E426" s="17" t="s">
        <v>610</v>
      </c>
      <c r="F426" s="15" t="n">
        <v>166.21</v>
      </c>
      <c r="G426" s="15" t="n">
        <f aca="false">ROUND(ROUND(F426*100,0)/10,0)/100</f>
        <v>16.62</v>
      </c>
      <c r="H426" s="15" t="n">
        <f aca="false">F426+G426</f>
        <v>182.83</v>
      </c>
      <c r="I426" s="17" t="s">
        <v>2474</v>
      </c>
      <c r="J426" s="19" t="n">
        <f aca="false">DATE(YEAR(B426),MONTH(B426),1)</f>
        <v>46113</v>
      </c>
      <c r="K426" s="17" t="str">
        <f aca="false">IF(E426="","No","Yes")</f>
        <v>Yes</v>
      </c>
      <c r="L426" s="17" t="str">
        <f aca="false">IF(D426="","No","Yes")</f>
        <v>Yes</v>
      </c>
    </row>
    <row r="427" customFormat="false" ht="15" hidden="false" customHeight="false" outlineLevel="0" collapsed="false">
      <c r="A427" s="17" t="s">
        <v>2897</v>
      </c>
      <c r="B427" s="18" t="n">
        <v>46141</v>
      </c>
      <c r="C427" s="17" t="s">
        <v>101</v>
      </c>
      <c r="D427" s="17" t="s">
        <v>516</v>
      </c>
      <c r="E427" s="17" t="s">
        <v>624</v>
      </c>
      <c r="F427" s="15" t="n">
        <v>214.86</v>
      </c>
      <c r="G427" s="15" t="n">
        <f aca="false">ROUND(ROUND(F427*100,0)/10,0)/100</f>
        <v>21.49</v>
      </c>
      <c r="H427" s="15" t="n">
        <f aca="false">F427+G427</f>
        <v>236.35</v>
      </c>
      <c r="I427" s="17" t="s">
        <v>2474</v>
      </c>
      <c r="J427" s="19" t="n">
        <f aca="false">DATE(YEAR(B427),MONTH(B427),1)</f>
        <v>46113</v>
      </c>
      <c r="K427" s="17" t="str">
        <f aca="false">IF(E427="","No","Yes")</f>
        <v>Yes</v>
      </c>
      <c r="L427" s="17" t="str">
        <f aca="false">IF(D427="","No","Yes")</f>
        <v>Yes</v>
      </c>
    </row>
    <row r="428" customFormat="false" ht="15" hidden="false" customHeight="false" outlineLevel="0" collapsed="false">
      <c r="A428" s="17" t="s">
        <v>2898</v>
      </c>
      <c r="B428" s="18" t="n">
        <v>46142</v>
      </c>
      <c r="C428" s="17" t="s">
        <v>82</v>
      </c>
      <c r="D428" s="17" t="s">
        <v>516</v>
      </c>
      <c r="E428" s="17" t="s">
        <v>623</v>
      </c>
      <c r="F428" s="15" t="n">
        <v>91.35</v>
      </c>
      <c r="G428" s="15" t="n">
        <f aca="false">ROUND(ROUND(F428*100,0)/10,0)/100</f>
        <v>9.14</v>
      </c>
      <c r="H428" s="15" t="n">
        <f aca="false">F428+G428</f>
        <v>100.49</v>
      </c>
      <c r="I428" s="17" t="s">
        <v>2474</v>
      </c>
      <c r="J428" s="19" t="n">
        <f aca="false">DATE(YEAR(B428),MONTH(B428),1)</f>
        <v>46113</v>
      </c>
      <c r="K428" s="17" t="str">
        <f aca="false">IF(E428="","No","Yes")</f>
        <v>Yes</v>
      </c>
      <c r="L428" s="17" t="str">
        <f aca="false">IF(D428="","No","Yes")</f>
        <v>Yes</v>
      </c>
    </row>
    <row r="429" customFormat="false" ht="15" hidden="false" customHeight="false" outlineLevel="0" collapsed="false">
      <c r="A429" s="17" t="s">
        <v>2899</v>
      </c>
      <c r="B429" s="18" t="n">
        <v>46142</v>
      </c>
      <c r="C429" s="17" t="s">
        <v>82</v>
      </c>
      <c r="D429" s="17" t="s">
        <v>570</v>
      </c>
      <c r="E429" s="17" t="s">
        <v>631</v>
      </c>
      <c r="F429" s="15" t="n">
        <v>1066.57</v>
      </c>
      <c r="G429" s="15" t="n">
        <f aca="false">ROUND(ROUND(F429*100,0)/10,0)/100</f>
        <v>106.66</v>
      </c>
      <c r="H429" s="15" t="n">
        <f aca="false">F429+G429</f>
        <v>1173.23</v>
      </c>
      <c r="I429" s="17" t="s">
        <v>2474</v>
      </c>
      <c r="J429" s="19" t="n">
        <f aca="false">DATE(YEAR(B429),MONTH(B429),1)</f>
        <v>46113</v>
      </c>
      <c r="K429" s="17" t="str">
        <f aca="false">IF(E429="","No","Yes")</f>
        <v>Yes</v>
      </c>
      <c r="L429" s="17" t="str">
        <f aca="false">IF(D429="","No","Yes")</f>
        <v>Yes</v>
      </c>
    </row>
    <row r="430" customFormat="false" ht="15" hidden="false" customHeight="false" outlineLevel="0" collapsed="false">
      <c r="A430" s="17" t="s">
        <v>2900</v>
      </c>
      <c r="B430" s="18" t="n">
        <v>46142</v>
      </c>
      <c r="C430" s="17" t="s">
        <v>82</v>
      </c>
      <c r="D430" s="17" t="s">
        <v>579</v>
      </c>
      <c r="E430" s="17" t="s">
        <v>641</v>
      </c>
      <c r="F430" s="15" t="n">
        <v>317.6</v>
      </c>
      <c r="G430" s="15" t="n">
        <f aca="false">ROUND(ROUND(F430*100,0)/10,0)/100</f>
        <v>31.76</v>
      </c>
      <c r="H430" s="15" t="n">
        <f aca="false">F430+G430</f>
        <v>349.36</v>
      </c>
      <c r="I430" s="17" t="s">
        <v>2474</v>
      </c>
      <c r="J430" s="19" t="n">
        <f aca="false">DATE(YEAR(B430),MONTH(B430),1)</f>
        <v>46113</v>
      </c>
      <c r="K430" s="17" t="str">
        <f aca="false">IF(E430="","No","Yes")</f>
        <v>Yes</v>
      </c>
      <c r="L430" s="17" t="str">
        <f aca="false">IF(D430="","No","Yes")</f>
        <v>Yes</v>
      </c>
    </row>
    <row r="431" customFormat="false" ht="15" hidden="false" customHeight="false" outlineLevel="0" collapsed="false">
      <c r="A431" s="17" t="s">
        <v>2901</v>
      </c>
      <c r="B431" s="18" t="n">
        <v>46142</v>
      </c>
      <c r="C431" s="17" t="s">
        <v>82</v>
      </c>
      <c r="D431" s="17" t="s">
        <v>516</v>
      </c>
      <c r="E431" s="17" t="s">
        <v>660</v>
      </c>
      <c r="F431" s="15" t="n">
        <v>129.33</v>
      </c>
      <c r="G431" s="15" t="n">
        <f aca="false">ROUND(ROUND(F431*100,0)/10,0)/100</f>
        <v>12.93</v>
      </c>
      <c r="H431" s="15" t="n">
        <f aca="false">F431+G431</f>
        <v>142.26</v>
      </c>
      <c r="I431" s="17" t="s">
        <v>2474</v>
      </c>
      <c r="J431" s="19" t="n">
        <f aca="false">DATE(YEAR(B431),MONTH(B431),1)</f>
        <v>46113</v>
      </c>
      <c r="K431" s="17" t="str">
        <f aca="false">IF(E431="","No","Yes")</f>
        <v>Yes</v>
      </c>
      <c r="L431" s="17" t="str">
        <f aca="false">IF(D431="","No","Yes")</f>
        <v>Yes</v>
      </c>
    </row>
    <row r="432" customFormat="false" ht="15" hidden="false" customHeight="false" outlineLevel="0" collapsed="false">
      <c r="A432" s="17" t="s">
        <v>2902</v>
      </c>
      <c r="B432" s="18" t="n">
        <v>46142</v>
      </c>
      <c r="C432" s="17" t="s">
        <v>82</v>
      </c>
      <c r="D432" s="17" t="s">
        <v>551</v>
      </c>
      <c r="E432" s="17" t="s">
        <v>661</v>
      </c>
      <c r="F432" s="15" t="n">
        <v>501.94</v>
      </c>
      <c r="G432" s="15" t="n">
        <f aca="false">ROUND(ROUND(F432*100,0)/10,0)/100</f>
        <v>50.19</v>
      </c>
      <c r="H432" s="15" t="n">
        <f aca="false">F432+G432</f>
        <v>552.13</v>
      </c>
      <c r="I432" s="17" t="s">
        <v>2474</v>
      </c>
      <c r="J432" s="19" t="n">
        <f aca="false">DATE(YEAR(B432),MONTH(B432),1)</f>
        <v>46113</v>
      </c>
      <c r="K432" s="17" t="str">
        <f aca="false">IF(E432="","No","Yes")</f>
        <v>Yes</v>
      </c>
      <c r="L432" s="17" t="str">
        <f aca="false">IF(D432="","No","Yes")</f>
        <v>Yes</v>
      </c>
    </row>
    <row r="433" customFormat="false" ht="15" hidden="false" customHeight="false" outlineLevel="0" collapsed="false">
      <c r="A433" s="17" t="s">
        <v>2903</v>
      </c>
      <c r="B433" s="18" t="n">
        <v>46142</v>
      </c>
      <c r="C433" s="17" t="s">
        <v>82</v>
      </c>
      <c r="D433" s="17" t="s">
        <v>544</v>
      </c>
      <c r="E433" s="17" t="s">
        <v>664</v>
      </c>
      <c r="F433" s="15" t="n">
        <v>598.88</v>
      </c>
      <c r="G433" s="15" t="n">
        <f aca="false">ROUND(ROUND(F433*100,0)/10,0)/100</f>
        <v>59.89</v>
      </c>
      <c r="H433" s="15" t="n">
        <f aca="false">F433+G433</f>
        <v>658.77</v>
      </c>
      <c r="I433" s="17" t="s">
        <v>2474</v>
      </c>
      <c r="J433" s="19" t="n">
        <f aca="false">DATE(YEAR(B433),MONTH(B433),1)</f>
        <v>46113</v>
      </c>
      <c r="K433" s="17" t="str">
        <f aca="false">IF(E433="","No","Yes")</f>
        <v>Yes</v>
      </c>
      <c r="L433" s="17" t="str">
        <f aca="false">IF(D433="","No","Yes")</f>
        <v>Yes</v>
      </c>
    </row>
    <row r="434" customFormat="false" ht="15" hidden="false" customHeight="false" outlineLevel="0" collapsed="false">
      <c r="A434" s="17" t="s">
        <v>2904</v>
      </c>
      <c r="B434" s="18" t="n">
        <v>46142</v>
      </c>
      <c r="C434" s="17" t="s">
        <v>82</v>
      </c>
      <c r="D434" s="17" t="s">
        <v>567</v>
      </c>
      <c r="E434" s="17" t="s">
        <v>667</v>
      </c>
      <c r="F434" s="15" t="n">
        <v>203.25</v>
      </c>
      <c r="G434" s="15" t="n">
        <f aca="false">ROUND(ROUND(F434*100,0)/10,0)/100</f>
        <v>20.33</v>
      </c>
      <c r="H434" s="15" t="n">
        <f aca="false">F434+G434</f>
        <v>223.58</v>
      </c>
      <c r="I434" s="17" t="s">
        <v>2474</v>
      </c>
      <c r="J434" s="19" t="n">
        <f aca="false">DATE(YEAR(B434),MONTH(B434),1)</f>
        <v>46113</v>
      </c>
      <c r="K434" s="17" t="str">
        <f aca="false">IF(E434="","No","Yes")</f>
        <v>Yes</v>
      </c>
      <c r="L434" s="17" t="str">
        <f aca="false">IF(D434="","No","Yes")</f>
        <v>Yes</v>
      </c>
    </row>
    <row r="435" customFormat="false" ht="15" hidden="false" customHeight="false" outlineLevel="0" collapsed="false">
      <c r="A435" s="17" t="s">
        <v>2905</v>
      </c>
      <c r="B435" s="18" t="n">
        <v>46142</v>
      </c>
      <c r="C435" s="17" t="s">
        <v>82</v>
      </c>
      <c r="D435" s="17" t="s">
        <v>669</v>
      </c>
      <c r="E435" s="17" t="s">
        <v>668</v>
      </c>
      <c r="F435" s="15" t="n">
        <v>174.14</v>
      </c>
      <c r="G435" s="15" t="n">
        <f aca="false">ROUND(ROUND(F435*100,0)/10,0)/100</f>
        <v>17.41</v>
      </c>
      <c r="H435" s="15" t="n">
        <f aca="false">F435+G435</f>
        <v>191.55</v>
      </c>
      <c r="I435" s="17" t="s">
        <v>2474</v>
      </c>
      <c r="J435" s="19" t="n">
        <f aca="false">DATE(YEAR(B435),MONTH(B435),1)</f>
        <v>46113</v>
      </c>
      <c r="K435" s="17" t="str">
        <f aca="false">IF(E435="","No","Yes")</f>
        <v>Yes</v>
      </c>
      <c r="L435" s="17" t="str">
        <f aca="false">IF(D435="","No","Yes")</f>
        <v>Yes</v>
      </c>
    </row>
    <row r="436" customFormat="false" ht="15" hidden="false" customHeight="false" outlineLevel="0" collapsed="false">
      <c r="A436" s="17" t="s">
        <v>2906</v>
      </c>
      <c r="B436" s="18" t="n">
        <v>46142</v>
      </c>
      <c r="C436" s="17" t="s">
        <v>82</v>
      </c>
      <c r="D436" s="17" t="s">
        <v>579</v>
      </c>
      <c r="E436" s="17" t="s">
        <v>679</v>
      </c>
      <c r="F436" s="15" t="n">
        <v>445.24</v>
      </c>
      <c r="G436" s="15" t="n">
        <f aca="false">ROUND(ROUND(F436*100,0)/10,0)/100</f>
        <v>44.52</v>
      </c>
      <c r="H436" s="15" t="n">
        <f aca="false">F436+G436</f>
        <v>489.76</v>
      </c>
      <c r="I436" s="17" t="s">
        <v>2474</v>
      </c>
      <c r="J436" s="19" t="n">
        <f aca="false">DATE(YEAR(B436),MONTH(B436),1)</f>
        <v>46113</v>
      </c>
      <c r="K436" s="17" t="str">
        <f aca="false">IF(E436="","No","Yes")</f>
        <v>Yes</v>
      </c>
      <c r="L436" s="17" t="str">
        <f aca="false">IF(D436="","No","Yes")</f>
        <v>Yes</v>
      </c>
    </row>
    <row r="437" customFormat="false" ht="15" hidden="false" customHeight="false" outlineLevel="0" collapsed="false">
      <c r="A437" s="17" t="s">
        <v>2907</v>
      </c>
      <c r="B437" s="18" t="n">
        <v>46142</v>
      </c>
      <c r="C437" s="17" t="s">
        <v>88</v>
      </c>
      <c r="D437" s="17" t="s">
        <v>567</v>
      </c>
      <c r="E437" s="17" t="s">
        <v>615</v>
      </c>
      <c r="F437" s="15" t="n">
        <v>32.41</v>
      </c>
      <c r="G437" s="15" t="n">
        <f aca="false">ROUND(ROUND(F437*100,0)/10,0)/100</f>
        <v>3.24</v>
      </c>
      <c r="H437" s="15" t="n">
        <f aca="false">F437+G437</f>
        <v>35.65</v>
      </c>
      <c r="I437" s="17" t="s">
        <v>2474</v>
      </c>
      <c r="J437" s="19" t="n">
        <f aca="false">DATE(YEAR(B437),MONTH(B437),1)</f>
        <v>46113</v>
      </c>
      <c r="K437" s="17" t="str">
        <f aca="false">IF(E437="","No","Yes")</f>
        <v>Yes</v>
      </c>
      <c r="L437" s="17" t="str">
        <f aca="false">IF(D437="","No","Yes")</f>
        <v>Yes</v>
      </c>
    </row>
    <row r="438" customFormat="false" ht="15" hidden="false" customHeight="false" outlineLevel="0" collapsed="false">
      <c r="A438" s="17" t="s">
        <v>2908</v>
      </c>
      <c r="B438" s="18" t="n">
        <v>46142</v>
      </c>
      <c r="C438" s="17" t="s">
        <v>88</v>
      </c>
      <c r="D438" s="17" t="s">
        <v>579</v>
      </c>
      <c r="E438" s="17" t="s">
        <v>618</v>
      </c>
      <c r="F438" s="15" t="n">
        <v>322.51</v>
      </c>
      <c r="G438" s="15" t="n">
        <f aca="false">ROUND(ROUND(F438*100,0)/10,0)/100</f>
        <v>32.25</v>
      </c>
      <c r="H438" s="15" t="n">
        <f aca="false">F438+G438</f>
        <v>354.76</v>
      </c>
      <c r="I438" s="17" t="s">
        <v>2474</v>
      </c>
      <c r="J438" s="19" t="n">
        <f aca="false">DATE(YEAR(B438),MONTH(B438),1)</f>
        <v>46113</v>
      </c>
      <c r="K438" s="17" t="str">
        <f aca="false">IF(E438="","No","Yes")</f>
        <v>Yes</v>
      </c>
      <c r="L438" s="17" t="str">
        <f aca="false">IF(D438="","No","Yes")</f>
        <v>Yes</v>
      </c>
    </row>
    <row r="439" customFormat="false" ht="15" hidden="false" customHeight="false" outlineLevel="0" collapsed="false">
      <c r="A439" s="17" t="s">
        <v>2909</v>
      </c>
      <c r="B439" s="18" t="n">
        <v>46142</v>
      </c>
      <c r="C439" s="17" t="s">
        <v>88</v>
      </c>
      <c r="D439" s="17" t="s">
        <v>544</v>
      </c>
      <c r="E439" s="17" t="s">
        <v>650</v>
      </c>
      <c r="F439" s="15" t="n">
        <v>567.42</v>
      </c>
      <c r="G439" s="15" t="n">
        <f aca="false">ROUND(ROUND(F439*100,0)/10,0)/100</f>
        <v>56.74</v>
      </c>
      <c r="H439" s="15" t="n">
        <f aca="false">F439+G439</f>
        <v>624.16</v>
      </c>
      <c r="I439" s="17" t="s">
        <v>2474</v>
      </c>
      <c r="J439" s="19" t="n">
        <f aca="false">DATE(YEAR(B439),MONTH(B439),1)</f>
        <v>46113</v>
      </c>
      <c r="K439" s="17" t="str">
        <f aca="false">IF(E439="","No","Yes")</f>
        <v>Yes</v>
      </c>
      <c r="L439" s="17" t="str">
        <f aca="false">IF(D439="","No","Yes")</f>
        <v>Yes</v>
      </c>
    </row>
    <row r="440" customFormat="false" ht="15" hidden="false" customHeight="false" outlineLevel="0" collapsed="false">
      <c r="A440" s="17" t="s">
        <v>2910</v>
      </c>
      <c r="B440" s="18" t="n">
        <v>46142</v>
      </c>
      <c r="C440" s="17" t="s">
        <v>88</v>
      </c>
      <c r="D440" s="17" t="s">
        <v>673</v>
      </c>
      <c r="E440" s="17" t="s">
        <v>672</v>
      </c>
      <c r="F440" s="15" t="n">
        <v>116.53</v>
      </c>
      <c r="G440" s="15" t="n">
        <f aca="false">ROUND(ROUND(F440*100,0)/10,0)/100</f>
        <v>11.65</v>
      </c>
      <c r="H440" s="15" t="n">
        <f aca="false">F440+G440</f>
        <v>128.18</v>
      </c>
      <c r="I440" s="17" t="s">
        <v>2474</v>
      </c>
      <c r="J440" s="19" t="n">
        <f aca="false">DATE(YEAR(B440),MONTH(B440),1)</f>
        <v>46113</v>
      </c>
      <c r="K440" s="17" t="str">
        <f aca="false">IF(E440="","No","Yes")</f>
        <v>Yes</v>
      </c>
      <c r="L440" s="17" t="str">
        <f aca="false">IF(D440="","No","Yes")</f>
        <v>Yes</v>
      </c>
    </row>
    <row r="441" customFormat="false" ht="15" hidden="false" customHeight="false" outlineLevel="0" collapsed="false">
      <c r="A441" s="17" t="s">
        <v>2911</v>
      </c>
      <c r="B441" s="18" t="n">
        <v>46142</v>
      </c>
      <c r="C441" s="17" t="s">
        <v>88</v>
      </c>
      <c r="D441" s="17" t="s">
        <v>516</v>
      </c>
      <c r="E441" s="17" t="s">
        <v>681</v>
      </c>
      <c r="F441" s="15" t="n">
        <v>330.13</v>
      </c>
      <c r="G441" s="15" t="n">
        <f aca="false">ROUND(ROUND(F441*100,0)/10,0)/100</f>
        <v>33.01</v>
      </c>
      <c r="H441" s="15" t="n">
        <f aca="false">F441+G441</f>
        <v>363.14</v>
      </c>
      <c r="I441" s="17" t="s">
        <v>2474</v>
      </c>
      <c r="J441" s="19" t="n">
        <f aca="false">DATE(YEAR(B441),MONTH(B441),1)</f>
        <v>46113</v>
      </c>
      <c r="K441" s="17" t="str">
        <f aca="false">IF(E441="","No","Yes")</f>
        <v>Yes</v>
      </c>
      <c r="L441" s="17" t="str">
        <f aca="false">IF(D441="","No","Yes")</f>
        <v>Yes</v>
      </c>
    </row>
    <row r="442" customFormat="false" ht="15" hidden="false" customHeight="false" outlineLevel="0" collapsed="false">
      <c r="A442" s="17" t="s">
        <v>2912</v>
      </c>
      <c r="B442" s="18" t="n">
        <v>46142</v>
      </c>
      <c r="C442" s="17" t="s">
        <v>101</v>
      </c>
      <c r="D442" s="17" t="s">
        <v>516</v>
      </c>
      <c r="E442" s="17" t="s">
        <v>627</v>
      </c>
      <c r="F442" s="15" t="n">
        <v>239.31</v>
      </c>
      <c r="G442" s="15" t="n">
        <f aca="false">ROUND(ROUND(F442*100,0)/10,0)/100</f>
        <v>23.93</v>
      </c>
      <c r="H442" s="15" t="n">
        <f aca="false">F442+G442</f>
        <v>263.24</v>
      </c>
      <c r="I442" s="17" t="s">
        <v>2474</v>
      </c>
      <c r="J442" s="19" t="n">
        <f aca="false">DATE(YEAR(B442),MONTH(B442),1)</f>
        <v>46113</v>
      </c>
      <c r="K442" s="17" t="str">
        <f aca="false">IF(E442="","No","Yes")</f>
        <v>Yes</v>
      </c>
      <c r="L442" s="17" t="str">
        <f aca="false">IF(D442="","No","Yes")</f>
        <v>Yes</v>
      </c>
    </row>
    <row r="443" customFormat="false" ht="15" hidden="false" customHeight="false" outlineLevel="0" collapsed="false">
      <c r="A443" s="17" t="s">
        <v>2913</v>
      </c>
      <c r="B443" s="18" t="n">
        <v>46142</v>
      </c>
      <c r="C443" s="17" t="s">
        <v>101</v>
      </c>
      <c r="D443" s="17" t="s">
        <v>554</v>
      </c>
      <c r="E443" s="17" t="s">
        <v>637</v>
      </c>
      <c r="F443" s="15" t="n">
        <v>733.5</v>
      </c>
      <c r="G443" s="15" t="n">
        <f aca="false">ROUND(ROUND(F443*100,0)/10,0)/100</f>
        <v>73.35</v>
      </c>
      <c r="H443" s="15" t="n">
        <f aca="false">F443+G443</f>
        <v>806.85</v>
      </c>
      <c r="I443" s="17" t="s">
        <v>2474</v>
      </c>
      <c r="J443" s="19" t="n">
        <f aca="false">DATE(YEAR(B443),MONTH(B443),1)</f>
        <v>46113</v>
      </c>
      <c r="K443" s="17" t="str">
        <f aca="false">IF(E443="","No","Yes")</f>
        <v>Yes</v>
      </c>
      <c r="L443" s="17" t="str">
        <f aca="false">IF(D443="","No","Yes")</f>
        <v>Yes</v>
      </c>
    </row>
    <row r="444" customFormat="false" ht="15" hidden="false" customHeight="false" outlineLevel="0" collapsed="false">
      <c r="A444" s="17" t="s">
        <v>2914</v>
      </c>
      <c r="B444" s="18" t="n">
        <v>46142</v>
      </c>
      <c r="C444" s="17" t="s">
        <v>101</v>
      </c>
      <c r="D444" s="17" t="s">
        <v>544</v>
      </c>
      <c r="E444" s="17" t="s">
        <v>651</v>
      </c>
      <c r="F444" s="15" t="n">
        <v>574.23</v>
      </c>
      <c r="G444" s="15" t="n">
        <f aca="false">ROUND(ROUND(F444*100,0)/10,0)/100</f>
        <v>57.42</v>
      </c>
      <c r="H444" s="15" t="n">
        <f aca="false">F444+G444</f>
        <v>631.65</v>
      </c>
      <c r="I444" s="17" t="s">
        <v>2474</v>
      </c>
      <c r="J444" s="19" t="n">
        <f aca="false">DATE(YEAR(B444),MONTH(B444),1)</f>
        <v>46113</v>
      </c>
      <c r="K444" s="17" t="str">
        <f aca="false">IF(E444="","No","Yes")</f>
        <v>Yes</v>
      </c>
      <c r="L444" s="17" t="str">
        <f aca="false">IF(D444="","No","Yes")</f>
        <v>Yes</v>
      </c>
    </row>
    <row r="445" customFormat="false" ht="15" hidden="false" customHeight="false" outlineLevel="0" collapsed="false">
      <c r="A445" s="17" t="s">
        <v>2915</v>
      </c>
      <c r="B445" s="18" t="n">
        <v>46142</v>
      </c>
      <c r="C445" s="17" t="s">
        <v>101</v>
      </c>
      <c r="D445" s="17" t="s">
        <v>544</v>
      </c>
      <c r="E445" s="17" t="s">
        <v>658</v>
      </c>
      <c r="F445" s="15" t="n">
        <v>905.85</v>
      </c>
      <c r="G445" s="15" t="n">
        <f aca="false">ROUND(ROUND(F445*100,0)/10,0)/100</f>
        <v>90.59</v>
      </c>
      <c r="H445" s="15" t="n">
        <f aca="false">F445+G445</f>
        <v>996.44</v>
      </c>
      <c r="I445" s="17" t="s">
        <v>2474</v>
      </c>
      <c r="J445" s="19" t="n">
        <f aca="false">DATE(YEAR(B445),MONTH(B445),1)</f>
        <v>46113</v>
      </c>
      <c r="K445" s="17" t="str">
        <f aca="false">IF(E445="","No","Yes")</f>
        <v>Yes</v>
      </c>
      <c r="L445" s="17" t="str">
        <f aca="false">IF(D445="","No","Yes")</f>
        <v>Yes</v>
      </c>
    </row>
    <row r="446" customFormat="false" ht="15" hidden="false" customHeight="false" outlineLevel="0" collapsed="false">
      <c r="A446" s="17" t="s">
        <v>2916</v>
      </c>
      <c r="B446" s="18" t="n">
        <v>46143</v>
      </c>
      <c r="C446" s="17" t="s">
        <v>82</v>
      </c>
      <c r="D446" s="17" t="s">
        <v>567</v>
      </c>
      <c r="E446" s="17" t="s">
        <v>625</v>
      </c>
      <c r="F446" s="15" t="n">
        <v>127.18</v>
      </c>
      <c r="G446" s="15" t="n">
        <f aca="false">ROUND(ROUND(F446*100,0)/10,0)/100</f>
        <v>12.72</v>
      </c>
      <c r="H446" s="15" t="n">
        <f aca="false">F446+G446</f>
        <v>139.9</v>
      </c>
      <c r="I446" s="17" t="s">
        <v>2474</v>
      </c>
      <c r="J446" s="19" t="n">
        <f aca="false">DATE(YEAR(B446),MONTH(B446),1)</f>
        <v>46143</v>
      </c>
      <c r="K446" s="17" t="str">
        <f aca="false">IF(E446="","No","Yes")</f>
        <v>Yes</v>
      </c>
      <c r="L446" s="17" t="str">
        <f aca="false">IF(D446="","No","Yes")</f>
        <v>Yes</v>
      </c>
    </row>
    <row r="447" customFormat="false" ht="15" hidden="false" customHeight="false" outlineLevel="0" collapsed="false">
      <c r="A447" s="17" t="s">
        <v>2917</v>
      </c>
      <c r="B447" s="18" t="n">
        <v>46143</v>
      </c>
      <c r="C447" s="17" t="s">
        <v>82</v>
      </c>
      <c r="D447" s="17" t="s">
        <v>554</v>
      </c>
      <c r="E447" s="17" t="s">
        <v>626</v>
      </c>
      <c r="F447" s="15" t="n">
        <v>94.67</v>
      </c>
      <c r="G447" s="15" t="n">
        <f aca="false">ROUND(ROUND(F447*100,0)/10,0)/100</f>
        <v>9.47</v>
      </c>
      <c r="H447" s="15" t="n">
        <f aca="false">F447+G447</f>
        <v>104.14</v>
      </c>
      <c r="I447" s="17" t="s">
        <v>2474</v>
      </c>
      <c r="J447" s="19" t="n">
        <f aca="false">DATE(YEAR(B447),MONTH(B447),1)</f>
        <v>46143</v>
      </c>
      <c r="K447" s="17" t="str">
        <f aca="false">IF(E447="","No","Yes")</f>
        <v>Yes</v>
      </c>
      <c r="L447" s="17" t="str">
        <f aca="false">IF(D447="","No","Yes")</f>
        <v>Yes</v>
      </c>
    </row>
    <row r="448" customFormat="false" ht="15" hidden="false" customHeight="false" outlineLevel="0" collapsed="false">
      <c r="A448" s="17" t="s">
        <v>2918</v>
      </c>
      <c r="B448" s="18" t="n">
        <v>46143</v>
      </c>
      <c r="C448" s="17" t="s">
        <v>82</v>
      </c>
      <c r="D448" s="17" t="s">
        <v>673</v>
      </c>
      <c r="E448" s="17" t="s">
        <v>682</v>
      </c>
      <c r="F448" s="15" t="n">
        <v>263.24</v>
      </c>
      <c r="G448" s="15" t="n">
        <f aca="false">ROUND(ROUND(F448*100,0)/10,0)/100</f>
        <v>26.32</v>
      </c>
      <c r="H448" s="15" t="n">
        <f aca="false">F448+G448</f>
        <v>289.56</v>
      </c>
      <c r="I448" s="17" t="s">
        <v>2474</v>
      </c>
      <c r="J448" s="19" t="n">
        <f aca="false">DATE(YEAR(B448),MONTH(B448),1)</f>
        <v>46143</v>
      </c>
      <c r="K448" s="17" t="str">
        <f aca="false">IF(E448="","No","Yes")</f>
        <v>Yes</v>
      </c>
      <c r="L448" s="17" t="str">
        <f aca="false">IF(D448="","No","Yes")</f>
        <v>Yes</v>
      </c>
    </row>
    <row r="449" customFormat="false" ht="15" hidden="false" customHeight="false" outlineLevel="0" collapsed="false">
      <c r="A449" s="17" t="s">
        <v>2919</v>
      </c>
      <c r="B449" s="18" t="n">
        <v>46143</v>
      </c>
      <c r="C449" s="17" t="s">
        <v>82</v>
      </c>
      <c r="D449" s="17" t="s">
        <v>593</v>
      </c>
      <c r="E449" s="17" t="s">
        <v>684</v>
      </c>
      <c r="F449" s="15" t="n">
        <v>327.83</v>
      </c>
      <c r="G449" s="15" t="n">
        <f aca="false">ROUND(ROUND(F449*100,0)/10,0)/100</f>
        <v>32.78</v>
      </c>
      <c r="H449" s="15" t="n">
        <f aca="false">F449+G449</f>
        <v>360.61</v>
      </c>
      <c r="I449" s="17" t="s">
        <v>2474</v>
      </c>
      <c r="J449" s="19" t="n">
        <f aca="false">DATE(YEAR(B449),MONTH(B449),1)</f>
        <v>46143</v>
      </c>
      <c r="K449" s="17" t="str">
        <f aca="false">IF(E449="","No","Yes")</f>
        <v>Yes</v>
      </c>
      <c r="L449" s="17" t="str">
        <f aca="false">IF(D449="","No","Yes")</f>
        <v>Yes</v>
      </c>
    </row>
    <row r="450" customFormat="false" ht="15" hidden="false" customHeight="false" outlineLevel="0" collapsed="false">
      <c r="A450" s="17" t="s">
        <v>2920</v>
      </c>
      <c r="B450" s="18" t="n">
        <v>46143</v>
      </c>
      <c r="C450" s="17" t="s">
        <v>82</v>
      </c>
      <c r="D450" s="17" t="s">
        <v>503</v>
      </c>
      <c r="E450" s="17" t="s">
        <v>695</v>
      </c>
      <c r="F450" s="15" t="n">
        <v>637.04</v>
      </c>
      <c r="G450" s="15" t="n">
        <f aca="false">ROUND(ROUND(F450*100,0)/10,0)/100</f>
        <v>63.7</v>
      </c>
      <c r="H450" s="15" t="n">
        <f aca="false">F450+G450</f>
        <v>700.74</v>
      </c>
      <c r="I450" s="17" t="s">
        <v>2474</v>
      </c>
      <c r="J450" s="19" t="n">
        <f aca="false">DATE(YEAR(B450),MONTH(B450),1)</f>
        <v>46143</v>
      </c>
      <c r="K450" s="17" t="str">
        <f aca="false">IF(E450="","No","Yes")</f>
        <v>Yes</v>
      </c>
      <c r="L450" s="17" t="str">
        <f aca="false">IF(D450="","No","Yes")</f>
        <v>Yes</v>
      </c>
    </row>
    <row r="451" customFormat="false" ht="15" hidden="false" customHeight="false" outlineLevel="0" collapsed="false">
      <c r="A451" s="17" t="s">
        <v>2921</v>
      </c>
      <c r="B451" s="18" t="n">
        <v>46143</v>
      </c>
      <c r="C451" s="17" t="s">
        <v>82</v>
      </c>
      <c r="D451" s="17" t="s">
        <v>582</v>
      </c>
      <c r="E451" s="17"/>
      <c r="F451" s="15" t="n">
        <v>73.7</v>
      </c>
      <c r="G451" s="15" t="n">
        <f aca="false">ROUND(ROUND(F451*100,0)/10,0)/100</f>
        <v>7.37</v>
      </c>
      <c r="H451" s="15" t="n">
        <f aca="false">F451+G451</f>
        <v>81.07</v>
      </c>
      <c r="I451" s="17" t="s">
        <v>2472</v>
      </c>
      <c r="J451" s="19" t="n">
        <f aca="false">DATE(YEAR(B451),MONTH(B451),1)</f>
        <v>46143</v>
      </c>
      <c r="K451" s="17" t="str">
        <f aca="false">IF(E451="","No","Yes")</f>
        <v>No</v>
      </c>
      <c r="L451" s="17" t="str">
        <f aca="false">IF(D451="","No","Yes")</f>
        <v>Yes</v>
      </c>
    </row>
    <row r="452" customFormat="false" ht="15" hidden="false" customHeight="false" outlineLevel="0" collapsed="false">
      <c r="A452" s="17" t="s">
        <v>2922</v>
      </c>
      <c r="B452" s="18" t="n">
        <v>46143</v>
      </c>
      <c r="C452" s="17" t="s">
        <v>88</v>
      </c>
      <c r="D452" s="17" t="s">
        <v>554</v>
      </c>
      <c r="E452" s="17" t="s">
        <v>601</v>
      </c>
      <c r="F452" s="15" t="n">
        <v>472.98</v>
      </c>
      <c r="G452" s="15" t="n">
        <f aca="false">ROUND(ROUND(F452*100,0)/10,0)/100</f>
        <v>47.3</v>
      </c>
      <c r="H452" s="15" t="n">
        <f aca="false">F452+G452</f>
        <v>520.28</v>
      </c>
      <c r="I452" s="17" t="s">
        <v>2474</v>
      </c>
      <c r="J452" s="19" t="n">
        <f aca="false">DATE(YEAR(B452),MONTH(B452),1)</f>
        <v>46143</v>
      </c>
      <c r="K452" s="17" t="str">
        <f aca="false">IF(E452="","No","Yes")</f>
        <v>Yes</v>
      </c>
      <c r="L452" s="17" t="str">
        <f aca="false">IF(D452="","No","Yes")</f>
        <v>Yes</v>
      </c>
    </row>
    <row r="453" customFormat="false" ht="15" hidden="false" customHeight="false" outlineLevel="0" collapsed="false">
      <c r="A453" s="17" t="s">
        <v>2923</v>
      </c>
      <c r="B453" s="18" t="n">
        <v>46143</v>
      </c>
      <c r="C453" s="17" t="s">
        <v>88</v>
      </c>
      <c r="D453" s="17" t="s">
        <v>544</v>
      </c>
      <c r="E453" s="17" t="s">
        <v>619</v>
      </c>
      <c r="F453" s="15" t="n">
        <v>185.64</v>
      </c>
      <c r="G453" s="15" t="n">
        <f aca="false">ROUND(ROUND(F453*100,0)/10,0)/100</f>
        <v>18.56</v>
      </c>
      <c r="H453" s="15" t="n">
        <f aca="false">F453+G453</f>
        <v>204.2</v>
      </c>
      <c r="I453" s="17" t="s">
        <v>2474</v>
      </c>
      <c r="J453" s="19" t="n">
        <f aca="false">DATE(YEAR(B453),MONTH(B453),1)</f>
        <v>46143</v>
      </c>
      <c r="K453" s="17" t="str">
        <f aca="false">IF(E453="","No","Yes")</f>
        <v>Yes</v>
      </c>
      <c r="L453" s="17" t="str">
        <f aca="false">IF(D453="","No","Yes")</f>
        <v>Yes</v>
      </c>
    </row>
    <row r="454" customFormat="false" ht="15" hidden="false" customHeight="false" outlineLevel="0" collapsed="false">
      <c r="A454" s="17" t="s">
        <v>2924</v>
      </c>
      <c r="B454" s="18" t="n">
        <v>46143</v>
      </c>
      <c r="C454" s="17" t="s">
        <v>88</v>
      </c>
      <c r="D454" s="17" t="s">
        <v>482</v>
      </c>
      <c r="E454" s="17" t="s">
        <v>642</v>
      </c>
      <c r="F454" s="15" t="n">
        <v>92.28</v>
      </c>
      <c r="G454" s="15" t="n">
        <f aca="false">ROUND(ROUND(F454*100,0)/10,0)/100</f>
        <v>9.23</v>
      </c>
      <c r="H454" s="15" t="n">
        <f aca="false">F454+G454</f>
        <v>101.51</v>
      </c>
      <c r="I454" s="17" t="s">
        <v>2474</v>
      </c>
      <c r="J454" s="19" t="n">
        <f aca="false">DATE(YEAR(B454),MONTH(B454),1)</f>
        <v>46143</v>
      </c>
      <c r="K454" s="17" t="str">
        <f aca="false">IF(E454="","No","Yes")</f>
        <v>Yes</v>
      </c>
      <c r="L454" s="17" t="str">
        <f aca="false">IF(D454="","No","Yes")</f>
        <v>Yes</v>
      </c>
    </row>
    <row r="455" customFormat="false" ht="15" hidden="false" customHeight="false" outlineLevel="0" collapsed="false">
      <c r="A455" s="17" t="s">
        <v>2925</v>
      </c>
      <c r="B455" s="18" t="n">
        <v>46143</v>
      </c>
      <c r="C455" s="17" t="s">
        <v>88</v>
      </c>
      <c r="D455" s="17" t="s">
        <v>548</v>
      </c>
      <c r="E455" s="17" t="s">
        <v>646</v>
      </c>
      <c r="F455" s="15" t="n">
        <v>248.72</v>
      </c>
      <c r="G455" s="15" t="n">
        <f aca="false">ROUND(ROUND(F455*100,0)/10,0)/100</f>
        <v>24.87</v>
      </c>
      <c r="H455" s="15" t="n">
        <f aca="false">F455+G455</f>
        <v>273.59</v>
      </c>
      <c r="I455" s="17" t="s">
        <v>2474</v>
      </c>
      <c r="J455" s="19" t="n">
        <f aca="false">DATE(YEAR(B455),MONTH(B455),1)</f>
        <v>46143</v>
      </c>
      <c r="K455" s="17" t="str">
        <f aca="false">IF(E455="","No","Yes")</f>
        <v>Yes</v>
      </c>
      <c r="L455" s="17" t="str">
        <f aca="false">IF(D455="","No","Yes")</f>
        <v>Yes</v>
      </c>
    </row>
    <row r="456" customFormat="false" ht="15" hidden="false" customHeight="false" outlineLevel="0" collapsed="false">
      <c r="A456" s="17" t="s">
        <v>2926</v>
      </c>
      <c r="B456" s="18" t="n">
        <v>46143</v>
      </c>
      <c r="C456" s="17" t="s">
        <v>88</v>
      </c>
      <c r="D456" s="17" t="s">
        <v>526</v>
      </c>
      <c r="E456" s="17" t="s">
        <v>648</v>
      </c>
      <c r="F456" s="15" t="n">
        <v>293.53</v>
      </c>
      <c r="G456" s="15" t="n">
        <f aca="false">ROUND(ROUND(F456*100,0)/10,0)/100</f>
        <v>29.35</v>
      </c>
      <c r="H456" s="15" t="n">
        <f aca="false">F456+G456</f>
        <v>322.88</v>
      </c>
      <c r="I456" s="17" t="s">
        <v>2474</v>
      </c>
      <c r="J456" s="19" t="n">
        <f aca="false">DATE(YEAR(B456),MONTH(B456),1)</f>
        <v>46143</v>
      </c>
      <c r="K456" s="17" t="str">
        <f aca="false">IF(E456="","No","Yes")</f>
        <v>Yes</v>
      </c>
      <c r="L456" s="17" t="str">
        <f aca="false">IF(D456="","No","Yes")</f>
        <v>Yes</v>
      </c>
    </row>
    <row r="457" customFormat="false" ht="15" hidden="false" customHeight="false" outlineLevel="0" collapsed="false">
      <c r="A457" s="17" t="s">
        <v>2927</v>
      </c>
      <c r="B457" s="18" t="n">
        <v>46143</v>
      </c>
      <c r="C457" s="17" t="s">
        <v>88</v>
      </c>
      <c r="D457" s="17" t="s">
        <v>551</v>
      </c>
      <c r="E457" s="17" t="s">
        <v>652</v>
      </c>
      <c r="F457" s="15" t="n">
        <v>810.66</v>
      </c>
      <c r="G457" s="15" t="n">
        <f aca="false">ROUND(ROUND(F457*100,0)/10,0)/100</f>
        <v>81.07</v>
      </c>
      <c r="H457" s="15" t="n">
        <f aca="false">F457+G457</f>
        <v>891.73</v>
      </c>
      <c r="I457" s="17" t="s">
        <v>2474</v>
      </c>
      <c r="J457" s="19" t="n">
        <f aca="false">DATE(YEAR(B457),MONTH(B457),1)</f>
        <v>46143</v>
      </c>
      <c r="K457" s="17" t="str">
        <f aca="false">IF(E457="","No","Yes")</f>
        <v>Yes</v>
      </c>
      <c r="L457" s="17" t="str">
        <f aca="false">IF(D457="","No","Yes")</f>
        <v>Yes</v>
      </c>
    </row>
    <row r="458" customFormat="false" ht="15" hidden="false" customHeight="false" outlineLevel="0" collapsed="false">
      <c r="A458" s="17" t="s">
        <v>2928</v>
      </c>
      <c r="B458" s="18" t="n">
        <v>46143</v>
      </c>
      <c r="C458" s="17" t="s">
        <v>101</v>
      </c>
      <c r="D458" s="17" t="s">
        <v>508</v>
      </c>
      <c r="E458" s="17" t="s">
        <v>666</v>
      </c>
      <c r="F458" s="15" t="n">
        <v>404.86</v>
      </c>
      <c r="G458" s="15" t="n">
        <f aca="false">ROUND(ROUND(F458*100,0)/10,0)/100</f>
        <v>40.49</v>
      </c>
      <c r="H458" s="15" t="n">
        <f aca="false">F458+G458</f>
        <v>445.35</v>
      </c>
      <c r="I458" s="17" t="s">
        <v>2474</v>
      </c>
      <c r="J458" s="19" t="n">
        <f aca="false">DATE(YEAR(B458),MONTH(B458),1)</f>
        <v>46143</v>
      </c>
      <c r="K458" s="17" t="str">
        <f aca="false">IF(E458="","No","Yes")</f>
        <v>Yes</v>
      </c>
      <c r="L458" s="17" t="str">
        <f aca="false">IF(D458="","No","Yes")</f>
        <v>Yes</v>
      </c>
    </row>
    <row r="459" customFormat="false" ht="15" hidden="false" customHeight="false" outlineLevel="0" collapsed="false">
      <c r="A459" s="17" t="s">
        <v>2929</v>
      </c>
      <c r="B459" s="18" t="n">
        <v>46144</v>
      </c>
      <c r="C459" s="17" t="s">
        <v>82</v>
      </c>
      <c r="D459" s="17" t="s">
        <v>693</v>
      </c>
      <c r="E459" s="17" t="s">
        <v>692</v>
      </c>
      <c r="F459" s="15" t="n">
        <v>126.8</v>
      </c>
      <c r="G459" s="15" t="n">
        <f aca="false">ROUND(ROUND(F459*100,0)/10,0)/100</f>
        <v>12.68</v>
      </c>
      <c r="H459" s="15" t="n">
        <f aca="false">F459+G459</f>
        <v>139.48</v>
      </c>
      <c r="I459" s="17" t="s">
        <v>2474</v>
      </c>
      <c r="J459" s="19" t="n">
        <f aca="false">DATE(YEAR(B459),MONTH(B459),1)</f>
        <v>46143</v>
      </c>
      <c r="K459" s="17" t="str">
        <f aca="false">IF(E459="","No","Yes")</f>
        <v>Yes</v>
      </c>
      <c r="L459" s="17" t="str">
        <f aca="false">IF(D459="","No","Yes")</f>
        <v>Yes</v>
      </c>
    </row>
    <row r="460" customFormat="false" ht="15" hidden="false" customHeight="false" outlineLevel="0" collapsed="false">
      <c r="A460" s="17" t="s">
        <v>2930</v>
      </c>
      <c r="B460" s="18" t="n">
        <v>46144</v>
      </c>
      <c r="C460" s="17" t="s">
        <v>88</v>
      </c>
      <c r="D460" s="17" t="s">
        <v>633</v>
      </c>
      <c r="E460" s="17" t="s">
        <v>632</v>
      </c>
      <c r="F460" s="15" t="n">
        <v>301.17</v>
      </c>
      <c r="G460" s="15" t="n">
        <f aca="false">ROUND(ROUND(F460*100,0)/10,0)/100</f>
        <v>30.12</v>
      </c>
      <c r="H460" s="15" t="n">
        <f aca="false">F460+G460</f>
        <v>331.29</v>
      </c>
      <c r="I460" s="17" t="s">
        <v>2474</v>
      </c>
      <c r="J460" s="19" t="n">
        <f aca="false">DATE(YEAR(B460),MONTH(B460),1)</f>
        <v>46143</v>
      </c>
      <c r="K460" s="17" t="str">
        <f aca="false">IF(E460="","No","Yes")</f>
        <v>Yes</v>
      </c>
      <c r="L460" s="17" t="str">
        <f aca="false">IF(D460="","No","Yes")</f>
        <v>Yes</v>
      </c>
    </row>
    <row r="461" customFormat="false" ht="15" hidden="false" customHeight="false" outlineLevel="0" collapsed="false">
      <c r="A461" s="17" t="s">
        <v>2931</v>
      </c>
      <c r="B461" s="18" t="n">
        <v>46144</v>
      </c>
      <c r="C461" s="17" t="s">
        <v>88</v>
      </c>
      <c r="D461" s="17" t="s">
        <v>526</v>
      </c>
      <c r="E461" s="17" t="s">
        <v>649</v>
      </c>
      <c r="F461" s="15" t="n">
        <v>134.77</v>
      </c>
      <c r="G461" s="15" t="n">
        <f aca="false">ROUND(ROUND(F461*100,0)/10,0)/100</f>
        <v>13.48</v>
      </c>
      <c r="H461" s="15" t="n">
        <f aca="false">F461+G461</f>
        <v>148.25</v>
      </c>
      <c r="I461" s="17" t="s">
        <v>2474</v>
      </c>
      <c r="J461" s="19" t="n">
        <f aca="false">DATE(YEAR(B461),MONTH(B461),1)</f>
        <v>46143</v>
      </c>
      <c r="K461" s="17" t="str">
        <f aca="false">IF(E461="","No","Yes")</f>
        <v>Yes</v>
      </c>
      <c r="L461" s="17" t="str">
        <f aca="false">IF(D461="","No","Yes")</f>
        <v>Yes</v>
      </c>
    </row>
    <row r="462" customFormat="false" ht="15" hidden="false" customHeight="false" outlineLevel="0" collapsed="false">
      <c r="A462" s="17" t="s">
        <v>2932</v>
      </c>
      <c r="B462" s="18" t="n">
        <v>46144</v>
      </c>
      <c r="C462" s="17" t="s">
        <v>88</v>
      </c>
      <c r="D462" s="17" t="s">
        <v>593</v>
      </c>
      <c r="E462" s="17" t="s">
        <v>688</v>
      </c>
      <c r="F462" s="15" t="n">
        <v>499.38</v>
      </c>
      <c r="G462" s="15" t="n">
        <f aca="false">ROUND(ROUND(F462*100,0)/10,0)/100</f>
        <v>49.94</v>
      </c>
      <c r="H462" s="15" t="n">
        <f aca="false">F462+G462</f>
        <v>549.32</v>
      </c>
      <c r="I462" s="17" t="s">
        <v>2474</v>
      </c>
      <c r="J462" s="19" t="n">
        <f aca="false">DATE(YEAR(B462),MONTH(B462),1)</f>
        <v>46143</v>
      </c>
      <c r="K462" s="17" t="str">
        <f aca="false">IF(E462="","No","Yes")</f>
        <v>Yes</v>
      </c>
      <c r="L462" s="17" t="str">
        <f aca="false">IF(D462="","No","Yes")</f>
        <v>Yes</v>
      </c>
    </row>
    <row r="463" customFormat="false" ht="15" hidden="false" customHeight="false" outlineLevel="0" collapsed="false">
      <c r="A463" s="17" t="s">
        <v>2933</v>
      </c>
      <c r="B463" s="18" t="n">
        <v>46144</v>
      </c>
      <c r="C463" s="17" t="s">
        <v>88</v>
      </c>
      <c r="D463" s="17" t="s">
        <v>676</v>
      </c>
      <c r="E463" s="17" t="s">
        <v>690</v>
      </c>
      <c r="F463" s="15" t="n">
        <v>72.5</v>
      </c>
      <c r="G463" s="15" t="n">
        <f aca="false">ROUND(ROUND(F463*100,0)/10,0)/100</f>
        <v>7.25</v>
      </c>
      <c r="H463" s="15" t="n">
        <f aca="false">F463+G463</f>
        <v>79.75</v>
      </c>
      <c r="I463" s="17" t="s">
        <v>2474</v>
      </c>
      <c r="J463" s="19" t="n">
        <f aca="false">DATE(YEAR(B463),MONTH(B463),1)</f>
        <v>46143</v>
      </c>
      <c r="K463" s="17" t="str">
        <f aca="false">IF(E463="","No","Yes")</f>
        <v>Yes</v>
      </c>
      <c r="L463" s="17" t="str">
        <f aca="false">IF(D463="","No","Yes")</f>
        <v>Yes</v>
      </c>
    </row>
    <row r="464" customFormat="false" ht="15" hidden="false" customHeight="false" outlineLevel="0" collapsed="false">
      <c r="A464" s="17" t="s">
        <v>2934</v>
      </c>
      <c r="B464" s="18" t="n">
        <v>46144</v>
      </c>
      <c r="C464" s="17" t="s">
        <v>101</v>
      </c>
      <c r="D464" s="17" t="s">
        <v>629</v>
      </c>
      <c r="E464" s="17" t="s">
        <v>628</v>
      </c>
      <c r="F464" s="15" t="n">
        <v>309.13</v>
      </c>
      <c r="G464" s="15" t="n">
        <f aca="false">ROUND(ROUND(F464*100,0)/10,0)/100</f>
        <v>30.91</v>
      </c>
      <c r="H464" s="15" t="n">
        <f aca="false">F464+G464</f>
        <v>340.04</v>
      </c>
      <c r="I464" s="17" t="s">
        <v>2474</v>
      </c>
      <c r="J464" s="19" t="n">
        <f aca="false">DATE(YEAR(B464),MONTH(B464),1)</f>
        <v>46143</v>
      </c>
      <c r="K464" s="17" t="str">
        <f aca="false">IF(E464="","No","Yes")</f>
        <v>Yes</v>
      </c>
      <c r="L464" s="17" t="str">
        <f aca="false">IF(D464="","No","Yes")</f>
        <v>Yes</v>
      </c>
    </row>
    <row r="465" customFormat="false" ht="15" hidden="false" customHeight="false" outlineLevel="0" collapsed="false">
      <c r="A465" s="17" t="s">
        <v>2935</v>
      </c>
      <c r="B465" s="18" t="n">
        <v>46145</v>
      </c>
      <c r="C465" s="17" t="s">
        <v>82</v>
      </c>
      <c r="D465" s="17" t="s">
        <v>673</v>
      </c>
      <c r="E465" s="17" t="s">
        <v>715</v>
      </c>
      <c r="F465" s="15" t="n">
        <v>133.73</v>
      </c>
      <c r="G465" s="15" t="n">
        <f aca="false">ROUND(ROUND(F465*100,0)/10,0)/100</f>
        <v>13.37</v>
      </c>
      <c r="H465" s="15" t="n">
        <f aca="false">F465+G465</f>
        <v>147.1</v>
      </c>
      <c r="I465" s="17" t="s">
        <v>2474</v>
      </c>
      <c r="J465" s="19" t="n">
        <f aca="false">DATE(YEAR(B465),MONTH(B465),1)</f>
        <v>46143</v>
      </c>
      <c r="K465" s="17" t="str">
        <f aca="false">IF(E465="","No","Yes")</f>
        <v>Yes</v>
      </c>
      <c r="L465" s="17" t="str">
        <f aca="false">IF(D465="","No","Yes")</f>
        <v>Yes</v>
      </c>
    </row>
    <row r="466" customFormat="false" ht="15" hidden="false" customHeight="false" outlineLevel="0" collapsed="false">
      <c r="A466" s="17" t="s">
        <v>2936</v>
      </c>
      <c r="B466" s="18" t="n">
        <v>46145</v>
      </c>
      <c r="C466" s="17" t="s">
        <v>88</v>
      </c>
      <c r="D466" s="17" t="s">
        <v>479</v>
      </c>
      <c r="E466" s="17" t="s">
        <v>645</v>
      </c>
      <c r="F466" s="15" t="n">
        <v>546.49</v>
      </c>
      <c r="G466" s="15" t="n">
        <f aca="false">ROUND(ROUND(F466*100,0)/10,0)/100</f>
        <v>54.65</v>
      </c>
      <c r="H466" s="15" t="n">
        <f aca="false">F466+G466</f>
        <v>601.14</v>
      </c>
      <c r="I466" s="17" t="s">
        <v>2474</v>
      </c>
      <c r="J466" s="19" t="n">
        <f aca="false">DATE(YEAR(B466),MONTH(B466),1)</f>
        <v>46143</v>
      </c>
      <c r="K466" s="17" t="str">
        <f aca="false">IF(E466="","No","Yes")</f>
        <v>Yes</v>
      </c>
      <c r="L466" s="17" t="str">
        <f aca="false">IF(D466="","No","Yes")</f>
        <v>Yes</v>
      </c>
    </row>
    <row r="467" customFormat="false" ht="15" hidden="false" customHeight="false" outlineLevel="0" collapsed="false">
      <c r="A467" s="17" t="s">
        <v>2937</v>
      </c>
      <c r="B467" s="18" t="n">
        <v>46145</v>
      </c>
      <c r="C467" s="17" t="s">
        <v>88</v>
      </c>
      <c r="D467" s="17" t="s">
        <v>633</v>
      </c>
      <c r="E467" s="17" t="s">
        <v>656</v>
      </c>
      <c r="F467" s="15" t="n">
        <v>254.97</v>
      </c>
      <c r="G467" s="15" t="n">
        <f aca="false">ROUND(ROUND(F467*100,0)/10,0)/100</f>
        <v>25.5</v>
      </c>
      <c r="H467" s="15" t="n">
        <f aca="false">F467+G467</f>
        <v>280.47</v>
      </c>
      <c r="I467" s="17" t="s">
        <v>2474</v>
      </c>
      <c r="J467" s="19" t="n">
        <f aca="false">DATE(YEAR(B467),MONTH(B467),1)</f>
        <v>46143</v>
      </c>
      <c r="K467" s="17" t="str">
        <f aca="false">IF(E467="","No","Yes")</f>
        <v>Yes</v>
      </c>
      <c r="L467" s="17" t="str">
        <f aca="false">IF(D467="","No","Yes")</f>
        <v>Yes</v>
      </c>
    </row>
    <row r="468" customFormat="false" ht="15" hidden="false" customHeight="false" outlineLevel="0" collapsed="false">
      <c r="A468" s="17" t="s">
        <v>2938</v>
      </c>
      <c r="B468" s="18" t="n">
        <v>46145</v>
      </c>
      <c r="C468" s="17" t="s">
        <v>88</v>
      </c>
      <c r="D468" s="17" t="s">
        <v>582</v>
      </c>
      <c r="E468" s="17" t="s">
        <v>657</v>
      </c>
      <c r="F468" s="15" t="n">
        <v>504.92</v>
      </c>
      <c r="G468" s="15" t="n">
        <f aca="false">ROUND(ROUND(F468*100,0)/10,0)/100</f>
        <v>50.49</v>
      </c>
      <c r="H468" s="15" t="n">
        <f aca="false">F468+G468</f>
        <v>555.41</v>
      </c>
      <c r="I468" s="17" t="s">
        <v>2474</v>
      </c>
      <c r="J468" s="19" t="n">
        <f aca="false">DATE(YEAR(B468),MONTH(B468),1)</f>
        <v>46143</v>
      </c>
      <c r="K468" s="17" t="str">
        <f aca="false">IF(E468="","No","Yes")</f>
        <v>Yes</v>
      </c>
      <c r="L468" s="17" t="str">
        <f aca="false">IF(D468="","No","Yes")</f>
        <v>Yes</v>
      </c>
    </row>
    <row r="469" customFormat="false" ht="15" hidden="false" customHeight="false" outlineLevel="0" collapsed="false">
      <c r="A469" s="17" t="s">
        <v>2939</v>
      </c>
      <c r="B469" s="18" t="n">
        <v>46145</v>
      </c>
      <c r="C469" s="17" t="s">
        <v>88</v>
      </c>
      <c r="D469" s="17" t="s">
        <v>676</v>
      </c>
      <c r="E469" s="17" t="s">
        <v>675</v>
      </c>
      <c r="F469" s="15" t="n">
        <v>471.54</v>
      </c>
      <c r="G469" s="15" t="n">
        <f aca="false">ROUND(ROUND(F469*100,0)/10,0)/100</f>
        <v>47.15</v>
      </c>
      <c r="H469" s="15" t="n">
        <f aca="false">F469+G469</f>
        <v>518.69</v>
      </c>
      <c r="I469" s="17" t="s">
        <v>2474</v>
      </c>
      <c r="J469" s="19" t="n">
        <f aca="false">DATE(YEAR(B469),MONTH(B469),1)</f>
        <v>46143</v>
      </c>
      <c r="K469" s="17" t="str">
        <f aca="false">IF(E469="","No","Yes")</f>
        <v>Yes</v>
      </c>
      <c r="L469" s="17" t="str">
        <f aca="false">IF(D469="","No","Yes")</f>
        <v>Yes</v>
      </c>
    </row>
    <row r="470" customFormat="false" ht="15" hidden="false" customHeight="false" outlineLevel="0" collapsed="false">
      <c r="A470" s="17" t="s">
        <v>2940</v>
      </c>
      <c r="B470" s="18" t="n">
        <v>46145</v>
      </c>
      <c r="C470" s="17" t="s">
        <v>88</v>
      </c>
      <c r="D470" s="17" t="s">
        <v>597</v>
      </c>
      <c r="E470" s="17" t="s">
        <v>700</v>
      </c>
      <c r="F470" s="15" t="n">
        <v>123.51</v>
      </c>
      <c r="G470" s="15" t="n">
        <f aca="false">ROUND(ROUND(F470*100,0)/10,0)/100</f>
        <v>12.35</v>
      </c>
      <c r="H470" s="15" t="n">
        <f aca="false">F470+G470</f>
        <v>135.86</v>
      </c>
      <c r="I470" s="17" t="s">
        <v>2474</v>
      </c>
      <c r="J470" s="19" t="n">
        <f aca="false">DATE(YEAR(B470),MONTH(B470),1)</f>
        <v>46143</v>
      </c>
      <c r="K470" s="17" t="str">
        <f aca="false">IF(E470="","No","Yes")</f>
        <v>Yes</v>
      </c>
      <c r="L470" s="17" t="str">
        <f aca="false">IF(D470="","No","Yes")</f>
        <v>Yes</v>
      </c>
    </row>
    <row r="471" customFormat="false" ht="15" hidden="false" customHeight="false" outlineLevel="0" collapsed="false">
      <c r="A471" s="17" t="s">
        <v>2941</v>
      </c>
      <c r="B471" s="18" t="n">
        <v>46145</v>
      </c>
      <c r="C471" s="17" t="s">
        <v>88</v>
      </c>
      <c r="D471" s="17" t="s">
        <v>526</v>
      </c>
      <c r="E471" s="17" t="s">
        <v>704</v>
      </c>
      <c r="F471" s="15" t="n">
        <v>87.73</v>
      </c>
      <c r="G471" s="15" t="n">
        <f aca="false">ROUND(ROUND(F471*100,0)/10,0)/100</f>
        <v>8.77</v>
      </c>
      <c r="H471" s="15" t="n">
        <f aca="false">F471+G471</f>
        <v>96.5</v>
      </c>
      <c r="I471" s="17" t="s">
        <v>2474</v>
      </c>
      <c r="J471" s="19" t="n">
        <f aca="false">DATE(YEAR(B471),MONTH(B471),1)</f>
        <v>46143</v>
      </c>
      <c r="K471" s="17" t="str">
        <f aca="false">IF(E471="","No","Yes")</f>
        <v>Yes</v>
      </c>
      <c r="L471" s="17" t="str">
        <f aca="false">IF(D471="","No","Yes")</f>
        <v>Yes</v>
      </c>
    </row>
    <row r="472" customFormat="false" ht="15" hidden="false" customHeight="false" outlineLevel="0" collapsed="false">
      <c r="A472" s="17" t="s">
        <v>2942</v>
      </c>
      <c r="B472" s="18" t="n">
        <v>46145</v>
      </c>
      <c r="C472" s="17" t="s">
        <v>101</v>
      </c>
      <c r="D472" s="17" t="s">
        <v>479</v>
      </c>
      <c r="E472" s="17" t="s">
        <v>644</v>
      </c>
      <c r="F472" s="15" t="n">
        <v>327.39</v>
      </c>
      <c r="G472" s="15" t="n">
        <f aca="false">ROUND(ROUND(F472*100,0)/10,0)/100</f>
        <v>32.74</v>
      </c>
      <c r="H472" s="15" t="n">
        <f aca="false">F472+G472</f>
        <v>360.13</v>
      </c>
      <c r="I472" s="17" t="s">
        <v>2474</v>
      </c>
      <c r="J472" s="19" t="n">
        <f aca="false">DATE(YEAR(B472),MONTH(B472),1)</f>
        <v>46143</v>
      </c>
      <c r="K472" s="17" t="str">
        <f aca="false">IF(E472="","No","Yes")</f>
        <v>Yes</v>
      </c>
      <c r="L472" s="17" t="str">
        <f aca="false">IF(D472="","No","Yes")</f>
        <v>Yes</v>
      </c>
    </row>
    <row r="473" customFormat="false" ht="15" hidden="false" customHeight="false" outlineLevel="0" collapsed="false">
      <c r="A473" s="17" t="s">
        <v>2943</v>
      </c>
      <c r="B473" s="18" t="n">
        <v>46145</v>
      </c>
      <c r="C473" s="17" t="s">
        <v>101</v>
      </c>
      <c r="D473" s="17" t="s">
        <v>676</v>
      </c>
      <c r="E473" s="17" t="s">
        <v>689</v>
      </c>
      <c r="F473" s="15" t="n">
        <v>576.67</v>
      </c>
      <c r="G473" s="15" t="n">
        <f aca="false">ROUND(ROUND(F473*100,0)/10,0)/100</f>
        <v>57.67</v>
      </c>
      <c r="H473" s="15" t="n">
        <f aca="false">F473+G473</f>
        <v>634.34</v>
      </c>
      <c r="I473" s="17" t="s">
        <v>2474</v>
      </c>
      <c r="J473" s="19" t="n">
        <f aca="false">DATE(YEAR(B473),MONTH(B473),1)</f>
        <v>46143</v>
      </c>
      <c r="K473" s="17" t="str">
        <f aca="false">IF(E473="","No","Yes")</f>
        <v>Yes</v>
      </c>
      <c r="L473" s="17" t="str">
        <f aca="false">IF(D473="","No","Yes")</f>
        <v>Yes</v>
      </c>
    </row>
    <row r="474" customFormat="false" ht="15" hidden="false" customHeight="false" outlineLevel="0" collapsed="false">
      <c r="A474" s="17" t="s">
        <v>2944</v>
      </c>
      <c r="B474" s="18" t="n">
        <v>46145</v>
      </c>
      <c r="C474" s="17" t="s">
        <v>101</v>
      </c>
      <c r="D474" s="17" t="s">
        <v>551</v>
      </c>
      <c r="E474" s="17" t="s">
        <v>702</v>
      </c>
      <c r="F474" s="15" t="n">
        <v>792.33</v>
      </c>
      <c r="G474" s="15" t="n">
        <f aca="false">ROUND(ROUND(F474*100,0)/10,0)/100</f>
        <v>79.23</v>
      </c>
      <c r="H474" s="15" t="n">
        <f aca="false">F474+G474</f>
        <v>871.56</v>
      </c>
      <c r="I474" s="17" t="s">
        <v>2474</v>
      </c>
      <c r="J474" s="19" t="n">
        <f aca="false">DATE(YEAR(B474),MONTH(B474),1)</f>
        <v>46143</v>
      </c>
      <c r="K474" s="17" t="str">
        <f aca="false">IF(E474="","No","Yes")</f>
        <v>Yes</v>
      </c>
      <c r="L474" s="17" t="str">
        <f aca="false">IF(D474="","No","Yes")</f>
        <v>Yes</v>
      </c>
    </row>
    <row r="475" customFormat="false" ht="15" hidden="false" customHeight="false" outlineLevel="0" collapsed="false">
      <c r="A475" s="17" t="s">
        <v>2945</v>
      </c>
      <c r="B475" s="18" t="n">
        <v>46146</v>
      </c>
      <c r="C475" s="17" t="s">
        <v>82</v>
      </c>
      <c r="D475" s="17" t="s">
        <v>443</v>
      </c>
      <c r="E475" s="17" t="s">
        <v>589</v>
      </c>
      <c r="F475" s="15" t="n">
        <v>61.13</v>
      </c>
      <c r="G475" s="15" t="n">
        <f aca="false">ROUND(ROUND(F475*100,0)/10,0)/100</f>
        <v>6.11</v>
      </c>
      <c r="H475" s="15" t="n">
        <f aca="false">F475+G475</f>
        <v>67.24</v>
      </c>
      <c r="I475" s="17" t="s">
        <v>2474</v>
      </c>
      <c r="J475" s="19" t="n">
        <f aca="false">DATE(YEAR(B475),MONTH(B475),1)</f>
        <v>46143</v>
      </c>
      <c r="K475" s="17" t="str">
        <f aca="false">IF(E475="","No","Yes")</f>
        <v>Yes</v>
      </c>
      <c r="L475" s="17" t="str">
        <f aca="false">IF(D475="","No","Yes")</f>
        <v>Yes</v>
      </c>
    </row>
    <row r="476" customFormat="false" ht="15" hidden="false" customHeight="false" outlineLevel="0" collapsed="false">
      <c r="A476" s="17" t="s">
        <v>2946</v>
      </c>
      <c r="B476" s="18" t="n">
        <v>46146</v>
      </c>
      <c r="C476" s="17" t="s">
        <v>82</v>
      </c>
      <c r="D476" s="17" t="s">
        <v>503</v>
      </c>
      <c r="E476" s="17" t="s">
        <v>671</v>
      </c>
      <c r="F476" s="15" t="n">
        <v>601.61</v>
      </c>
      <c r="G476" s="15" t="n">
        <f aca="false">ROUND(ROUND(F476*100,0)/10,0)/100</f>
        <v>60.16</v>
      </c>
      <c r="H476" s="15" t="n">
        <f aca="false">F476+G476</f>
        <v>661.77</v>
      </c>
      <c r="I476" s="17" t="s">
        <v>2474</v>
      </c>
      <c r="J476" s="19" t="n">
        <f aca="false">DATE(YEAR(B476),MONTH(B476),1)</f>
        <v>46143</v>
      </c>
      <c r="K476" s="17" t="str">
        <f aca="false">IF(E476="","No","Yes")</f>
        <v>Yes</v>
      </c>
      <c r="L476" s="17" t="str">
        <f aca="false">IF(D476="","No","Yes")</f>
        <v>Yes</v>
      </c>
    </row>
    <row r="477" customFormat="false" ht="15" hidden="false" customHeight="false" outlineLevel="0" collapsed="false">
      <c r="A477" s="17" t="s">
        <v>2947</v>
      </c>
      <c r="B477" s="18" t="n">
        <v>46146</v>
      </c>
      <c r="C477" s="17" t="s">
        <v>82</v>
      </c>
      <c r="D477" s="17" t="s">
        <v>669</v>
      </c>
      <c r="E477" s="17" t="s">
        <v>725</v>
      </c>
      <c r="F477" s="15" t="n">
        <v>2200.97</v>
      </c>
      <c r="G477" s="15" t="n">
        <f aca="false">ROUND(ROUND(F477*100,0)/10,0)/100</f>
        <v>220.1</v>
      </c>
      <c r="H477" s="15" t="n">
        <f aca="false">F477+G477</f>
        <v>2421.07</v>
      </c>
      <c r="I477" s="17" t="s">
        <v>2474</v>
      </c>
      <c r="J477" s="19" t="n">
        <f aca="false">DATE(YEAR(B477),MONTH(B477),1)</f>
        <v>46143</v>
      </c>
      <c r="K477" s="17" t="str">
        <f aca="false">IF(E477="","No","Yes")</f>
        <v>Yes</v>
      </c>
      <c r="L477" s="17" t="str">
        <f aca="false">IF(D477="","No","Yes")</f>
        <v>Yes</v>
      </c>
    </row>
    <row r="478" customFormat="false" ht="15" hidden="false" customHeight="false" outlineLevel="0" collapsed="false">
      <c r="A478" s="17" t="s">
        <v>2948</v>
      </c>
      <c r="B478" s="18" t="n">
        <v>46146</v>
      </c>
      <c r="C478" s="17" t="s">
        <v>88</v>
      </c>
      <c r="D478" s="17" t="s">
        <v>654</v>
      </c>
      <c r="E478" s="17" t="s">
        <v>653</v>
      </c>
      <c r="F478" s="15" t="n">
        <v>159.61</v>
      </c>
      <c r="G478" s="15" t="n">
        <f aca="false">ROUND(ROUND(F478*100,0)/10,0)/100</f>
        <v>15.96</v>
      </c>
      <c r="H478" s="15" t="n">
        <f aca="false">F478+G478</f>
        <v>175.57</v>
      </c>
      <c r="I478" s="17" t="s">
        <v>2474</v>
      </c>
      <c r="J478" s="19" t="n">
        <f aca="false">DATE(YEAR(B478),MONTH(B478),1)</f>
        <v>46143</v>
      </c>
      <c r="K478" s="17" t="str">
        <f aca="false">IF(E478="","No","Yes")</f>
        <v>Yes</v>
      </c>
      <c r="L478" s="17" t="str">
        <f aca="false">IF(D478="","No","Yes")</f>
        <v>Yes</v>
      </c>
    </row>
    <row r="479" customFormat="false" ht="15" hidden="false" customHeight="false" outlineLevel="0" collapsed="false">
      <c r="A479" s="17" t="s">
        <v>2949</v>
      </c>
      <c r="B479" s="18" t="n">
        <v>46146</v>
      </c>
      <c r="C479" s="17" t="s">
        <v>88</v>
      </c>
      <c r="D479" s="17" t="s">
        <v>551</v>
      </c>
      <c r="E479" s="17" t="s">
        <v>680</v>
      </c>
      <c r="F479" s="15" t="n">
        <v>464.83</v>
      </c>
      <c r="G479" s="15" t="n">
        <f aca="false">ROUND(ROUND(F479*100,0)/10,0)/100</f>
        <v>46.48</v>
      </c>
      <c r="H479" s="15" t="n">
        <f aca="false">F479+G479</f>
        <v>511.31</v>
      </c>
      <c r="I479" s="17" t="s">
        <v>2474</v>
      </c>
      <c r="J479" s="19" t="n">
        <f aca="false">DATE(YEAR(B479),MONTH(B479),1)</f>
        <v>46143</v>
      </c>
      <c r="K479" s="17" t="str">
        <f aca="false">IF(E479="","No","Yes")</f>
        <v>Yes</v>
      </c>
      <c r="L479" s="17" t="str">
        <f aca="false">IF(D479="","No","Yes")</f>
        <v>Yes</v>
      </c>
    </row>
    <row r="480" customFormat="false" ht="15" hidden="false" customHeight="false" outlineLevel="0" collapsed="false">
      <c r="A480" s="17" t="s">
        <v>2950</v>
      </c>
      <c r="B480" s="18" t="n">
        <v>46146</v>
      </c>
      <c r="C480" s="17" t="s">
        <v>88</v>
      </c>
      <c r="D480" s="17" t="s">
        <v>629</v>
      </c>
      <c r="E480" s="17" t="s">
        <v>685</v>
      </c>
      <c r="F480" s="15" t="n">
        <v>127.76</v>
      </c>
      <c r="G480" s="15" t="n">
        <f aca="false">ROUND(ROUND(F480*100,0)/10,0)/100</f>
        <v>12.78</v>
      </c>
      <c r="H480" s="15" t="n">
        <f aca="false">F480+G480</f>
        <v>140.54</v>
      </c>
      <c r="I480" s="17" t="s">
        <v>2474</v>
      </c>
      <c r="J480" s="19" t="n">
        <f aca="false">DATE(YEAR(B480),MONTH(B480),1)</f>
        <v>46143</v>
      </c>
      <c r="K480" s="17" t="str">
        <f aca="false">IF(E480="","No","Yes")</f>
        <v>Yes</v>
      </c>
      <c r="L480" s="17" t="str">
        <f aca="false">IF(D480="","No","Yes")</f>
        <v>Yes</v>
      </c>
    </row>
    <row r="481" customFormat="false" ht="15" hidden="false" customHeight="false" outlineLevel="0" collapsed="false">
      <c r="A481" s="17" t="s">
        <v>2951</v>
      </c>
      <c r="B481" s="18" t="n">
        <v>46146</v>
      </c>
      <c r="C481" s="17" t="s">
        <v>88</v>
      </c>
      <c r="D481" s="17" t="s">
        <v>697</v>
      </c>
      <c r="E481" s="17" t="s">
        <v>696</v>
      </c>
      <c r="F481" s="15" t="n">
        <v>87.87</v>
      </c>
      <c r="G481" s="15" t="n">
        <f aca="false">ROUND(ROUND(F481*100,0)/10,0)/100</f>
        <v>8.79</v>
      </c>
      <c r="H481" s="15" t="n">
        <f aca="false">F481+G481</f>
        <v>96.66</v>
      </c>
      <c r="I481" s="17" t="s">
        <v>2474</v>
      </c>
      <c r="J481" s="19" t="n">
        <f aca="false">DATE(YEAR(B481),MONTH(B481),1)</f>
        <v>46143</v>
      </c>
      <c r="K481" s="17" t="str">
        <f aca="false">IF(E481="","No","Yes")</f>
        <v>Yes</v>
      </c>
      <c r="L481" s="17" t="str">
        <f aca="false">IF(D481="","No","Yes")</f>
        <v>Yes</v>
      </c>
    </row>
    <row r="482" customFormat="false" ht="15" hidden="false" customHeight="false" outlineLevel="0" collapsed="false">
      <c r="A482" s="17" t="s">
        <v>2952</v>
      </c>
      <c r="B482" s="18" t="n">
        <v>46146</v>
      </c>
      <c r="C482" s="17" t="s">
        <v>88</v>
      </c>
      <c r="D482" s="17" t="s">
        <v>697</v>
      </c>
      <c r="E482" s="17" t="s">
        <v>699</v>
      </c>
      <c r="F482" s="15" t="n">
        <v>237.61</v>
      </c>
      <c r="G482" s="15" t="n">
        <f aca="false">ROUND(ROUND(F482*100,0)/10,0)/100</f>
        <v>23.76</v>
      </c>
      <c r="H482" s="15" t="n">
        <f aca="false">F482+G482</f>
        <v>261.37</v>
      </c>
      <c r="I482" s="17" t="s">
        <v>2474</v>
      </c>
      <c r="J482" s="19" t="n">
        <f aca="false">DATE(YEAR(B482),MONTH(B482),1)</f>
        <v>46143</v>
      </c>
      <c r="K482" s="17" t="str">
        <f aca="false">IF(E482="","No","Yes")</f>
        <v>Yes</v>
      </c>
      <c r="L482" s="17" t="str">
        <f aca="false">IF(D482="","No","Yes")</f>
        <v>Yes</v>
      </c>
    </row>
    <row r="483" customFormat="false" ht="15" hidden="false" customHeight="false" outlineLevel="0" collapsed="false">
      <c r="A483" s="17" t="s">
        <v>2953</v>
      </c>
      <c r="B483" s="18" t="n">
        <v>46146</v>
      </c>
      <c r="C483" s="17" t="s">
        <v>88</v>
      </c>
      <c r="D483" s="17" t="s">
        <v>717</v>
      </c>
      <c r="E483" s="17" t="s">
        <v>721</v>
      </c>
      <c r="F483" s="15" t="n">
        <v>641.98</v>
      </c>
      <c r="G483" s="15" t="n">
        <f aca="false">ROUND(ROUND(F483*100,0)/10,0)/100</f>
        <v>64.2</v>
      </c>
      <c r="H483" s="15" t="n">
        <f aca="false">F483+G483</f>
        <v>706.18</v>
      </c>
      <c r="I483" s="17" t="s">
        <v>2474</v>
      </c>
      <c r="J483" s="19" t="n">
        <f aca="false">DATE(YEAR(B483),MONTH(B483),1)</f>
        <v>46143</v>
      </c>
      <c r="K483" s="17" t="str">
        <f aca="false">IF(E483="","No","Yes")</f>
        <v>Yes</v>
      </c>
      <c r="L483" s="17" t="str">
        <f aca="false">IF(D483="","No","Yes")</f>
        <v>Yes</v>
      </c>
    </row>
    <row r="484" customFormat="false" ht="15" hidden="false" customHeight="false" outlineLevel="0" collapsed="false">
      <c r="A484" s="17" t="s">
        <v>2954</v>
      </c>
      <c r="B484" s="18" t="n">
        <v>46146</v>
      </c>
      <c r="C484" s="17" t="s">
        <v>88</v>
      </c>
      <c r="D484" s="17" t="s">
        <v>730</v>
      </c>
      <c r="E484" s="17"/>
      <c r="F484" s="15" t="n">
        <v>139.35</v>
      </c>
      <c r="G484" s="15" t="n">
        <f aca="false">ROUND(ROUND(F484*100,0)/10,0)/100</f>
        <v>13.94</v>
      </c>
      <c r="H484" s="15" t="n">
        <f aca="false">F484+G484</f>
        <v>153.29</v>
      </c>
      <c r="I484" s="17" t="s">
        <v>2472</v>
      </c>
      <c r="J484" s="19" t="n">
        <f aca="false">DATE(YEAR(B484),MONTH(B484),1)</f>
        <v>46143</v>
      </c>
      <c r="K484" s="17" t="str">
        <f aca="false">IF(E484="","No","Yes")</f>
        <v>No</v>
      </c>
      <c r="L484" s="17" t="str">
        <f aca="false">IF(D484="","No","Yes")</f>
        <v>Yes</v>
      </c>
    </row>
    <row r="485" customFormat="false" ht="15" hidden="false" customHeight="false" outlineLevel="0" collapsed="false">
      <c r="A485" s="17" t="s">
        <v>2955</v>
      </c>
      <c r="B485" s="18" t="n">
        <v>46146</v>
      </c>
      <c r="C485" s="17" t="s">
        <v>101</v>
      </c>
      <c r="D485" s="17" t="s">
        <v>508</v>
      </c>
      <c r="E485" s="17" t="s">
        <v>659</v>
      </c>
      <c r="F485" s="15" t="n">
        <v>875.02</v>
      </c>
      <c r="G485" s="15" t="n">
        <f aca="false">ROUND(ROUND(F485*100,0)/10,0)/100</f>
        <v>87.5</v>
      </c>
      <c r="H485" s="15" t="n">
        <f aca="false">F485+G485</f>
        <v>962.52</v>
      </c>
      <c r="I485" s="17" t="s">
        <v>2474</v>
      </c>
      <c r="J485" s="19" t="n">
        <f aca="false">DATE(YEAR(B485),MONTH(B485),1)</f>
        <v>46143</v>
      </c>
      <c r="K485" s="17" t="str">
        <f aca="false">IF(E485="","No","Yes")</f>
        <v>Yes</v>
      </c>
      <c r="L485" s="17" t="str">
        <f aca="false">IF(D485="","No","Yes")</f>
        <v>Yes</v>
      </c>
    </row>
    <row r="486" customFormat="false" ht="15" hidden="false" customHeight="false" outlineLevel="0" collapsed="false">
      <c r="A486" s="17" t="s">
        <v>2956</v>
      </c>
      <c r="B486" s="18" t="n">
        <v>46147</v>
      </c>
      <c r="C486" s="17" t="s">
        <v>82</v>
      </c>
      <c r="D486" s="17" t="s">
        <v>593</v>
      </c>
      <c r="E486" s="17" t="s">
        <v>701</v>
      </c>
      <c r="F486" s="15" t="n">
        <v>624.82</v>
      </c>
      <c r="G486" s="15" t="n">
        <f aca="false">ROUND(ROUND(F486*100,0)/10,0)/100</f>
        <v>62.48</v>
      </c>
      <c r="H486" s="15" t="n">
        <f aca="false">F486+G486</f>
        <v>687.3</v>
      </c>
      <c r="I486" s="17" t="s">
        <v>2474</v>
      </c>
      <c r="J486" s="19" t="n">
        <f aca="false">DATE(YEAR(B486),MONTH(B486),1)</f>
        <v>46143</v>
      </c>
      <c r="K486" s="17" t="str">
        <f aca="false">IF(E486="","No","Yes")</f>
        <v>Yes</v>
      </c>
      <c r="L486" s="17" t="str">
        <f aca="false">IF(D486="","No","Yes")</f>
        <v>Yes</v>
      </c>
    </row>
    <row r="487" customFormat="false" ht="15" hidden="false" customHeight="false" outlineLevel="0" collapsed="false">
      <c r="A487" s="17" t="s">
        <v>2957</v>
      </c>
      <c r="B487" s="18" t="n">
        <v>46147</v>
      </c>
      <c r="C487" s="17" t="s">
        <v>82</v>
      </c>
      <c r="D487" s="17" t="s">
        <v>730</v>
      </c>
      <c r="E487" s="17" t="s">
        <v>729</v>
      </c>
      <c r="F487" s="15" t="n">
        <v>211.83</v>
      </c>
      <c r="G487" s="15" t="n">
        <f aca="false">ROUND(ROUND(F487*100,0)/10,0)/100</f>
        <v>21.18</v>
      </c>
      <c r="H487" s="15" t="n">
        <f aca="false">F487+G487</f>
        <v>233.01</v>
      </c>
      <c r="I487" s="17" t="s">
        <v>2474</v>
      </c>
      <c r="J487" s="19" t="n">
        <f aca="false">DATE(YEAR(B487),MONTH(B487),1)</f>
        <v>46143</v>
      </c>
      <c r="K487" s="17" t="str">
        <f aca="false">IF(E487="","No","Yes")</f>
        <v>Yes</v>
      </c>
      <c r="L487" s="17" t="str">
        <f aca="false">IF(D487="","No","Yes")</f>
        <v>Yes</v>
      </c>
    </row>
    <row r="488" customFormat="false" ht="15" hidden="false" customHeight="false" outlineLevel="0" collapsed="false">
      <c r="A488" s="17" t="s">
        <v>2958</v>
      </c>
      <c r="B488" s="18" t="n">
        <v>46147</v>
      </c>
      <c r="C488" s="17" t="s">
        <v>88</v>
      </c>
      <c r="D488" s="17" t="s">
        <v>629</v>
      </c>
      <c r="E488" s="17" t="s">
        <v>683</v>
      </c>
      <c r="F488" s="15" t="n">
        <v>112.29</v>
      </c>
      <c r="G488" s="15" t="n">
        <f aca="false">ROUND(ROUND(F488*100,0)/10,0)/100</f>
        <v>11.23</v>
      </c>
      <c r="H488" s="15" t="n">
        <f aca="false">F488+G488</f>
        <v>123.52</v>
      </c>
      <c r="I488" s="17" t="s">
        <v>2474</v>
      </c>
      <c r="J488" s="19" t="n">
        <f aca="false">DATE(YEAR(B488),MONTH(B488),1)</f>
        <v>46143</v>
      </c>
      <c r="K488" s="17" t="str">
        <f aca="false">IF(E488="","No","Yes")</f>
        <v>Yes</v>
      </c>
      <c r="L488" s="17" t="str">
        <f aca="false">IF(D488="","No","Yes")</f>
        <v>Yes</v>
      </c>
    </row>
    <row r="489" customFormat="false" ht="15" hidden="false" customHeight="false" outlineLevel="0" collapsed="false">
      <c r="A489" s="17" t="s">
        <v>2959</v>
      </c>
      <c r="B489" s="18" t="n">
        <v>46147</v>
      </c>
      <c r="C489" s="17" t="s">
        <v>88</v>
      </c>
      <c r="D489" s="17" t="s">
        <v>551</v>
      </c>
      <c r="E489" s="17" t="s">
        <v>714</v>
      </c>
      <c r="F489" s="15" t="n">
        <v>767.57</v>
      </c>
      <c r="G489" s="15" t="n">
        <f aca="false">ROUND(ROUND(F489*100,0)/10,0)/100</f>
        <v>76.76</v>
      </c>
      <c r="H489" s="15" t="n">
        <f aca="false">F489+G489</f>
        <v>844.33</v>
      </c>
      <c r="I489" s="17" t="s">
        <v>2474</v>
      </c>
      <c r="J489" s="19" t="n">
        <f aca="false">DATE(YEAR(B489),MONTH(B489),1)</f>
        <v>46143</v>
      </c>
      <c r="K489" s="17" t="str">
        <f aca="false">IF(E489="","No","Yes")</f>
        <v>Yes</v>
      </c>
      <c r="L489" s="17" t="str">
        <f aca="false">IF(D489="","No","Yes")</f>
        <v>Yes</v>
      </c>
    </row>
    <row r="490" customFormat="false" ht="15" hidden="false" customHeight="false" outlineLevel="0" collapsed="false">
      <c r="A490" s="17" t="s">
        <v>2960</v>
      </c>
      <c r="B490" s="18" t="n">
        <v>46147</v>
      </c>
      <c r="C490" s="17" t="s">
        <v>101</v>
      </c>
      <c r="D490" s="17" t="s">
        <v>567</v>
      </c>
      <c r="E490" s="17" t="s">
        <v>703</v>
      </c>
      <c r="F490" s="15" t="n">
        <v>462.19</v>
      </c>
      <c r="G490" s="15" t="n">
        <f aca="false">ROUND(ROUND(F490*100,0)/10,0)/100</f>
        <v>46.22</v>
      </c>
      <c r="H490" s="15" t="n">
        <f aca="false">F490+G490</f>
        <v>508.41</v>
      </c>
      <c r="I490" s="17" t="s">
        <v>2474</v>
      </c>
      <c r="J490" s="19" t="n">
        <f aca="false">DATE(YEAR(B490),MONTH(B490),1)</f>
        <v>46143</v>
      </c>
      <c r="K490" s="17" t="str">
        <f aca="false">IF(E490="","No","Yes")</f>
        <v>Yes</v>
      </c>
      <c r="L490" s="17" t="str">
        <f aca="false">IF(D490="","No","Yes")</f>
        <v>Yes</v>
      </c>
    </row>
    <row r="491" customFormat="false" ht="15" hidden="false" customHeight="false" outlineLevel="0" collapsed="false">
      <c r="A491" s="17" t="s">
        <v>2961</v>
      </c>
      <c r="B491" s="18" t="n">
        <v>46148</v>
      </c>
      <c r="C491" s="17" t="s">
        <v>82</v>
      </c>
      <c r="D491" s="17" t="s">
        <v>508</v>
      </c>
      <c r="E491" s="17" t="s">
        <v>687</v>
      </c>
      <c r="F491" s="15" t="n">
        <v>553.57</v>
      </c>
      <c r="G491" s="15" t="n">
        <f aca="false">ROUND(ROUND(F491*100,0)/10,0)/100</f>
        <v>55.36</v>
      </c>
      <c r="H491" s="15" t="n">
        <f aca="false">F491+G491</f>
        <v>608.93</v>
      </c>
      <c r="I491" s="17" t="s">
        <v>2474</v>
      </c>
      <c r="J491" s="19" t="n">
        <f aca="false">DATE(YEAR(B491),MONTH(B491),1)</f>
        <v>46143</v>
      </c>
      <c r="K491" s="17" t="str">
        <f aca="false">IF(E491="","No","Yes")</f>
        <v>Yes</v>
      </c>
      <c r="L491" s="17" t="str">
        <f aca="false">IF(D491="","No","Yes")</f>
        <v>Yes</v>
      </c>
    </row>
    <row r="492" customFormat="false" ht="15" hidden="false" customHeight="false" outlineLevel="0" collapsed="false">
      <c r="A492" s="17" t="s">
        <v>2962</v>
      </c>
      <c r="B492" s="18" t="n">
        <v>46148</v>
      </c>
      <c r="C492" s="17" t="s">
        <v>82</v>
      </c>
      <c r="D492" s="17" t="s">
        <v>629</v>
      </c>
      <c r="E492" s="17" t="s">
        <v>720</v>
      </c>
      <c r="F492" s="15" t="n">
        <v>507.05</v>
      </c>
      <c r="G492" s="15" t="n">
        <f aca="false">ROUND(ROUND(F492*100,0)/10,0)/100</f>
        <v>50.71</v>
      </c>
      <c r="H492" s="15" t="n">
        <f aca="false">F492+G492</f>
        <v>557.76</v>
      </c>
      <c r="I492" s="17" t="s">
        <v>2474</v>
      </c>
      <c r="J492" s="19" t="n">
        <f aca="false">DATE(YEAR(B492),MONTH(B492),1)</f>
        <v>46143</v>
      </c>
      <c r="K492" s="17" t="str">
        <f aca="false">IF(E492="","No","Yes")</f>
        <v>Yes</v>
      </c>
      <c r="L492" s="17" t="str">
        <f aca="false">IF(D492="","No","Yes")</f>
        <v>Yes</v>
      </c>
    </row>
    <row r="493" customFormat="false" ht="15" hidden="false" customHeight="false" outlineLevel="0" collapsed="false">
      <c r="A493" s="17" t="s">
        <v>2963</v>
      </c>
      <c r="B493" s="18" t="n">
        <v>46148</v>
      </c>
      <c r="C493" s="17" t="s">
        <v>82</v>
      </c>
      <c r="D493" s="17"/>
      <c r="E493" s="17"/>
      <c r="F493" s="15" t="n">
        <v>101.91</v>
      </c>
      <c r="G493" s="15" t="n">
        <f aca="false">ROUND(ROUND(F493*100,0)/10,0)/100</f>
        <v>10.19</v>
      </c>
      <c r="H493" s="15" t="n">
        <f aca="false">F493+G493</f>
        <v>112.1</v>
      </c>
      <c r="I493" s="17" t="s">
        <v>2470</v>
      </c>
      <c r="J493" s="19" t="n">
        <f aca="false">DATE(YEAR(B493),MONTH(B493),1)</f>
        <v>46143</v>
      </c>
      <c r="K493" s="17" t="str">
        <f aca="false">IF(E493="","No","Yes")</f>
        <v>No</v>
      </c>
      <c r="L493" s="17" t="str">
        <f aca="false">IF(D493="","No","Yes")</f>
        <v>No</v>
      </c>
    </row>
    <row r="494" customFormat="false" ht="15" hidden="false" customHeight="false" outlineLevel="0" collapsed="false">
      <c r="A494" s="17" t="s">
        <v>2964</v>
      </c>
      <c r="B494" s="18" t="n">
        <v>46148</v>
      </c>
      <c r="C494" s="17" t="s">
        <v>82</v>
      </c>
      <c r="D494" s="17"/>
      <c r="E494" s="17"/>
      <c r="F494" s="15" t="n">
        <v>63.03</v>
      </c>
      <c r="G494" s="15" t="n">
        <f aca="false">ROUND(ROUND(F494*100,0)/10,0)/100</f>
        <v>6.3</v>
      </c>
      <c r="H494" s="15" t="n">
        <f aca="false">F494+G494</f>
        <v>69.33</v>
      </c>
      <c r="I494" s="17" t="s">
        <v>2470</v>
      </c>
      <c r="J494" s="19" t="n">
        <f aca="false">DATE(YEAR(B494),MONTH(B494),1)</f>
        <v>46143</v>
      </c>
      <c r="K494" s="17" t="str">
        <f aca="false">IF(E494="","No","Yes")</f>
        <v>No</v>
      </c>
      <c r="L494" s="17" t="str">
        <f aca="false">IF(D494="","No","Yes")</f>
        <v>No</v>
      </c>
    </row>
    <row r="495" customFormat="false" ht="15" hidden="false" customHeight="false" outlineLevel="0" collapsed="false">
      <c r="A495" s="17" t="s">
        <v>2965</v>
      </c>
      <c r="B495" s="18" t="n">
        <v>46148</v>
      </c>
      <c r="C495" s="17" t="s">
        <v>88</v>
      </c>
      <c r="D495" s="17" t="s">
        <v>633</v>
      </c>
      <c r="E495" s="17" t="s">
        <v>691</v>
      </c>
      <c r="F495" s="15" t="n">
        <v>2458.74</v>
      </c>
      <c r="G495" s="15" t="n">
        <f aca="false">ROUND(ROUND(F495*100,0)/10,0)/100</f>
        <v>245.87</v>
      </c>
      <c r="H495" s="15" t="n">
        <f aca="false">F495+G495</f>
        <v>2704.61</v>
      </c>
      <c r="I495" s="17" t="s">
        <v>2474</v>
      </c>
      <c r="J495" s="19" t="n">
        <f aca="false">DATE(YEAR(B495),MONTH(B495),1)</f>
        <v>46143</v>
      </c>
      <c r="K495" s="17" t="str">
        <f aca="false">IF(E495="","No","Yes")</f>
        <v>Yes</v>
      </c>
      <c r="L495" s="17" t="str">
        <f aca="false">IF(D495="","No","Yes")</f>
        <v>Yes</v>
      </c>
    </row>
    <row r="496" customFormat="false" ht="15" hidden="false" customHeight="false" outlineLevel="0" collapsed="false">
      <c r="A496" s="17" t="s">
        <v>2966</v>
      </c>
      <c r="B496" s="18" t="n">
        <v>46148</v>
      </c>
      <c r="C496" s="17" t="s">
        <v>88</v>
      </c>
      <c r="D496" s="17" t="s">
        <v>567</v>
      </c>
      <c r="E496" s="17" t="s">
        <v>707</v>
      </c>
      <c r="F496" s="15" t="n">
        <v>281.33</v>
      </c>
      <c r="G496" s="15" t="n">
        <f aca="false">ROUND(ROUND(F496*100,0)/10,0)/100</f>
        <v>28.13</v>
      </c>
      <c r="H496" s="15" t="n">
        <f aca="false">F496+G496</f>
        <v>309.46</v>
      </c>
      <c r="I496" s="17" t="s">
        <v>2474</v>
      </c>
      <c r="J496" s="19" t="n">
        <f aca="false">DATE(YEAR(B496),MONTH(B496),1)</f>
        <v>46143</v>
      </c>
      <c r="K496" s="17" t="str">
        <f aca="false">IF(E496="","No","Yes")</f>
        <v>Yes</v>
      </c>
      <c r="L496" s="17" t="str">
        <f aca="false">IF(D496="","No","Yes")</f>
        <v>Yes</v>
      </c>
    </row>
    <row r="497" customFormat="false" ht="15" hidden="false" customHeight="false" outlineLevel="0" collapsed="false">
      <c r="A497" s="17" t="s">
        <v>2967</v>
      </c>
      <c r="B497" s="18" t="n">
        <v>46148</v>
      </c>
      <c r="C497" s="17" t="s">
        <v>88</v>
      </c>
      <c r="D497" s="17" t="s">
        <v>633</v>
      </c>
      <c r="E497" s="17" t="s">
        <v>723</v>
      </c>
      <c r="F497" s="15" t="n">
        <v>2273.54</v>
      </c>
      <c r="G497" s="15" t="n">
        <f aca="false">ROUND(ROUND(F497*100,0)/10,0)/100</f>
        <v>227.35</v>
      </c>
      <c r="H497" s="15" t="n">
        <f aca="false">F497+G497</f>
        <v>2500.89</v>
      </c>
      <c r="I497" s="17" t="s">
        <v>2474</v>
      </c>
      <c r="J497" s="19" t="n">
        <f aca="false">DATE(YEAR(B497),MONTH(B497),1)</f>
        <v>46143</v>
      </c>
      <c r="K497" s="17" t="str">
        <f aca="false">IF(E497="","No","Yes")</f>
        <v>Yes</v>
      </c>
      <c r="L497" s="17" t="str">
        <f aca="false">IF(D497="","No","Yes")</f>
        <v>Yes</v>
      </c>
    </row>
    <row r="498" customFormat="false" ht="15" hidden="false" customHeight="false" outlineLevel="0" collapsed="false">
      <c r="A498" s="17" t="s">
        <v>2968</v>
      </c>
      <c r="B498" s="18" t="n">
        <v>46148</v>
      </c>
      <c r="C498" s="17" t="s">
        <v>88</v>
      </c>
      <c r="D498" s="17" t="s">
        <v>593</v>
      </c>
      <c r="E498" s="17" t="s">
        <v>728</v>
      </c>
      <c r="F498" s="15" t="n">
        <v>597.8</v>
      </c>
      <c r="G498" s="15" t="n">
        <f aca="false">ROUND(ROUND(F498*100,0)/10,0)/100</f>
        <v>59.78</v>
      </c>
      <c r="H498" s="15" t="n">
        <f aca="false">F498+G498</f>
        <v>657.58</v>
      </c>
      <c r="I498" s="17" t="s">
        <v>2474</v>
      </c>
      <c r="J498" s="19" t="n">
        <f aca="false">DATE(YEAR(B498),MONTH(B498),1)</f>
        <v>46143</v>
      </c>
      <c r="K498" s="17" t="str">
        <f aca="false">IF(E498="","No","Yes")</f>
        <v>Yes</v>
      </c>
      <c r="L498" s="17" t="str">
        <f aca="false">IF(D498="","No","Yes")</f>
        <v>Yes</v>
      </c>
    </row>
    <row r="499" customFormat="false" ht="15" hidden="false" customHeight="false" outlineLevel="0" collapsed="false">
      <c r="A499" s="17" t="s">
        <v>2969</v>
      </c>
      <c r="B499" s="18" t="n">
        <v>46148</v>
      </c>
      <c r="C499" s="17" t="s">
        <v>88</v>
      </c>
      <c r="D499" s="17" t="s">
        <v>654</v>
      </c>
      <c r="E499" s="17" t="s">
        <v>734</v>
      </c>
      <c r="F499" s="15" t="n">
        <v>37.71</v>
      </c>
      <c r="G499" s="15" t="n">
        <f aca="false">ROUND(ROUND(F499*100,0)/10,0)/100</f>
        <v>3.77</v>
      </c>
      <c r="H499" s="15" t="n">
        <f aca="false">F499+G499</f>
        <v>41.48</v>
      </c>
      <c r="I499" s="17" t="s">
        <v>2474</v>
      </c>
      <c r="J499" s="19" t="n">
        <f aca="false">DATE(YEAR(B499),MONTH(B499),1)</f>
        <v>46143</v>
      </c>
      <c r="K499" s="17" t="str">
        <f aca="false">IF(E499="","No","Yes")</f>
        <v>Yes</v>
      </c>
      <c r="L499" s="17" t="str">
        <f aca="false">IF(D499="","No","Yes")</f>
        <v>Yes</v>
      </c>
    </row>
    <row r="500" customFormat="false" ht="15" hidden="false" customHeight="false" outlineLevel="0" collapsed="false">
      <c r="A500" s="17" t="s">
        <v>2970</v>
      </c>
      <c r="B500" s="18" t="n">
        <v>46148</v>
      </c>
      <c r="C500" s="17" t="s">
        <v>88</v>
      </c>
      <c r="D500" s="17" t="s">
        <v>693</v>
      </c>
      <c r="E500" s="17"/>
      <c r="F500" s="15" t="n">
        <v>78.29</v>
      </c>
      <c r="G500" s="15" t="n">
        <f aca="false">ROUND(ROUND(F500*100,0)/10,0)/100</f>
        <v>7.83</v>
      </c>
      <c r="H500" s="15" t="n">
        <f aca="false">F500+G500</f>
        <v>86.12</v>
      </c>
      <c r="I500" s="17" t="s">
        <v>2472</v>
      </c>
      <c r="J500" s="19" t="n">
        <f aca="false">DATE(YEAR(B500),MONTH(B500),1)</f>
        <v>46143</v>
      </c>
      <c r="K500" s="17" t="str">
        <f aca="false">IF(E500="","No","Yes")</f>
        <v>No</v>
      </c>
      <c r="L500" s="17" t="str">
        <f aca="false">IF(D500="","No","Yes")</f>
        <v>Yes</v>
      </c>
    </row>
    <row r="501" customFormat="false" ht="15" hidden="false" customHeight="false" outlineLevel="0" collapsed="false">
      <c r="A501" s="17" t="s">
        <v>2971</v>
      </c>
      <c r="B501" s="18" t="n">
        <v>46148</v>
      </c>
      <c r="C501" s="17" t="s">
        <v>101</v>
      </c>
      <c r="D501" s="17" t="s">
        <v>593</v>
      </c>
      <c r="E501" s="17" t="s">
        <v>686</v>
      </c>
      <c r="F501" s="15" t="n">
        <v>165.97</v>
      </c>
      <c r="G501" s="15" t="n">
        <f aca="false">ROUND(ROUND(F501*100,0)/10,0)/100</f>
        <v>16.6</v>
      </c>
      <c r="H501" s="15" t="n">
        <f aca="false">F501+G501</f>
        <v>182.57</v>
      </c>
      <c r="I501" s="17" t="s">
        <v>2474</v>
      </c>
      <c r="J501" s="19" t="n">
        <f aca="false">DATE(YEAR(B501),MONTH(B501),1)</f>
        <v>46143</v>
      </c>
      <c r="K501" s="17" t="str">
        <f aca="false">IF(E501="","No","Yes")</f>
        <v>Yes</v>
      </c>
      <c r="L501" s="17" t="str">
        <f aca="false">IF(D501="","No","Yes")</f>
        <v>Yes</v>
      </c>
    </row>
    <row r="502" customFormat="false" ht="15" hidden="false" customHeight="false" outlineLevel="0" collapsed="false">
      <c r="A502" s="17" t="s">
        <v>2972</v>
      </c>
      <c r="B502" s="18" t="n">
        <v>46148</v>
      </c>
      <c r="C502" s="17" t="s">
        <v>101</v>
      </c>
      <c r="D502" s="17" t="s">
        <v>593</v>
      </c>
      <c r="E502" s="17" t="s">
        <v>709</v>
      </c>
      <c r="F502" s="15" t="n">
        <v>337.23</v>
      </c>
      <c r="G502" s="15" t="n">
        <f aca="false">ROUND(ROUND(F502*100,0)/10,0)/100</f>
        <v>33.72</v>
      </c>
      <c r="H502" s="15" t="n">
        <f aca="false">F502+G502</f>
        <v>370.95</v>
      </c>
      <c r="I502" s="17" t="s">
        <v>2474</v>
      </c>
      <c r="J502" s="19" t="n">
        <f aca="false">DATE(YEAR(B502),MONTH(B502),1)</f>
        <v>46143</v>
      </c>
      <c r="K502" s="17" t="str">
        <f aca="false">IF(E502="","No","Yes")</f>
        <v>Yes</v>
      </c>
      <c r="L502" s="17" t="str">
        <f aca="false">IF(D502="","No","Yes")</f>
        <v>Yes</v>
      </c>
    </row>
    <row r="503" customFormat="false" ht="15" hidden="false" customHeight="false" outlineLevel="0" collapsed="false">
      <c r="A503" s="17" t="s">
        <v>2973</v>
      </c>
      <c r="B503" s="18" t="n">
        <v>46148</v>
      </c>
      <c r="C503" s="17" t="s">
        <v>101</v>
      </c>
      <c r="D503" s="17" t="s">
        <v>717</v>
      </c>
      <c r="E503" s="17" t="s">
        <v>716</v>
      </c>
      <c r="F503" s="15" t="n">
        <v>800.57</v>
      </c>
      <c r="G503" s="15" t="n">
        <f aca="false">ROUND(ROUND(F503*100,0)/10,0)/100</f>
        <v>80.06</v>
      </c>
      <c r="H503" s="15" t="n">
        <f aca="false">F503+G503</f>
        <v>880.63</v>
      </c>
      <c r="I503" s="17" t="s">
        <v>2474</v>
      </c>
      <c r="J503" s="19" t="n">
        <f aca="false">DATE(YEAR(B503),MONTH(B503),1)</f>
        <v>46143</v>
      </c>
      <c r="K503" s="17" t="str">
        <f aca="false">IF(E503="","No","Yes")</f>
        <v>Yes</v>
      </c>
      <c r="L503" s="17" t="str">
        <f aca="false">IF(D503="","No","Yes")</f>
        <v>Yes</v>
      </c>
    </row>
    <row r="504" customFormat="false" ht="15" hidden="false" customHeight="false" outlineLevel="0" collapsed="false">
      <c r="A504" s="17" t="s">
        <v>2974</v>
      </c>
      <c r="B504" s="18" t="n">
        <v>46149</v>
      </c>
      <c r="C504" s="17" t="s">
        <v>82</v>
      </c>
      <c r="D504" s="17" t="s">
        <v>597</v>
      </c>
      <c r="E504" s="17" t="s">
        <v>712</v>
      </c>
      <c r="F504" s="15" t="n">
        <v>205.08</v>
      </c>
      <c r="G504" s="15" t="n">
        <f aca="false">ROUND(ROUND(F504*100,0)/10,0)/100</f>
        <v>20.51</v>
      </c>
      <c r="H504" s="15" t="n">
        <f aca="false">F504+G504</f>
        <v>225.59</v>
      </c>
      <c r="I504" s="17" t="s">
        <v>2474</v>
      </c>
      <c r="J504" s="19" t="n">
        <f aca="false">DATE(YEAR(B504),MONTH(B504),1)</f>
        <v>46143</v>
      </c>
      <c r="K504" s="17" t="str">
        <f aca="false">IF(E504="","No","Yes")</f>
        <v>Yes</v>
      </c>
      <c r="L504" s="17" t="str">
        <f aca="false">IF(D504="","No","Yes")</f>
        <v>Yes</v>
      </c>
    </row>
    <row r="505" customFormat="false" ht="15" hidden="false" customHeight="false" outlineLevel="0" collapsed="false">
      <c r="A505" s="17" t="s">
        <v>2975</v>
      </c>
      <c r="B505" s="18" t="n">
        <v>46149</v>
      </c>
      <c r="C505" s="17" t="s">
        <v>82</v>
      </c>
      <c r="D505" s="17" t="s">
        <v>717</v>
      </c>
      <c r="E505" s="17"/>
      <c r="F505" s="15" t="n">
        <v>191.54</v>
      </c>
      <c r="G505" s="15" t="n">
        <f aca="false">ROUND(ROUND(F505*100,0)/10,0)/100</f>
        <v>19.15</v>
      </c>
      <c r="H505" s="15" t="n">
        <f aca="false">F505+G505</f>
        <v>210.69</v>
      </c>
      <c r="I505" s="17" t="s">
        <v>2472</v>
      </c>
      <c r="J505" s="19" t="n">
        <f aca="false">DATE(YEAR(B505),MONTH(B505),1)</f>
        <v>46143</v>
      </c>
      <c r="K505" s="17" t="str">
        <f aca="false">IF(E505="","No","Yes")</f>
        <v>No</v>
      </c>
      <c r="L505" s="17" t="str">
        <f aca="false">IF(D505="","No","Yes")</f>
        <v>Yes</v>
      </c>
    </row>
    <row r="506" customFormat="false" ht="15" hidden="false" customHeight="false" outlineLevel="0" collapsed="false">
      <c r="A506" s="17" t="s">
        <v>2976</v>
      </c>
      <c r="B506" s="18" t="n">
        <v>46149</v>
      </c>
      <c r="C506" s="17" t="s">
        <v>88</v>
      </c>
      <c r="D506" s="17" t="s">
        <v>567</v>
      </c>
      <c r="E506" s="17" t="s">
        <v>615</v>
      </c>
      <c r="F506" s="15" t="n">
        <v>20.36</v>
      </c>
      <c r="G506" s="15" t="n">
        <f aca="false">ROUND(ROUND(F506*100,0)/10,0)/100</f>
        <v>2.04</v>
      </c>
      <c r="H506" s="15" t="n">
        <f aca="false">F506+G506</f>
        <v>22.4</v>
      </c>
      <c r="I506" s="17" t="s">
        <v>2474</v>
      </c>
      <c r="J506" s="19" t="n">
        <f aca="false">DATE(YEAR(B506),MONTH(B506),1)</f>
        <v>46143</v>
      </c>
      <c r="K506" s="17" t="str">
        <f aca="false">IF(E506="","No","Yes")</f>
        <v>Yes</v>
      </c>
      <c r="L506" s="17" t="str">
        <f aca="false">IF(D506="","No","Yes")</f>
        <v>Yes</v>
      </c>
    </row>
    <row r="507" customFormat="false" ht="15" hidden="false" customHeight="false" outlineLevel="0" collapsed="false">
      <c r="A507" s="17" t="s">
        <v>2977</v>
      </c>
      <c r="B507" s="18" t="n">
        <v>46149</v>
      </c>
      <c r="C507" s="17" t="s">
        <v>88</v>
      </c>
      <c r="D507" s="17" t="s">
        <v>526</v>
      </c>
      <c r="E507" s="17" t="s">
        <v>705</v>
      </c>
      <c r="F507" s="15" t="n">
        <v>610.97</v>
      </c>
      <c r="G507" s="15" t="n">
        <f aca="false">ROUND(ROUND(F507*100,0)/10,0)/100</f>
        <v>61.1</v>
      </c>
      <c r="H507" s="15" t="n">
        <f aca="false">F507+G507</f>
        <v>672.07</v>
      </c>
      <c r="I507" s="17" t="s">
        <v>2474</v>
      </c>
      <c r="J507" s="19" t="n">
        <f aca="false">DATE(YEAR(B507),MONTH(B507),1)</f>
        <v>46143</v>
      </c>
      <c r="K507" s="17" t="str">
        <f aca="false">IF(E507="","No","Yes")</f>
        <v>Yes</v>
      </c>
      <c r="L507" s="17" t="str">
        <f aca="false">IF(D507="","No","Yes")</f>
        <v>Yes</v>
      </c>
    </row>
    <row r="508" customFormat="false" ht="15" hidden="false" customHeight="false" outlineLevel="0" collapsed="false">
      <c r="A508" s="17" t="s">
        <v>2978</v>
      </c>
      <c r="B508" s="18" t="n">
        <v>46149</v>
      </c>
      <c r="C508" s="17" t="s">
        <v>88</v>
      </c>
      <c r="D508" s="17" t="s">
        <v>567</v>
      </c>
      <c r="E508" s="17" t="s">
        <v>722</v>
      </c>
      <c r="F508" s="15" t="n">
        <v>294.25</v>
      </c>
      <c r="G508" s="15" t="n">
        <f aca="false">ROUND(ROUND(F508*100,0)/10,0)/100</f>
        <v>29.43</v>
      </c>
      <c r="H508" s="15" t="n">
        <f aca="false">F508+G508</f>
        <v>323.68</v>
      </c>
      <c r="I508" s="17" t="s">
        <v>2474</v>
      </c>
      <c r="J508" s="19" t="n">
        <f aca="false">DATE(YEAR(B508),MONTH(B508),1)</f>
        <v>46143</v>
      </c>
      <c r="K508" s="17" t="str">
        <f aca="false">IF(E508="","No","Yes")</f>
        <v>Yes</v>
      </c>
      <c r="L508" s="17" t="str">
        <f aca="false">IF(D508="","No","Yes")</f>
        <v>Yes</v>
      </c>
    </row>
    <row r="509" customFormat="false" ht="15" hidden="false" customHeight="false" outlineLevel="0" collapsed="false">
      <c r="A509" s="17" t="s">
        <v>2979</v>
      </c>
      <c r="B509" s="18" t="n">
        <v>46149</v>
      </c>
      <c r="C509" s="17" t="s">
        <v>88</v>
      </c>
      <c r="D509" s="17" t="s">
        <v>693</v>
      </c>
      <c r="E509" s="17" t="s">
        <v>724</v>
      </c>
      <c r="F509" s="15" t="n">
        <v>141.76</v>
      </c>
      <c r="G509" s="15" t="n">
        <f aca="false">ROUND(ROUND(F509*100,0)/10,0)/100</f>
        <v>14.18</v>
      </c>
      <c r="H509" s="15" t="n">
        <f aca="false">F509+G509</f>
        <v>155.94</v>
      </c>
      <c r="I509" s="17" t="s">
        <v>2474</v>
      </c>
      <c r="J509" s="19" t="n">
        <f aca="false">DATE(YEAR(B509),MONTH(B509),1)</f>
        <v>46143</v>
      </c>
      <c r="K509" s="17" t="str">
        <f aca="false">IF(E509="","No","Yes")</f>
        <v>Yes</v>
      </c>
      <c r="L509" s="17" t="str">
        <f aca="false">IF(D509="","No","Yes")</f>
        <v>Yes</v>
      </c>
    </row>
    <row r="510" customFormat="false" ht="15" hidden="false" customHeight="false" outlineLevel="0" collapsed="false">
      <c r="A510" s="17" t="s">
        <v>2980</v>
      </c>
      <c r="B510" s="18" t="n">
        <v>46149</v>
      </c>
      <c r="C510" s="17" t="s">
        <v>88</v>
      </c>
      <c r="D510" s="17" t="s">
        <v>669</v>
      </c>
      <c r="E510" s="17" t="s">
        <v>733</v>
      </c>
      <c r="F510" s="15" t="n">
        <v>227.14</v>
      </c>
      <c r="G510" s="15" t="n">
        <f aca="false">ROUND(ROUND(F510*100,0)/10,0)/100</f>
        <v>22.71</v>
      </c>
      <c r="H510" s="15" t="n">
        <f aca="false">F510+G510</f>
        <v>249.85</v>
      </c>
      <c r="I510" s="17" t="s">
        <v>2474</v>
      </c>
      <c r="J510" s="19" t="n">
        <f aca="false">DATE(YEAR(B510),MONTH(B510),1)</f>
        <v>46143</v>
      </c>
      <c r="K510" s="17" t="str">
        <f aca="false">IF(E510="","No","Yes")</f>
        <v>Yes</v>
      </c>
      <c r="L510" s="17" t="str">
        <f aca="false">IF(D510="","No","Yes")</f>
        <v>Yes</v>
      </c>
    </row>
    <row r="511" customFormat="false" ht="15" hidden="false" customHeight="false" outlineLevel="0" collapsed="false">
      <c r="A511" s="17" t="s">
        <v>2981</v>
      </c>
      <c r="B511" s="18" t="n">
        <v>46149</v>
      </c>
      <c r="C511" s="17" t="s">
        <v>88</v>
      </c>
      <c r="D511" s="17" t="s">
        <v>567</v>
      </c>
      <c r="E511" s="17" t="s">
        <v>735</v>
      </c>
      <c r="F511" s="15" t="n">
        <v>2568.12</v>
      </c>
      <c r="G511" s="15" t="n">
        <f aca="false">ROUND(ROUND(F511*100,0)/10,0)/100</f>
        <v>256.81</v>
      </c>
      <c r="H511" s="15" t="n">
        <f aca="false">F511+G511</f>
        <v>2824.93</v>
      </c>
      <c r="I511" s="17" t="s">
        <v>2474</v>
      </c>
      <c r="J511" s="19" t="n">
        <f aca="false">DATE(YEAR(B511),MONTH(B511),1)</f>
        <v>46143</v>
      </c>
      <c r="K511" s="17" t="str">
        <f aca="false">IF(E511="","No","Yes")</f>
        <v>Yes</v>
      </c>
      <c r="L511" s="17" t="str">
        <f aca="false">IF(D511="","No","Yes")</f>
        <v>Yes</v>
      </c>
    </row>
    <row r="512" customFormat="false" ht="15" hidden="false" customHeight="false" outlineLevel="0" collapsed="false">
      <c r="A512" s="17" t="s">
        <v>2982</v>
      </c>
      <c r="B512" s="18" t="n">
        <v>46149</v>
      </c>
      <c r="C512" s="17" t="s">
        <v>88</v>
      </c>
      <c r="D512" s="17" t="s">
        <v>629</v>
      </c>
      <c r="E512" s="17" t="s">
        <v>736</v>
      </c>
      <c r="F512" s="15" t="n">
        <v>418.26</v>
      </c>
      <c r="G512" s="15" t="n">
        <f aca="false">ROUND(ROUND(F512*100,0)/10,0)/100</f>
        <v>41.83</v>
      </c>
      <c r="H512" s="15" t="n">
        <f aca="false">F512+G512</f>
        <v>460.09</v>
      </c>
      <c r="I512" s="17" t="s">
        <v>2474</v>
      </c>
      <c r="J512" s="19" t="n">
        <f aca="false">DATE(YEAR(B512),MONTH(B512),1)</f>
        <v>46143</v>
      </c>
      <c r="K512" s="17" t="str">
        <f aca="false">IF(E512="","No","Yes")</f>
        <v>Yes</v>
      </c>
      <c r="L512" s="17" t="str">
        <f aca="false">IF(D512="","No","Yes")</f>
        <v>Yes</v>
      </c>
    </row>
    <row r="513" customFormat="false" ht="15" hidden="false" customHeight="false" outlineLevel="0" collapsed="false">
      <c r="A513" s="17" t="s">
        <v>2983</v>
      </c>
      <c r="B513" s="18" t="n">
        <v>46149</v>
      </c>
      <c r="C513" s="17" t="s">
        <v>88</v>
      </c>
      <c r="D513" s="17" t="s">
        <v>693</v>
      </c>
      <c r="E513" s="17" t="s">
        <v>741</v>
      </c>
      <c r="F513" s="15" t="n">
        <v>257.85</v>
      </c>
      <c r="G513" s="15" t="n">
        <f aca="false">ROUND(ROUND(F513*100,0)/10,0)/100</f>
        <v>25.79</v>
      </c>
      <c r="H513" s="15" t="n">
        <f aca="false">F513+G513</f>
        <v>283.64</v>
      </c>
      <c r="I513" s="17" t="s">
        <v>2474</v>
      </c>
      <c r="J513" s="19" t="n">
        <f aca="false">DATE(YEAR(B513),MONTH(B513),1)</f>
        <v>46143</v>
      </c>
      <c r="K513" s="17" t="str">
        <f aca="false">IF(E513="","No","Yes")</f>
        <v>Yes</v>
      </c>
      <c r="L513" s="17" t="str">
        <f aca="false">IF(D513="","No","Yes")</f>
        <v>Yes</v>
      </c>
    </row>
    <row r="514" customFormat="false" ht="15" hidden="false" customHeight="false" outlineLevel="0" collapsed="false">
      <c r="A514" s="17" t="s">
        <v>2984</v>
      </c>
      <c r="B514" s="18" t="n">
        <v>46149</v>
      </c>
      <c r="C514" s="17" t="s">
        <v>101</v>
      </c>
      <c r="D514" s="17" t="s">
        <v>654</v>
      </c>
      <c r="E514" s="17" t="s">
        <v>711</v>
      </c>
      <c r="F514" s="15" t="n">
        <v>364.11</v>
      </c>
      <c r="G514" s="15" t="n">
        <f aca="false">ROUND(ROUND(F514*100,0)/10,0)/100</f>
        <v>36.41</v>
      </c>
      <c r="H514" s="15" t="n">
        <f aca="false">F514+G514</f>
        <v>400.52</v>
      </c>
      <c r="I514" s="17" t="s">
        <v>2474</v>
      </c>
      <c r="J514" s="19" t="n">
        <f aca="false">DATE(YEAR(B514),MONTH(B514),1)</f>
        <v>46143</v>
      </c>
      <c r="K514" s="17" t="str">
        <f aca="false">IF(E514="","No","Yes")</f>
        <v>Yes</v>
      </c>
      <c r="L514" s="17" t="str">
        <f aca="false">IF(D514="","No","Yes")</f>
        <v>Yes</v>
      </c>
    </row>
    <row r="515" customFormat="false" ht="15" hidden="false" customHeight="false" outlineLevel="0" collapsed="false">
      <c r="A515" s="17" t="s">
        <v>2985</v>
      </c>
      <c r="B515" s="18" t="n">
        <v>46149</v>
      </c>
      <c r="C515" s="17" t="s">
        <v>101</v>
      </c>
      <c r="D515" s="17"/>
      <c r="E515" s="17"/>
      <c r="F515" s="15" t="n">
        <v>122.84</v>
      </c>
      <c r="G515" s="15" t="n">
        <f aca="false">ROUND(ROUND(F515*100,0)/10,0)/100</f>
        <v>12.28</v>
      </c>
      <c r="H515" s="15" t="n">
        <f aca="false">F515+G515</f>
        <v>135.12</v>
      </c>
      <c r="I515" s="17" t="s">
        <v>2470</v>
      </c>
      <c r="J515" s="19" t="n">
        <f aca="false">DATE(YEAR(B515),MONTH(B515),1)</f>
        <v>46143</v>
      </c>
      <c r="K515" s="17" t="str">
        <f aca="false">IF(E515="","No","Yes")</f>
        <v>No</v>
      </c>
      <c r="L515" s="17" t="str">
        <f aca="false">IF(D515="","No","Yes")</f>
        <v>No</v>
      </c>
    </row>
    <row r="516" customFormat="false" ht="15" hidden="false" customHeight="false" outlineLevel="0" collapsed="false">
      <c r="A516" s="17" t="s">
        <v>2986</v>
      </c>
      <c r="B516" s="18" t="n">
        <v>46150</v>
      </c>
      <c r="C516" s="17" t="s">
        <v>82</v>
      </c>
      <c r="D516" s="17" t="s">
        <v>669</v>
      </c>
      <c r="E516" s="17" t="s">
        <v>713</v>
      </c>
      <c r="F516" s="15" t="n">
        <v>243.09</v>
      </c>
      <c r="G516" s="15" t="n">
        <f aca="false">ROUND(ROUND(F516*100,0)/10,0)/100</f>
        <v>24.31</v>
      </c>
      <c r="H516" s="15" t="n">
        <f aca="false">F516+G516</f>
        <v>267.4</v>
      </c>
      <c r="I516" s="17" t="s">
        <v>2474</v>
      </c>
      <c r="J516" s="19" t="n">
        <f aca="false">DATE(YEAR(B516),MONTH(B516),1)</f>
        <v>46143</v>
      </c>
      <c r="K516" s="17" t="str">
        <f aca="false">IF(E516="","No","Yes")</f>
        <v>Yes</v>
      </c>
      <c r="L516" s="17" t="str">
        <f aca="false">IF(D516="","No","Yes")</f>
        <v>Yes</v>
      </c>
    </row>
    <row r="517" customFormat="false" ht="15" hidden="false" customHeight="false" outlineLevel="0" collapsed="false">
      <c r="A517" s="17" t="s">
        <v>2987</v>
      </c>
      <c r="B517" s="18" t="n">
        <v>46150</v>
      </c>
      <c r="C517" s="17" t="s">
        <v>82</v>
      </c>
      <c r="D517" s="17" t="s">
        <v>697</v>
      </c>
      <c r="E517" s="17" t="s">
        <v>719</v>
      </c>
      <c r="F517" s="15" t="n">
        <v>409.47</v>
      </c>
      <c r="G517" s="15" t="n">
        <f aca="false">ROUND(ROUND(F517*100,0)/10,0)/100</f>
        <v>40.95</v>
      </c>
      <c r="H517" s="15" t="n">
        <f aca="false">F517+G517</f>
        <v>450.42</v>
      </c>
      <c r="I517" s="17" t="s">
        <v>2474</v>
      </c>
      <c r="J517" s="19" t="n">
        <f aca="false">DATE(YEAR(B517),MONTH(B517),1)</f>
        <v>46143</v>
      </c>
      <c r="K517" s="17" t="str">
        <f aca="false">IF(E517="","No","Yes")</f>
        <v>Yes</v>
      </c>
      <c r="L517" s="17" t="str">
        <f aca="false">IF(D517="","No","Yes")</f>
        <v>Yes</v>
      </c>
    </row>
    <row r="518" customFormat="false" ht="15" hidden="false" customHeight="false" outlineLevel="0" collapsed="false">
      <c r="A518" s="17" t="s">
        <v>2988</v>
      </c>
      <c r="B518" s="18" t="n">
        <v>46150</v>
      </c>
      <c r="C518" s="17" t="s">
        <v>82</v>
      </c>
      <c r="D518" s="17" t="s">
        <v>582</v>
      </c>
      <c r="E518" s="17" t="s">
        <v>753</v>
      </c>
      <c r="F518" s="15" t="n">
        <v>199.5</v>
      </c>
      <c r="G518" s="15" t="n">
        <f aca="false">ROUND(ROUND(F518*100,0)/10,0)/100</f>
        <v>19.95</v>
      </c>
      <c r="H518" s="15" t="n">
        <f aca="false">F518+G518</f>
        <v>219.45</v>
      </c>
      <c r="I518" s="17" t="s">
        <v>2474</v>
      </c>
      <c r="J518" s="19" t="n">
        <f aca="false">DATE(YEAR(B518),MONTH(B518),1)</f>
        <v>46143</v>
      </c>
      <c r="K518" s="17" t="str">
        <f aca="false">IF(E518="","No","Yes")</f>
        <v>Yes</v>
      </c>
      <c r="L518" s="17" t="str">
        <f aca="false">IF(D518="","No","Yes")</f>
        <v>Yes</v>
      </c>
    </row>
    <row r="519" customFormat="false" ht="15" hidden="false" customHeight="false" outlineLevel="0" collapsed="false">
      <c r="A519" s="17" t="s">
        <v>2989</v>
      </c>
      <c r="B519" s="18" t="n">
        <v>46150</v>
      </c>
      <c r="C519" s="17" t="s">
        <v>88</v>
      </c>
      <c r="D519" s="17" t="s">
        <v>669</v>
      </c>
      <c r="E519" s="17" t="s">
        <v>708</v>
      </c>
      <c r="F519" s="15" t="n">
        <v>132.31</v>
      </c>
      <c r="G519" s="15" t="n">
        <f aca="false">ROUND(ROUND(F519*100,0)/10,0)/100</f>
        <v>13.23</v>
      </c>
      <c r="H519" s="15" t="n">
        <f aca="false">F519+G519</f>
        <v>145.54</v>
      </c>
      <c r="I519" s="17" t="s">
        <v>2474</v>
      </c>
      <c r="J519" s="19" t="n">
        <f aca="false">DATE(YEAR(B519),MONTH(B519),1)</f>
        <v>46143</v>
      </c>
      <c r="K519" s="17" t="str">
        <f aca="false">IF(E519="","No","Yes")</f>
        <v>Yes</v>
      </c>
      <c r="L519" s="17" t="str">
        <f aca="false">IF(D519="","No","Yes")</f>
        <v>Yes</v>
      </c>
    </row>
    <row r="520" customFormat="false" ht="15" hidden="false" customHeight="false" outlineLevel="0" collapsed="false">
      <c r="A520" s="17" t="s">
        <v>2990</v>
      </c>
      <c r="B520" s="18" t="n">
        <v>46150</v>
      </c>
      <c r="C520" s="17" t="s">
        <v>88</v>
      </c>
      <c r="D520" s="17" t="s">
        <v>760</v>
      </c>
      <c r="E520" s="17" t="s">
        <v>759</v>
      </c>
      <c r="F520" s="15" t="n">
        <v>160.93</v>
      </c>
      <c r="G520" s="15" t="n">
        <f aca="false">ROUND(ROUND(F520*100,0)/10,0)/100</f>
        <v>16.09</v>
      </c>
      <c r="H520" s="15" t="n">
        <f aca="false">F520+G520</f>
        <v>177.02</v>
      </c>
      <c r="I520" s="17" t="s">
        <v>2474</v>
      </c>
      <c r="J520" s="19" t="n">
        <f aca="false">DATE(YEAR(B520),MONTH(B520),1)</f>
        <v>46143</v>
      </c>
      <c r="K520" s="17" t="str">
        <f aca="false">IF(E520="","No","Yes")</f>
        <v>Yes</v>
      </c>
      <c r="L520" s="17" t="str">
        <f aca="false">IF(D520="","No","Yes")</f>
        <v>Yes</v>
      </c>
    </row>
    <row r="521" customFormat="false" ht="15" hidden="false" customHeight="false" outlineLevel="0" collapsed="false">
      <c r="A521" s="17" t="s">
        <v>2991</v>
      </c>
      <c r="B521" s="18" t="n">
        <v>46150</v>
      </c>
      <c r="C521" s="17" t="s">
        <v>88</v>
      </c>
      <c r="D521" s="17" t="s">
        <v>669</v>
      </c>
      <c r="E521" s="17"/>
      <c r="F521" s="15" t="n">
        <v>50.72</v>
      </c>
      <c r="G521" s="15" t="n">
        <f aca="false">ROUND(ROUND(F521*100,0)/10,0)/100</f>
        <v>5.07</v>
      </c>
      <c r="H521" s="15" t="n">
        <f aca="false">F521+G521</f>
        <v>55.79</v>
      </c>
      <c r="I521" s="17" t="s">
        <v>2472</v>
      </c>
      <c r="J521" s="19" t="n">
        <f aca="false">DATE(YEAR(B521),MONTH(B521),1)</f>
        <v>46143</v>
      </c>
      <c r="K521" s="17" t="str">
        <f aca="false">IF(E521="","No","Yes")</f>
        <v>No</v>
      </c>
      <c r="L521" s="17" t="str">
        <f aca="false">IF(D521="","No","Yes")</f>
        <v>Yes</v>
      </c>
    </row>
    <row r="522" customFormat="false" ht="15" hidden="false" customHeight="false" outlineLevel="0" collapsed="false">
      <c r="A522" s="17" t="s">
        <v>2992</v>
      </c>
      <c r="B522" s="18" t="n">
        <v>46150</v>
      </c>
      <c r="C522" s="17" t="s">
        <v>101</v>
      </c>
      <c r="D522" s="17" t="s">
        <v>669</v>
      </c>
      <c r="E522" s="17" t="s">
        <v>706</v>
      </c>
      <c r="F522" s="15" t="n">
        <v>2521.22</v>
      </c>
      <c r="G522" s="15" t="n">
        <f aca="false">ROUND(ROUND(F522*100,0)/10,0)/100</f>
        <v>252.12</v>
      </c>
      <c r="H522" s="15" t="n">
        <f aca="false">F522+G522</f>
        <v>2773.34</v>
      </c>
      <c r="I522" s="17" t="s">
        <v>2474</v>
      </c>
      <c r="J522" s="19" t="n">
        <f aca="false">DATE(YEAR(B522),MONTH(B522),1)</f>
        <v>46143</v>
      </c>
      <c r="K522" s="17" t="str">
        <f aca="false">IF(E522="","No","Yes")</f>
        <v>Yes</v>
      </c>
      <c r="L522" s="17" t="str">
        <f aca="false">IF(D522="","No","Yes")</f>
        <v>Yes</v>
      </c>
    </row>
    <row r="523" customFormat="false" ht="15" hidden="false" customHeight="false" outlineLevel="0" collapsed="false">
      <c r="A523" s="17" t="s">
        <v>2993</v>
      </c>
      <c r="B523" s="18" t="n">
        <v>46150</v>
      </c>
      <c r="C523" s="17" t="s">
        <v>101</v>
      </c>
      <c r="D523" s="17" t="s">
        <v>570</v>
      </c>
      <c r="E523" s="17" t="s">
        <v>732</v>
      </c>
      <c r="F523" s="15" t="n">
        <v>205.28</v>
      </c>
      <c r="G523" s="15" t="n">
        <f aca="false">ROUND(ROUND(F523*100,0)/10,0)/100</f>
        <v>20.53</v>
      </c>
      <c r="H523" s="15" t="n">
        <f aca="false">F523+G523</f>
        <v>225.81</v>
      </c>
      <c r="I523" s="17" t="s">
        <v>2474</v>
      </c>
      <c r="J523" s="19" t="n">
        <f aca="false">DATE(YEAR(B523),MONTH(B523),1)</f>
        <v>46143</v>
      </c>
      <c r="K523" s="17" t="str">
        <f aca="false">IF(E523="","No","Yes")</f>
        <v>Yes</v>
      </c>
      <c r="L523" s="17" t="str">
        <f aca="false">IF(D523="","No","Yes")</f>
        <v>Yes</v>
      </c>
    </row>
    <row r="524" customFormat="false" ht="15" hidden="false" customHeight="false" outlineLevel="0" collapsed="false">
      <c r="A524" s="17" t="s">
        <v>2994</v>
      </c>
      <c r="B524" s="18" t="n">
        <v>46151</v>
      </c>
      <c r="C524" s="17" t="s">
        <v>82</v>
      </c>
      <c r="D524" s="17" t="s">
        <v>693</v>
      </c>
      <c r="E524" s="17" t="s">
        <v>727</v>
      </c>
      <c r="F524" s="15" t="n">
        <v>128.32</v>
      </c>
      <c r="G524" s="15" t="n">
        <f aca="false">ROUND(ROUND(F524*100,0)/10,0)/100</f>
        <v>12.83</v>
      </c>
      <c r="H524" s="15" t="n">
        <f aca="false">F524+G524</f>
        <v>141.15</v>
      </c>
      <c r="I524" s="17" t="s">
        <v>2474</v>
      </c>
      <c r="J524" s="19" t="n">
        <f aca="false">DATE(YEAR(B524),MONTH(B524),1)</f>
        <v>46143</v>
      </c>
      <c r="K524" s="17" t="str">
        <f aca="false">IF(E524="","No","Yes")</f>
        <v>Yes</v>
      </c>
      <c r="L524" s="17" t="str">
        <f aca="false">IF(D524="","No","Yes")</f>
        <v>Yes</v>
      </c>
    </row>
    <row r="525" customFormat="false" ht="15" hidden="false" customHeight="false" outlineLevel="0" collapsed="false">
      <c r="A525" s="17" t="s">
        <v>2995</v>
      </c>
      <c r="B525" s="18" t="n">
        <v>46151</v>
      </c>
      <c r="C525" s="17" t="s">
        <v>82</v>
      </c>
      <c r="D525" s="17" t="s">
        <v>673</v>
      </c>
      <c r="E525" s="17" t="s">
        <v>743</v>
      </c>
      <c r="F525" s="15" t="n">
        <v>203.72</v>
      </c>
      <c r="G525" s="15" t="n">
        <f aca="false">ROUND(ROUND(F525*100,0)/10,0)/100</f>
        <v>20.37</v>
      </c>
      <c r="H525" s="15" t="n">
        <f aca="false">F525+G525</f>
        <v>224.09</v>
      </c>
      <c r="I525" s="17" t="s">
        <v>2474</v>
      </c>
      <c r="J525" s="19" t="n">
        <f aca="false">DATE(YEAR(B525),MONTH(B525),1)</f>
        <v>46143</v>
      </c>
      <c r="K525" s="17" t="str">
        <f aca="false">IF(E525="","No","Yes")</f>
        <v>Yes</v>
      </c>
      <c r="L525" s="17" t="str">
        <f aca="false">IF(D525="","No","Yes")</f>
        <v>Yes</v>
      </c>
    </row>
    <row r="526" customFormat="false" ht="15" hidden="false" customHeight="false" outlineLevel="0" collapsed="false">
      <c r="A526" s="17" t="s">
        <v>2996</v>
      </c>
      <c r="B526" s="18" t="n">
        <v>46151</v>
      </c>
      <c r="C526" s="17" t="s">
        <v>82</v>
      </c>
      <c r="D526" s="17" t="s">
        <v>676</v>
      </c>
      <c r="E526" s="17" t="s">
        <v>746</v>
      </c>
      <c r="F526" s="15" t="n">
        <v>524.03</v>
      </c>
      <c r="G526" s="15" t="n">
        <f aca="false">ROUND(ROUND(F526*100,0)/10,0)/100</f>
        <v>52.4</v>
      </c>
      <c r="H526" s="15" t="n">
        <f aca="false">F526+G526</f>
        <v>576.43</v>
      </c>
      <c r="I526" s="17" t="s">
        <v>2474</v>
      </c>
      <c r="J526" s="19" t="n">
        <f aca="false">DATE(YEAR(B526),MONTH(B526),1)</f>
        <v>46143</v>
      </c>
      <c r="K526" s="17" t="str">
        <f aca="false">IF(E526="","No","Yes")</f>
        <v>Yes</v>
      </c>
      <c r="L526" s="17" t="str">
        <f aca="false">IF(D526="","No","Yes")</f>
        <v>Yes</v>
      </c>
    </row>
    <row r="527" customFormat="false" ht="15" hidden="false" customHeight="false" outlineLevel="0" collapsed="false">
      <c r="A527" s="17" t="s">
        <v>2997</v>
      </c>
      <c r="B527" s="18" t="n">
        <v>46151</v>
      </c>
      <c r="C527" s="17" t="s">
        <v>82</v>
      </c>
      <c r="D527" s="17"/>
      <c r="E527" s="17"/>
      <c r="F527" s="15" t="n">
        <v>72.1</v>
      </c>
      <c r="G527" s="15" t="n">
        <f aca="false">ROUND(ROUND(F527*100,0)/10,0)/100</f>
        <v>7.21</v>
      </c>
      <c r="H527" s="15" t="n">
        <f aca="false">F527+G527</f>
        <v>79.31</v>
      </c>
      <c r="I527" s="17" t="s">
        <v>2470</v>
      </c>
      <c r="J527" s="19" t="n">
        <f aca="false">DATE(YEAR(B527),MONTH(B527),1)</f>
        <v>46143</v>
      </c>
      <c r="K527" s="17" t="str">
        <f aca="false">IF(E527="","No","Yes")</f>
        <v>No</v>
      </c>
      <c r="L527" s="17" t="str">
        <f aca="false">IF(D527="","No","Yes")</f>
        <v>No</v>
      </c>
    </row>
    <row r="528" customFormat="false" ht="15" hidden="false" customHeight="false" outlineLevel="0" collapsed="false">
      <c r="A528" s="17" t="s">
        <v>2998</v>
      </c>
      <c r="B528" s="18" t="n">
        <v>46151</v>
      </c>
      <c r="C528" s="17" t="s">
        <v>82</v>
      </c>
      <c r="D528" s="17" t="s">
        <v>792</v>
      </c>
      <c r="E528" s="17"/>
      <c r="F528" s="15" t="n">
        <v>67.32</v>
      </c>
      <c r="G528" s="15" t="n">
        <f aca="false">ROUND(ROUND(F528*100,0)/10,0)/100</f>
        <v>6.73</v>
      </c>
      <c r="H528" s="15" t="n">
        <f aca="false">F528+G528</f>
        <v>74.05</v>
      </c>
      <c r="I528" s="17" t="s">
        <v>2472</v>
      </c>
      <c r="J528" s="19" t="n">
        <f aca="false">DATE(YEAR(B528),MONTH(B528),1)</f>
        <v>46143</v>
      </c>
      <c r="K528" s="17" t="str">
        <f aca="false">IF(E528="","No","Yes")</f>
        <v>No</v>
      </c>
      <c r="L528" s="17" t="str">
        <f aca="false">IF(D528="","No","Yes")</f>
        <v>Yes</v>
      </c>
    </row>
    <row r="529" customFormat="false" ht="15" hidden="false" customHeight="false" outlineLevel="0" collapsed="false">
      <c r="A529" s="17" t="s">
        <v>2999</v>
      </c>
      <c r="B529" s="18" t="n">
        <v>46151</v>
      </c>
      <c r="C529" s="17" t="s">
        <v>88</v>
      </c>
      <c r="D529" s="17" t="s">
        <v>693</v>
      </c>
      <c r="E529" s="17" t="s">
        <v>741</v>
      </c>
      <c r="F529" s="15" t="n">
        <v>196.74</v>
      </c>
      <c r="G529" s="15" t="n">
        <f aca="false">ROUND(ROUND(F529*100,0)/10,0)/100</f>
        <v>19.67</v>
      </c>
      <c r="H529" s="15" t="n">
        <f aca="false">F529+G529</f>
        <v>216.41</v>
      </c>
      <c r="I529" s="17" t="s">
        <v>2474</v>
      </c>
      <c r="J529" s="19" t="n">
        <f aca="false">DATE(YEAR(B529),MONTH(B529),1)</f>
        <v>46143</v>
      </c>
      <c r="K529" s="17" t="str">
        <f aca="false">IF(E529="","No","Yes")</f>
        <v>Yes</v>
      </c>
      <c r="L529" s="17" t="str">
        <f aca="false">IF(D529="","No","Yes")</f>
        <v>Yes</v>
      </c>
    </row>
    <row r="530" customFormat="false" ht="15" hidden="false" customHeight="false" outlineLevel="0" collapsed="false">
      <c r="A530" s="17" t="s">
        <v>3000</v>
      </c>
      <c r="B530" s="18" t="n">
        <v>46151</v>
      </c>
      <c r="C530" s="17" t="s">
        <v>88</v>
      </c>
      <c r="D530" s="17" t="s">
        <v>751</v>
      </c>
      <c r="E530" s="17" t="s">
        <v>750</v>
      </c>
      <c r="F530" s="15" t="n">
        <v>215</v>
      </c>
      <c r="G530" s="15" t="n">
        <f aca="false">ROUND(ROUND(F530*100,0)/10,0)/100</f>
        <v>21.5</v>
      </c>
      <c r="H530" s="15" t="n">
        <f aca="false">F530+G530</f>
        <v>236.5</v>
      </c>
      <c r="I530" s="17" t="s">
        <v>2474</v>
      </c>
      <c r="J530" s="19" t="n">
        <f aca="false">DATE(YEAR(B530),MONTH(B530),1)</f>
        <v>46143</v>
      </c>
      <c r="K530" s="17" t="str">
        <f aca="false">IF(E530="","No","Yes")</f>
        <v>Yes</v>
      </c>
      <c r="L530" s="17" t="str">
        <f aca="false">IF(D530="","No","Yes")</f>
        <v>Yes</v>
      </c>
    </row>
    <row r="531" customFormat="false" ht="15" hidden="false" customHeight="false" outlineLevel="0" collapsed="false">
      <c r="A531" s="17" t="s">
        <v>3001</v>
      </c>
      <c r="B531" s="18" t="n">
        <v>46152</v>
      </c>
      <c r="C531" s="17" t="s">
        <v>82</v>
      </c>
      <c r="D531" s="17" t="s">
        <v>669</v>
      </c>
      <c r="E531" s="17" t="s">
        <v>742</v>
      </c>
      <c r="F531" s="15" t="n">
        <v>181.88</v>
      </c>
      <c r="G531" s="15" t="n">
        <f aca="false">ROUND(ROUND(F531*100,0)/10,0)/100</f>
        <v>18.19</v>
      </c>
      <c r="H531" s="15" t="n">
        <f aca="false">F531+G531</f>
        <v>200.07</v>
      </c>
      <c r="I531" s="17" t="s">
        <v>2474</v>
      </c>
      <c r="J531" s="19" t="n">
        <f aca="false">DATE(YEAR(B531),MONTH(B531),1)</f>
        <v>46143</v>
      </c>
      <c r="K531" s="17" t="str">
        <f aca="false">IF(E531="","No","Yes")</f>
        <v>Yes</v>
      </c>
      <c r="L531" s="17" t="str">
        <f aca="false">IF(D531="","No","Yes")</f>
        <v>Yes</v>
      </c>
    </row>
    <row r="532" customFormat="false" ht="15" hidden="false" customHeight="false" outlineLevel="0" collapsed="false">
      <c r="A532" s="17" t="s">
        <v>3002</v>
      </c>
      <c r="B532" s="18" t="n">
        <v>46152</v>
      </c>
      <c r="C532" s="17" t="s">
        <v>82</v>
      </c>
      <c r="D532" s="17" t="s">
        <v>717</v>
      </c>
      <c r="E532" s="17" t="s">
        <v>745</v>
      </c>
      <c r="F532" s="15" t="n">
        <v>1546.02</v>
      </c>
      <c r="G532" s="15" t="n">
        <f aca="false">ROUND(ROUND(F532*100,0)/10,0)/100</f>
        <v>154.6</v>
      </c>
      <c r="H532" s="15" t="n">
        <f aca="false">F532+G532</f>
        <v>1700.62</v>
      </c>
      <c r="I532" s="17" t="s">
        <v>2474</v>
      </c>
      <c r="J532" s="19" t="n">
        <f aca="false">DATE(YEAR(B532),MONTH(B532),1)</f>
        <v>46143</v>
      </c>
      <c r="K532" s="17" t="str">
        <f aca="false">IF(E532="","No","Yes")</f>
        <v>Yes</v>
      </c>
      <c r="L532" s="17" t="str">
        <f aca="false">IF(D532="","No","Yes")</f>
        <v>Yes</v>
      </c>
    </row>
    <row r="533" customFormat="false" ht="15" hidden="false" customHeight="false" outlineLevel="0" collapsed="false">
      <c r="A533" s="17" t="s">
        <v>3003</v>
      </c>
      <c r="B533" s="18" t="n">
        <v>46152</v>
      </c>
      <c r="C533" s="17" t="s">
        <v>82</v>
      </c>
      <c r="D533" s="17" t="s">
        <v>751</v>
      </c>
      <c r="E533" s="17" t="s">
        <v>767</v>
      </c>
      <c r="F533" s="15" t="n">
        <v>318.64</v>
      </c>
      <c r="G533" s="15" t="n">
        <f aca="false">ROUND(ROUND(F533*100,0)/10,0)/100</f>
        <v>31.86</v>
      </c>
      <c r="H533" s="15" t="n">
        <f aca="false">F533+G533</f>
        <v>350.5</v>
      </c>
      <c r="I533" s="17" t="s">
        <v>2474</v>
      </c>
      <c r="J533" s="19" t="n">
        <f aca="false">DATE(YEAR(B533),MONTH(B533),1)</f>
        <v>46143</v>
      </c>
      <c r="K533" s="17" t="str">
        <f aca="false">IF(E533="","No","Yes")</f>
        <v>Yes</v>
      </c>
      <c r="L533" s="17" t="str">
        <f aca="false">IF(D533="","No","Yes")</f>
        <v>Yes</v>
      </c>
    </row>
    <row r="534" customFormat="false" ht="15" hidden="false" customHeight="false" outlineLevel="0" collapsed="false">
      <c r="A534" s="17" t="s">
        <v>3004</v>
      </c>
      <c r="B534" s="18" t="n">
        <v>46152</v>
      </c>
      <c r="C534" s="17" t="s">
        <v>82</v>
      </c>
      <c r="D534" s="17" t="s">
        <v>751</v>
      </c>
      <c r="E534" s="17"/>
      <c r="F534" s="15" t="n">
        <v>258.77</v>
      </c>
      <c r="G534" s="15" t="n">
        <f aca="false">ROUND(ROUND(F534*100,0)/10,0)/100</f>
        <v>25.88</v>
      </c>
      <c r="H534" s="15" t="n">
        <f aca="false">F534+G534</f>
        <v>284.65</v>
      </c>
      <c r="I534" s="17" t="s">
        <v>2472</v>
      </c>
      <c r="J534" s="19" t="n">
        <f aca="false">DATE(YEAR(B534),MONTH(B534),1)</f>
        <v>46143</v>
      </c>
      <c r="K534" s="17" t="str">
        <f aca="false">IF(E534="","No","Yes")</f>
        <v>No</v>
      </c>
      <c r="L534" s="17" t="str">
        <f aca="false">IF(D534="","No","Yes")</f>
        <v>Yes</v>
      </c>
    </row>
    <row r="535" customFormat="false" ht="15" hidden="false" customHeight="false" outlineLevel="0" collapsed="false">
      <c r="A535" s="17" t="s">
        <v>3005</v>
      </c>
      <c r="B535" s="18" t="n">
        <v>46152</v>
      </c>
      <c r="C535" s="17" t="s">
        <v>101</v>
      </c>
      <c r="D535" s="17" t="s">
        <v>673</v>
      </c>
      <c r="E535" s="17" t="s">
        <v>737</v>
      </c>
      <c r="F535" s="15" t="n">
        <v>339.49</v>
      </c>
      <c r="G535" s="15" t="n">
        <f aca="false">ROUND(ROUND(F535*100,0)/10,0)/100</f>
        <v>33.95</v>
      </c>
      <c r="H535" s="15" t="n">
        <f aca="false">F535+G535</f>
        <v>373.44</v>
      </c>
      <c r="I535" s="17" t="s">
        <v>2474</v>
      </c>
      <c r="J535" s="19" t="n">
        <f aca="false">DATE(YEAR(B535),MONTH(B535),1)</f>
        <v>46143</v>
      </c>
      <c r="K535" s="17" t="str">
        <f aca="false">IF(E535="","No","Yes")</f>
        <v>Yes</v>
      </c>
      <c r="L535" s="17" t="str">
        <f aca="false">IF(D535="","No","Yes")</f>
        <v>Yes</v>
      </c>
    </row>
    <row r="536" customFormat="false" ht="15" hidden="false" customHeight="false" outlineLevel="0" collapsed="false">
      <c r="A536" s="17" t="s">
        <v>3006</v>
      </c>
      <c r="B536" s="18" t="n">
        <v>46152</v>
      </c>
      <c r="C536" s="17" t="s">
        <v>101</v>
      </c>
      <c r="D536" s="17" t="s">
        <v>633</v>
      </c>
      <c r="E536" s="17" t="s">
        <v>770</v>
      </c>
      <c r="F536" s="15" t="n">
        <v>321.59</v>
      </c>
      <c r="G536" s="15" t="n">
        <f aca="false">ROUND(ROUND(F536*100,0)/10,0)/100</f>
        <v>32.16</v>
      </c>
      <c r="H536" s="15" t="n">
        <f aca="false">F536+G536</f>
        <v>353.75</v>
      </c>
      <c r="I536" s="17" t="s">
        <v>2474</v>
      </c>
      <c r="J536" s="19" t="n">
        <f aca="false">DATE(YEAR(B536),MONTH(B536),1)</f>
        <v>46143</v>
      </c>
      <c r="K536" s="17" t="str">
        <f aca="false">IF(E536="","No","Yes")</f>
        <v>Yes</v>
      </c>
      <c r="L536" s="17" t="str">
        <f aca="false">IF(D536="","No","Yes")</f>
        <v>Yes</v>
      </c>
    </row>
    <row r="537" customFormat="false" ht="15" hidden="false" customHeight="false" outlineLevel="0" collapsed="false">
      <c r="A537" s="17" t="s">
        <v>3007</v>
      </c>
      <c r="B537" s="18" t="n">
        <v>46152</v>
      </c>
      <c r="C537" s="17" t="s">
        <v>101</v>
      </c>
      <c r="D537" s="17" t="s">
        <v>673</v>
      </c>
      <c r="E537" s="17"/>
      <c r="F537" s="15" t="n">
        <v>396.01</v>
      </c>
      <c r="G537" s="15" t="n">
        <f aca="false">ROUND(ROUND(F537*100,0)/10,0)/100</f>
        <v>39.6</v>
      </c>
      <c r="H537" s="15" t="n">
        <f aca="false">F537+G537</f>
        <v>435.61</v>
      </c>
      <c r="I537" s="17" t="s">
        <v>2472</v>
      </c>
      <c r="J537" s="19" t="n">
        <f aca="false">DATE(YEAR(B537),MONTH(B537),1)</f>
        <v>46143</v>
      </c>
      <c r="K537" s="17" t="str">
        <f aca="false">IF(E537="","No","Yes")</f>
        <v>No</v>
      </c>
      <c r="L537" s="17" t="str">
        <f aca="false">IF(D537="","No","Yes")</f>
        <v>Yes</v>
      </c>
    </row>
    <row r="538" customFormat="false" ht="15" hidden="false" customHeight="false" outlineLevel="0" collapsed="false">
      <c r="A538" s="17" t="s">
        <v>3008</v>
      </c>
      <c r="B538" s="18" t="n">
        <v>46153</v>
      </c>
      <c r="C538" s="17" t="s">
        <v>82</v>
      </c>
      <c r="D538" s="17" t="s">
        <v>629</v>
      </c>
      <c r="E538" s="17" t="s">
        <v>739</v>
      </c>
      <c r="F538" s="15" t="n">
        <v>323.15</v>
      </c>
      <c r="G538" s="15" t="n">
        <f aca="false">ROUND(ROUND(F538*100,0)/10,0)/100</f>
        <v>32.32</v>
      </c>
      <c r="H538" s="15" t="n">
        <f aca="false">F538+G538</f>
        <v>355.47</v>
      </c>
      <c r="I538" s="17" t="s">
        <v>2474</v>
      </c>
      <c r="J538" s="19" t="n">
        <f aca="false">DATE(YEAR(B538),MONTH(B538),1)</f>
        <v>46143</v>
      </c>
      <c r="K538" s="17" t="str">
        <f aca="false">IF(E538="","No","Yes")</f>
        <v>Yes</v>
      </c>
      <c r="L538" s="17" t="str">
        <f aca="false">IF(D538="","No","Yes")</f>
        <v>Yes</v>
      </c>
    </row>
    <row r="539" customFormat="false" ht="15" hidden="false" customHeight="false" outlineLevel="0" collapsed="false">
      <c r="A539" s="17" t="s">
        <v>3009</v>
      </c>
      <c r="B539" s="18" t="n">
        <v>46153</v>
      </c>
      <c r="C539" s="17" t="s">
        <v>82</v>
      </c>
      <c r="D539" s="17" t="s">
        <v>693</v>
      </c>
      <c r="E539" s="17" t="s">
        <v>772</v>
      </c>
      <c r="F539" s="15" t="n">
        <v>185.76</v>
      </c>
      <c r="G539" s="15" t="n">
        <f aca="false">ROUND(ROUND(F539*100,0)/10,0)/100</f>
        <v>18.58</v>
      </c>
      <c r="H539" s="15" t="n">
        <f aca="false">F539+G539</f>
        <v>204.34</v>
      </c>
      <c r="I539" s="17" t="s">
        <v>2474</v>
      </c>
      <c r="J539" s="19" t="n">
        <f aca="false">DATE(YEAR(B539),MONTH(B539),1)</f>
        <v>46143</v>
      </c>
      <c r="K539" s="17" t="str">
        <f aca="false">IF(E539="","No","Yes")</f>
        <v>Yes</v>
      </c>
      <c r="L539" s="17" t="str">
        <f aca="false">IF(D539="","No","Yes")</f>
        <v>Yes</v>
      </c>
    </row>
    <row r="540" customFormat="false" ht="15" hidden="false" customHeight="false" outlineLevel="0" collapsed="false">
      <c r="A540" s="17" t="s">
        <v>3010</v>
      </c>
      <c r="B540" s="18" t="n">
        <v>46153</v>
      </c>
      <c r="C540" s="17" t="s">
        <v>82</v>
      </c>
      <c r="D540" s="17" t="s">
        <v>633</v>
      </c>
      <c r="E540" s="17" t="s">
        <v>776</v>
      </c>
      <c r="F540" s="15" t="n">
        <v>178.25</v>
      </c>
      <c r="G540" s="15" t="n">
        <f aca="false">ROUND(ROUND(F540*100,0)/10,0)/100</f>
        <v>17.83</v>
      </c>
      <c r="H540" s="15" t="n">
        <f aca="false">F540+G540</f>
        <v>196.08</v>
      </c>
      <c r="I540" s="17" t="s">
        <v>2474</v>
      </c>
      <c r="J540" s="19" t="n">
        <f aca="false">DATE(YEAR(B540),MONTH(B540),1)</f>
        <v>46143</v>
      </c>
      <c r="K540" s="17" t="str">
        <f aca="false">IF(E540="","No","Yes")</f>
        <v>Yes</v>
      </c>
      <c r="L540" s="17" t="str">
        <f aca="false">IF(D540="","No","Yes")</f>
        <v>Yes</v>
      </c>
    </row>
    <row r="541" customFormat="false" ht="15" hidden="false" customHeight="false" outlineLevel="0" collapsed="false">
      <c r="A541" s="17" t="s">
        <v>3011</v>
      </c>
      <c r="B541" s="18" t="n">
        <v>46153</v>
      </c>
      <c r="C541" s="17" t="s">
        <v>82</v>
      </c>
      <c r="D541" s="17" t="s">
        <v>654</v>
      </c>
      <c r="E541" s="17" t="s">
        <v>785</v>
      </c>
      <c r="F541" s="15" t="n">
        <v>681.01</v>
      </c>
      <c r="G541" s="15" t="n">
        <f aca="false">ROUND(ROUND(F541*100,0)/10,0)/100</f>
        <v>68.1</v>
      </c>
      <c r="H541" s="15" t="n">
        <f aca="false">F541+G541</f>
        <v>749.11</v>
      </c>
      <c r="I541" s="17" t="s">
        <v>2474</v>
      </c>
      <c r="J541" s="19" t="n">
        <f aca="false">DATE(YEAR(B541),MONTH(B541),1)</f>
        <v>46143</v>
      </c>
      <c r="K541" s="17" t="str">
        <f aca="false">IF(E541="","No","Yes")</f>
        <v>Yes</v>
      </c>
      <c r="L541" s="17" t="str">
        <f aca="false">IF(D541="","No","Yes")</f>
        <v>Yes</v>
      </c>
    </row>
    <row r="542" customFormat="false" ht="15" hidden="false" customHeight="false" outlineLevel="0" collapsed="false">
      <c r="A542" s="17" t="s">
        <v>3012</v>
      </c>
      <c r="B542" s="18" t="n">
        <v>46153</v>
      </c>
      <c r="C542" s="17" t="s">
        <v>88</v>
      </c>
      <c r="D542" s="17" t="s">
        <v>669</v>
      </c>
      <c r="E542" s="17" t="s">
        <v>738</v>
      </c>
      <c r="F542" s="15" t="n">
        <v>629.69</v>
      </c>
      <c r="G542" s="15" t="n">
        <f aca="false">ROUND(ROUND(F542*100,0)/10,0)/100</f>
        <v>62.97</v>
      </c>
      <c r="H542" s="15" t="n">
        <f aca="false">F542+G542</f>
        <v>692.66</v>
      </c>
      <c r="I542" s="17" t="s">
        <v>2474</v>
      </c>
      <c r="J542" s="19" t="n">
        <f aca="false">DATE(YEAR(B542),MONTH(B542),1)</f>
        <v>46143</v>
      </c>
      <c r="K542" s="17" t="str">
        <f aca="false">IF(E542="","No","Yes")</f>
        <v>Yes</v>
      </c>
      <c r="L542" s="17" t="str">
        <f aca="false">IF(D542="","No","Yes")</f>
        <v>Yes</v>
      </c>
    </row>
    <row r="543" customFormat="false" ht="15" hidden="false" customHeight="false" outlineLevel="0" collapsed="false">
      <c r="A543" s="17" t="s">
        <v>3013</v>
      </c>
      <c r="B543" s="18" t="n">
        <v>46153</v>
      </c>
      <c r="C543" s="17" t="s">
        <v>88</v>
      </c>
      <c r="D543" s="17" t="s">
        <v>693</v>
      </c>
      <c r="E543" s="17" t="s">
        <v>744</v>
      </c>
      <c r="F543" s="15" t="n">
        <v>28.24</v>
      </c>
      <c r="G543" s="15" t="n">
        <f aca="false">ROUND(ROUND(F543*100,0)/10,0)/100</f>
        <v>2.82</v>
      </c>
      <c r="H543" s="15" t="n">
        <f aca="false">F543+G543</f>
        <v>31.06</v>
      </c>
      <c r="I543" s="17" t="s">
        <v>2474</v>
      </c>
      <c r="J543" s="19" t="n">
        <f aca="false">DATE(YEAR(B543),MONTH(B543),1)</f>
        <v>46143</v>
      </c>
      <c r="K543" s="17" t="str">
        <f aca="false">IF(E543="","No","Yes")</f>
        <v>Yes</v>
      </c>
      <c r="L543" s="17" t="str">
        <f aca="false">IF(D543="","No","Yes")</f>
        <v>Yes</v>
      </c>
    </row>
    <row r="544" customFormat="false" ht="15" hidden="false" customHeight="false" outlineLevel="0" collapsed="false">
      <c r="A544" s="17" t="s">
        <v>3014</v>
      </c>
      <c r="B544" s="18" t="n">
        <v>46153</v>
      </c>
      <c r="C544" s="17" t="s">
        <v>88</v>
      </c>
      <c r="D544" s="17" t="s">
        <v>693</v>
      </c>
      <c r="E544" s="17"/>
      <c r="F544" s="15" t="n">
        <v>85.11</v>
      </c>
      <c r="G544" s="15" t="n">
        <f aca="false">ROUND(ROUND(F544*100,0)/10,0)/100</f>
        <v>8.51</v>
      </c>
      <c r="H544" s="15" t="n">
        <f aca="false">F544+G544</f>
        <v>93.62</v>
      </c>
      <c r="I544" s="17" t="s">
        <v>2472</v>
      </c>
      <c r="J544" s="19" t="n">
        <f aca="false">DATE(YEAR(B544),MONTH(B544),1)</f>
        <v>46143</v>
      </c>
      <c r="K544" s="17" t="str">
        <f aca="false">IF(E544="","No","Yes")</f>
        <v>No</v>
      </c>
      <c r="L544" s="17" t="str">
        <f aca="false">IF(D544="","No","Yes")</f>
        <v>Yes</v>
      </c>
    </row>
    <row r="545" customFormat="false" ht="15" hidden="false" customHeight="false" outlineLevel="0" collapsed="false">
      <c r="A545" s="17" t="s">
        <v>3015</v>
      </c>
      <c r="B545" s="18" t="n">
        <v>46153</v>
      </c>
      <c r="C545" s="17" t="s">
        <v>101</v>
      </c>
      <c r="D545" s="17" t="s">
        <v>697</v>
      </c>
      <c r="E545" s="17" t="s">
        <v>754</v>
      </c>
      <c r="F545" s="15" t="n">
        <v>117.32</v>
      </c>
      <c r="G545" s="15" t="n">
        <f aca="false">ROUND(ROUND(F545*100,0)/10,0)/100</f>
        <v>11.73</v>
      </c>
      <c r="H545" s="15" t="n">
        <f aca="false">F545+G545</f>
        <v>129.05</v>
      </c>
      <c r="I545" s="17" t="s">
        <v>2474</v>
      </c>
      <c r="J545" s="19" t="n">
        <f aca="false">DATE(YEAR(B545),MONTH(B545),1)</f>
        <v>46143</v>
      </c>
      <c r="K545" s="17" t="str">
        <f aca="false">IF(E545="","No","Yes")</f>
        <v>Yes</v>
      </c>
      <c r="L545" s="17" t="str">
        <f aca="false">IF(D545="","No","Yes")</f>
        <v>Yes</v>
      </c>
    </row>
    <row r="546" customFormat="false" ht="15" hidden="false" customHeight="false" outlineLevel="0" collapsed="false">
      <c r="A546" s="17" t="s">
        <v>3016</v>
      </c>
      <c r="B546" s="18" t="n">
        <v>46154</v>
      </c>
      <c r="C546" s="17" t="s">
        <v>82</v>
      </c>
      <c r="D546" s="17" t="s">
        <v>633</v>
      </c>
      <c r="E546" s="17" t="s">
        <v>749</v>
      </c>
      <c r="F546" s="15" t="n">
        <v>101.44</v>
      </c>
      <c r="G546" s="15" t="n">
        <f aca="false">ROUND(ROUND(F546*100,0)/10,0)/100</f>
        <v>10.14</v>
      </c>
      <c r="H546" s="15" t="n">
        <f aca="false">F546+G546</f>
        <v>111.58</v>
      </c>
      <c r="I546" s="17" t="s">
        <v>2474</v>
      </c>
      <c r="J546" s="19" t="n">
        <f aca="false">DATE(YEAR(B546),MONTH(B546),1)</f>
        <v>46143</v>
      </c>
      <c r="K546" s="17" t="str">
        <f aca="false">IF(E546="","No","Yes")</f>
        <v>Yes</v>
      </c>
      <c r="L546" s="17" t="str">
        <f aca="false">IF(D546="","No","Yes")</f>
        <v>Yes</v>
      </c>
    </row>
    <row r="547" customFormat="false" ht="15" hidden="false" customHeight="false" outlineLevel="0" collapsed="false">
      <c r="A547" s="17" t="s">
        <v>3017</v>
      </c>
      <c r="B547" s="18" t="n">
        <v>46154</v>
      </c>
      <c r="C547" s="17" t="s">
        <v>82</v>
      </c>
      <c r="D547" s="17" t="s">
        <v>756</v>
      </c>
      <c r="E547" s="17" t="s">
        <v>755</v>
      </c>
      <c r="F547" s="15" t="n">
        <v>201.34</v>
      </c>
      <c r="G547" s="15" t="n">
        <f aca="false">ROUND(ROUND(F547*100,0)/10,0)/100</f>
        <v>20.13</v>
      </c>
      <c r="H547" s="15" t="n">
        <f aca="false">F547+G547</f>
        <v>221.47</v>
      </c>
      <c r="I547" s="17" t="s">
        <v>2474</v>
      </c>
      <c r="J547" s="19" t="n">
        <f aca="false">DATE(YEAR(B547),MONTH(B547),1)</f>
        <v>46143</v>
      </c>
      <c r="K547" s="17" t="str">
        <f aca="false">IF(E547="","No","Yes")</f>
        <v>Yes</v>
      </c>
      <c r="L547" s="17" t="str">
        <f aca="false">IF(D547="","No","Yes")</f>
        <v>Yes</v>
      </c>
    </row>
    <row r="548" customFormat="false" ht="15" hidden="false" customHeight="false" outlineLevel="0" collapsed="false">
      <c r="A548" s="17" t="s">
        <v>3018</v>
      </c>
      <c r="B548" s="18" t="n">
        <v>46154</v>
      </c>
      <c r="C548" s="17" t="s">
        <v>82</v>
      </c>
      <c r="D548" s="17" t="s">
        <v>697</v>
      </c>
      <c r="E548" s="17" t="s">
        <v>758</v>
      </c>
      <c r="F548" s="15" t="n">
        <v>513.94</v>
      </c>
      <c r="G548" s="15" t="n">
        <f aca="false">ROUND(ROUND(F548*100,0)/10,0)/100</f>
        <v>51.39</v>
      </c>
      <c r="H548" s="15" t="n">
        <f aca="false">F548+G548</f>
        <v>565.33</v>
      </c>
      <c r="I548" s="17" t="s">
        <v>2474</v>
      </c>
      <c r="J548" s="19" t="n">
        <f aca="false">DATE(YEAR(B548),MONTH(B548),1)</f>
        <v>46143</v>
      </c>
      <c r="K548" s="17" t="str">
        <f aca="false">IF(E548="","No","Yes")</f>
        <v>Yes</v>
      </c>
      <c r="L548" s="17" t="str">
        <f aca="false">IF(D548="","No","Yes")</f>
        <v>Yes</v>
      </c>
    </row>
    <row r="549" customFormat="false" ht="15" hidden="false" customHeight="false" outlineLevel="0" collapsed="false">
      <c r="A549" s="17" t="s">
        <v>3019</v>
      </c>
      <c r="B549" s="18" t="n">
        <v>46154</v>
      </c>
      <c r="C549" s="17" t="s">
        <v>82</v>
      </c>
      <c r="D549" s="17" t="s">
        <v>673</v>
      </c>
      <c r="E549" s="17" t="s">
        <v>780</v>
      </c>
      <c r="F549" s="15" t="n">
        <v>1718.56</v>
      </c>
      <c r="G549" s="15" t="n">
        <f aca="false">ROUND(ROUND(F549*100,0)/10,0)/100</f>
        <v>171.86</v>
      </c>
      <c r="H549" s="15" t="n">
        <f aca="false">F549+G549</f>
        <v>1890.42</v>
      </c>
      <c r="I549" s="17" t="s">
        <v>2474</v>
      </c>
      <c r="J549" s="19" t="n">
        <f aca="false">DATE(YEAR(B549),MONTH(B549),1)</f>
        <v>46143</v>
      </c>
      <c r="K549" s="17" t="str">
        <f aca="false">IF(E549="","No","Yes")</f>
        <v>Yes</v>
      </c>
      <c r="L549" s="17" t="str">
        <f aca="false">IF(D549="","No","Yes")</f>
        <v>Yes</v>
      </c>
    </row>
    <row r="550" customFormat="false" ht="15" hidden="false" customHeight="false" outlineLevel="0" collapsed="false">
      <c r="A550" s="17" t="s">
        <v>3020</v>
      </c>
      <c r="B550" s="18" t="n">
        <v>46154</v>
      </c>
      <c r="C550" s="17" t="s">
        <v>88</v>
      </c>
      <c r="D550" s="17" t="s">
        <v>673</v>
      </c>
      <c r="E550" s="17" t="s">
        <v>804</v>
      </c>
      <c r="F550" s="15" t="n">
        <v>811.73</v>
      </c>
      <c r="G550" s="15" t="n">
        <f aca="false">ROUND(ROUND(F550*100,0)/10,0)/100</f>
        <v>81.17</v>
      </c>
      <c r="H550" s="15" t="n">
        <f aca="false">F550+G550</f>
        <v>892.9</v>
      </c>
      <c r="I550" s="17" t="s">
        <v>2474</v>
      </c>
      <c r="J550" s="19" t="n">
        <f aca="false">DATE(YEAR(B550),MONTH(B550),1)</f>
        <v>46143</v>
      </c>
      <c r="K550" s="17" t="str">
        <f aca="false">IF(E550="","No","Yes")</f>
        <v>Yes</v>
      </c>
      <c r="L550" s="17" t="str">
        <f aca="false">IF(D550="","No","Yes")</f>
        <v>Yes</v>
      </c>
    </row>
    <row r="551" customFormat="false" ht="15" hidden="false" customHeight="false" outlineLevel="0" collapsed="false">
      <c r="A551" s="17" t="s">
        <v>3021</v>
      </c>
      <c r="B551" s="18" t="n">
        <v>46154</v>
      </c>
      <c r="C551" s="17" t="s">
        <v>101</v>
      </c>
      <c r="D551" s="17" t="s">
        <v>654</v>
      </c>
      <c r="E551" s="17" t="s">
        <v>748</v>
      </c>
      <c r="F551" s="15" t="n">
        <v>465</v>
      </c>
      <c r="G551" s="15" t="n">
        <f aca="false">ROUND(ROUND(F551*100,0)/10,0)/100</f>
        <v>46.5</v>
      </c>
      <c r="H551" s="15" t="n">
        <f aca="false">F551+G551</f>
        <v>511.5</v>
      </c>
      <c r="I551" s="17" t="s">
        <v>2474</v>
      </c>
      <c r="J551" s="19" t="n">
        <f aca="false">DATE(YEAR(B551),MONTH(B551),1)</f>
        <v>46143</v>
      </c>
      <c r="K551" s="17" t="str">
        <f aca="false">IF(E551="","No","Yes")</f>
        <v>Yes</v>
      </c>
      <c r="L551" s="17" t="str">
        <f aca="false">IF(D551="","No","Yes")</f>
        <v>Yes</v>
      </c>
    </row>
    <row r="552" customFormat="false" ht="15" hidden="false" customHeight="false" outlineLevel="0" collapsed="false">
      <c r="A552" s="17" t="s">
        <v>3022</v>
      </c>
      <c r="B552" s="18" t="n">
        <v>46154</v>
      </c>
      <c r="C552" s="17" t="s">
        <v>101</v>
      </c>
      <c r="D552" s="17" t="s">
        <v>778</v>
      </c>
      <c r="E552" s="17" t="s">
        <v>777</v>
      </c>
      <c r="F552" s="15" t="n">
        <v>98.38</v>
      </c>
      <c r="G552" s="15" t="n">
        <f aca="false">ROUND(ROUND(F552*100,0)/10,0)/100</f>
        <v>9.84</v>
      </c>
      <c r="H552" s="15" t="n">
        <f aca="false">F552+G552</f>
        <v>108.22</v>
      </c>
      <c r="I552" s="17" t="s">
        <v>2474</v>
      </c>
      <c r="J552" s="19" t="n">
        <f aca="false">DATE(YEAR(B552),MONTH(B552),1)</f>
        <v>46143</v>
      </c>
      <c r="K552" s="17" t="str">
        <f aca="false">IF(E552="","No","Yes")</f>
        <v>Yes</v>
      </c>
      <c r="L552" s="17" t="str">
        <f aca="false">IF(D552="","No","Yes")</f>
        <v>Yes</v>
      </c>
    </row>
    <row r="553" customFormat="false" ht="15" hidden="false" customHeight="false" outlineLevel="0" collapsed="false">
      <c r="A553" s="17" t="s">
        <v>3023</v>
      </c>
      <c r="B553" s="18" t="n">
        <v>46154</v>
      </c>
      <c r="C553" s="17" t="s">
        <v>101</v>
      </c>
      <c r="D553" s="17" t="s">
        <v>717</v>
      </c>
      <c r="E553" s="17"/>
      <c r="F553" s="15" t="n">
        <v>142.42</v>
      </c>
      <c r="G553" s="15" t="n">
        <f aca="false">ROUND(ROUND(F553*100,0)/10,0)/100</f>
        <v>14.24</v>
      </c>
      <c r="H553" s="15" t="n">
        <f aca="false">F553+G553</f>
        <v>156.66</v>
      </c>
      <c r="I553" s="17" t="s">
        <v>2472</v>
      </c>
      <c r="J553" s="19" t="n">
        <f aca="false">DATE(YEAR(B553),MONTH(B553),1)</f>
        <v>46143</v>
      </c>
      <c r="K553" s="17" t="str">
        <f aca="false">IF(E553="","No","Yes")</f>
        <v>No</v>
      </c>
      <c r="L553" s="17" t="str">
        <f aca="false">IF(D553="","No","Yes")</f>
        <v>Yes</v>
      </c>
    </row>
    <row r="554" customFormat="false" ht="15" hidden="false" customHeight="false" outlineLevel="0" collapsed="false">
      <c r="A554" s="17" t="s">
        <v>3024</v>
      </c>
      <c r="B554" s="18" t="n">
        <v>46155</v>
      </c>
      <c r="C554" s="17" t="s">
        <v>82</v>
      </c>
      <c r="D554" s="17" t="s">
        <v>633</v>
      </c>
      <c r="E554" s="17" t="s">
        <v>762</v>
      </c>
      <c r="F554" s="15" t="n">
        <v>39.31</v>
      </c>
      <c r="G554" s="15" t="n">
        <f aca="false">ROUND(ROUND(F554*100,0)/10,0)/100</f>
        <v>3.93</v>
      </c>
      <c r="H554" s="15" t="n">
        <f aca="false">F554+G554</f>
        <v>43.24</v>
      </c>
      <c r="I554" s="17" t="s">
        <v>2474</v>
      </c>
      <c r="J554" s="19" t="n">
        <f aca="false">DATE(YEAR(B554),MONTH(B554),1)</f>
        <v>46143</v>
      </c>
      <c r="K554" s="17" t="str">
        <f aca="false">IF(E554="","No","Yes")</f>
        <v>Yes</v>
      </c>
      <c r="L554" s="17" t="str">
        <f aca="false">IF(D554="","No","Yes")</f>
        <v>Yes</v>
      </c>
    </row>
    <row r="555" customFormat="false" ht="15" hidden="false" customHeight="false" outlineLevel="0" collapsed="false">
      <c r="A555" s="17" t="s">
        <v>3025</v>
      </c>
      <c r="B555" s="18" t="n">
        <v>46155</v>
      </c>
      <c r="C555" s="17" t="s">
        <v>82</v>
      </c>
      <c r="D555" s="17" t="s">
        <v>629</v>
      </c>
      <c r="E555" s="17" t="s">
        <v>769</v>
      </c>
      <c r="F555" s="15" t="n">
        <v>429.37</v>
      </c>
      <c r="G555" s="15" t="n">
        <f aca="false">ROUND(ROUND(F555*100,0)/10,0)/100</f>
        <v>42.94</v>
      </c>
      <c r="H555" s="15" t="n">
        <f aca="false">F555+G555</f>
        <v>472.31</v>
      </c>
      <c r="I555" s="17" t="s">
        <v>2474</v>
      </c>
      <c r="J555" s="19" t="n">
        <f aca="false">DATE(YEAR(B555),MONTH(B555),1)</f>
        <v>46143</v>
      </c>
      <c r="K555" s="17" t="str">
        <f aca="false">IF(E555="","No","Yes")</f>
        <v>Yes</v>
      </c>
      <c r="L555" s="17" t="str">
        <f aca="false">IF(D555="","No","Yes")</f>
        <v>Yes</v>
      </c>
    </row>
    <row r="556" customFormat="false" ht="15" hidden="false" customHeight="false" outlineLevel="0" collapsed="false">
      <c r="A556" s="17" t="s">
        <v>3026</v>
      </c>
      <c r="B556" s="18" t="n">
        <v>46155</v>
      </c>
      <c r="C556" s="17" t="s">
        <v>82</v>
      </c>
      <c r="D556" s="17" t="s">
        <v>669</v>
      </c>
      <c r="E556" s="17" t="s">
        <v>783</v>
      </c>
      <c r="F556" s="15" t="n">
        <v>446.03</v>
      </c>
      <c r="G556" s="15" t="n">
        <f aca="false">ROUND(ROUND(F556*100,0)/10,0)/100</f>
        <v>44.6</v>
      </c>
      <c r="H556" s="15" t="n">
        <f aca="false">F556+G556</f>
        <v>490.63</v>
      </c>
      <c r="I556" s="17" t="s">
        <v>2474</v>
      </c>
      <c r="J556" s="19" t="n">
        <f aca="false">DATE(YEAR(B556),MONTH(B556),1)</f>
        <v>46143</v>
      </c>
      <c r="K556" s="17" t="str">
        <f aca="false">IF(E556="","No","Yes")</f>
        <v>Yes</v>
      </c>
      <c r="L556" s="17" t="str">
        <f aca="false">IF(D556="","No","Yes")</f>
        <v>Yes</v>
      </c>
    </row>
    <row r="557" customFormat="false" ht="15" hidden="false" customHeight="false" outlineLevel="0" collapsed="false">
      <c r="A557" s="17" t="s">
        <v>3027</v>
      </c>
      <c r="B557" s="18" t="n">
        <v>46155</v>
      </c>
      <c r="C557" s="17" t="s">
        <v>82</v>
      </c>
      <c r="D557" s="17" t="s">
        <v>693</v>
      </c>
      <c r="E557" s="17" t="s">
        <v>789</v>
      </c>
      <c r="F557" s="15" t="n">
        <v>210.8</v>
      </c>
      <c r="G557" s="15" t="n">
        <f aca="false">ROUND(ROUND(F557*100,0)/10,0)/100</f>
        <v>21.08</v>
      </c>
      <c r="H557" s="15" t="n">
        <f aca="false">F557+G557</f>
        <v>231.88</v>
      </c>
      <c r="I557" s="17" t="s">
        <v>2474</v>
      </c>
      <c r="J557" s="19" t="n">
        <f aca="false">DATE(YEAR(B557),MONTH(B557),1)</f>
        <v>46143</v>
      </c>
      <c r="K557" s="17" t="str">
        <f aca="false">IF(E557="","No","Yes")</f>
        <v>Yes</v>
      </c>
      <c r="L557" s="17" t="str">
        <f aca="false">IF(D557="","No","Yes")</f>
        <v>Yes</v>
      </c>
    </row>
    <row r="558" customFormat="false" ht="15" hidden="false" customHeight="false" outlineLevel="0" collapsed="false">
      <c r="A558" s="17" t="s">
        <v>3028</v>
      </c>
      <c r="B558" s="18" t="n">
        <v>46155</v>
      </c>
      <c r="C558" s="17" t="s">
        <v>82</v>
      </c>
      <c r="D558" s="17" t="s">
        <v>760</v>
      </c>
      <c r="E558" s="17" t="s">
        <v>800</v>
      </c>
      <c r="F558" s="15" t="n">
        <v>287.99</v>
      </c>
      <c r="G558" s="15" t="n">
        <f aca="false">ROUND(ROUND(F558*100,0)/10,0)/100</f>
        <v>28.8</v>
      </c>
      <c r="H558" s="15" t="n">
        <f aca="false">F558+G558</f>
        <v>316.79</v>
      </c>
      <c r="I558" s="17" t="s">
        <v>2474</v>
      </c>
      <c r="J558" s="19" t="n">
        <f aca="false">DATE(YEAR(B558),MONTH(B558),1)</f>
        <v>46143</v>
      </c>
      <c r="K558" s="17" t="str">
        <f aca="false">IF(E558="","No","Yes")</f>
        <v>Yes</v>
      </c>
      <c r="L558" s="17" t="str">
        <f aca="false">IF(D558="","No","Yes")</f>
        <v>Yes</v>
      </c>
    </row>
    <row r="559" customFormat="false" ht="15" hidden="false" customHeight="false" outlineLevel="0" collapsed="false">
      <c r="A559" s="17" t="s">
        <v>3029</v>
      </c>
      <c r="B559" s="18" t="n">
        <v>46155</v>
      </c>
      <c r="C559" s="17" t="s">
        <v>88</v>
      </c>
      <c r="D559" s="17" t="s">
        <v>774</v>
      </c>
      <c r="E559" s="17" t="s">
        <v>782</v>
      </c>
      <c r="F559" s="15" t="n">
        <v>1798.48</v>
      </c>
      <c r="G559" s="15" t="n">
        <f aca="false">ROUND(ROUND(F559*100,0)/10,0)/100</f>
        <v>179.85</v>
      </c>
      <c r="H559" s="15" t="n">
        <f aca="false">F559+G559</f>
        <v>1978.33</v>
      </c>
      <c r="I559" s="17" t="s">
        <v>2474</v>
      </c>
      <c r="J559" s="19" t="n">
        <f aca="false">DATE(YEAR(B559),MONTH(B559),1)</f>
        <v>46143</v>
      </c>
      <c r="K559" s="17" t="str">
        <f aca="false">IF(E559="","No","Yes")</f>
        <v>Yes</v>
      </c>
      <c r="L559" s="17" t="str">
        <f aca="false">IF(D559="","No","Yes")</f>
        <v>Yes</v>
      </c>
    </row>
    <row r="560" customFormat="false" ht="15" hidden="false" customHeight="false" outlineLevel="0" collapsed="false">
      <c r="A560" s="17" t="s">
        <v>3030</v>
      </c>
      <c r="B560" s="18" t="n">
        <v>46155</v>
      </c>
      <c r="C560" s="17" t="s">
        <v>88</v>
      </c>
      <c r="D560" s="17" t="s">
        <v>693</v>
      </c>
      <c r="E560" s="17" t="s">
        <v>810</v>
      </c>
      <c r="F560" s="15" t="n">
        <v>630.74</v>
      </c>
      <c r="G560" s="15" t="n">
        <f aca="false">ROUND(ROUND(F560*100,0)/10,0)/100</f>
        <v>63.07</v>
      </c>
      <c r="H560" s="15" t="n">
        <f aca="false">F560+G560</f>
        <v>693.81</v>
      </c>
      <c r="I560" s="17" t="s">
        <v>2474</v>
      </c>
      <c r="J560" s="19" t="n">
        <f aca="false">DATE(YEAR(B560),MONTH(B560),1)</f>
        <v>46143</v>
      </c>
      <c r="K560" s="17" t="str">
        <f aca="false">IF(E560="","No","Yes")</f>
        <v>Yes</v>
      </c>
      <c r="L560" s="17" t="str">
        <f aca="false">IF(D560="","No","Yes")</f>
        <v>Yes</v>
      </c>
    </row>
    <row r="561" customFormat="false" ht="15" hidden="false" customHeight="false" outlineLevel="0" collapsed="false">
      <c r="A561" s="17" t="s">
        <v>3031</v>
      </c>
      <c r="B561" s="18" t="n">
        <v>46155</v>
      </c>
      <c r="C561" s="17" t="s">
        <v>88</v>
      </c>
      <c r="D561" s="17" t="s">
        <v>831</v>
      </c>
      <c r="E561" s="17"/>
      <c r="F561" s="15" t="n">
        <v>143.86</v>
      </c>
      <c r="G561" s="15" t="n">
        <f aca="false">ROUND(ROUND(F561*100,0)/10,0)/100</f>
        <v>14.39</v>
      </c>
      <c r="H561" s="15" t="n">
        <f aca="false">F561+G561</f>
        <v>158.25</v>
      </c>
      <c r="I561" s="17" t="s">
        <v>2472</v>
      </c>
      <c r="J561" s="19" t="n">
        <f aca="false">DATE(YEAR(B561),MONTH(B561),1)</f>
        <v>46143</v>
      </c>
      <c r="K561" s="17" t="str">
        <f aca="false">IF(E561="","No","Yes")</f>
        <v>No</v>
      </c>
      <c r="L561" s="17" t="str">
        <f aca="false">IF(D561="","No","Yes")</f>
        <v>Yes</v>
      </c>
    </row>
    <row r="562" customFormat="false" ht="15" hidden="false" customHeight="false" outlineLevel="0" collapsed="false">
      <c r="A562" s="17" t="s">
        <v>3032</v>
      </c>
      <c r="B562" s="18" t="n">
        <v>46155</v>
      </c>
      <c r="C562" s="17" t="s">
        <v>101</v>
      </c>
      <c r="D562" s="17" t="s">
        <v>764</v>
      </c>
      <c r="E562" s="17" t="s">
        <v>768</v>
      </c>
      <c r="F562" s="15" t="n">
        <v>351.21</v>
      </c>
      <c r="G562" s="15" t="n">
        <f aca="false">ROUND(ROUND(F562*100,0)/10,0)/100</f>
        <v>35.12</v>
      </c>
      <c r="H562" s="15" t="n">
        <f aca="false">F562+G562</f>
        <v>386.33</v>
      </c>
      <c r="I562" s="17" t="s">
        <v>2474</v>
      </c>
      <c r="J562" s="19" t="n">
        <f aca="false">DATE(YEAR(B562),MONTH(B562),1)</f>
        <v>46143</v>
      </c>
      <c r="K562" s="17" t="str">
        <f aca="false">IF(E562="","No","Yes")</f>
        <v>Yes</v>
      </c>
      <c r="L562" s="17" t="str">
        <f aca="false">IF(D562="","No","Yes")</f>
        <v>Yes</v>
      </c>
    </row>
    <row r="563" customFormat="false" ht="15" hidden="false" customHeight="false" outlineLevel="0" collapsed="false">
      <c r="A563" s="17" t="s">
        <v>3033</v>
      </c>
      <c r="B563" s="18" t="n">
        <v>46155</v>
      </c>
      <c r="C563" s="17" t="s">
        <v>101</v>
      </c>
      <c r="D563" s="17" t="s">
        <v>717</v>
      </c>
      <c r="E563" s="17" t="s">
        <v>821</v>
      </c>
      <c r="F563" s="15" t="n">
        <v>150.22</v>
      </c>
      <c r="G563" s="15" t="n">
        <f aca="false">ROUND(ROUND(F563*100,0)/10,0)/100</f>
        <v>15.02</v>
      </c>
      <c r="H563" s="15" t="n">
        <f aca="false">F563+G563</f>
        <v>165.24</v>
      </c>
      <c r="I563" s="17" t="s">
        <v>2474</v>
      </c>
      <c r="J563" s="19" t="n">
        <f aca="false">DATE(YEAR(B563),MONTH(B563),1)</f>
        <v>46143</v>
      </c>
      <c r="K563" s="17" t="str">
        <f aca="false">IF(E563="","No","Yes")</f>
        <v>Yes</v>
      </c>
      <c r="L563" s="17" t="str">
        <f aca="false">IF(D563="","No","Yes")</f>
        <v>Yes</v>
      </c>
    </row>
    <row r="564" customFormat="false" ht="15" hidden="false" customHeight="false" outlineLevel="0" collapsed="false">
      <c r="A564" s="17" t="s">
        <v>3034</v>
      </c>
      <c r="B564" s="18" t="n">
        <v>46156</v>
      </c>
      <c r="C564" s="17" t="s">
        <v>82</v>
      </c>
      <c r="D564" s="17" t="s">
        <v>764</v>
      </c>
      <c r="E564" s="17" t="s">
        <v>763</v>
      </c>
      <c r="F564" s="15" t="n">
        <v>423.07</v>
      </c>
      <c r="G564" s="15" t="n">
        <f aca="false">ROUND(ROUND(F564*100,0)/10,0)/100</f>
        <v>42.31</v>
      </c>
      <c r="H564" s="15" t="n">
        <f aca="false">F564+G564</f>
        <v>465.38</v>
      </c>
      <c r="I564" s="17" t="s">
        <v>2474</v>
      </c>
      <c r="J564" s="19" t="n">
        <f aca="false">DATE(YEAR(B564),MONTH(B564),1)</f>
        <v>46143</v>
      </c>
      <c r="K564" s="17" t="str">
        <f aca="false">IF(E564="","No","Yes")</f>
        <v>Yes</v>
      </c>
      <c r="L564" s="17" t="str">
        <f aca="false">IF(D564="","No","Yes")</f>
        <v>Yes</v>
      </c>
    </row>
    <row r="565" customFormat="false" ht="15" hidden="false" customHeight="false" outlineLevel="0" collapsed="false">
      <c r="A565" s="17" t="s">
        <v>3035</v>
      </c>
      <c r="B565" s="18" t="n">
        <v>46156</v>
      </c>
      <c r="C565" s="17" t="s">
        <v>82</v>
      </c>
      <c r="D565" s="17" t="s">
        <v>730</v>
      </c>
      <c r="E565" s="17" t="s">
        <v>771</v>
      </c>
      <c r="F565" s="15" t="n">
        <v>121.3</v>
      </c>
      <c r="G565" s="15" t="n">
        <f aca="false">ROUND(ROUND(F565*100,0)/10,0)/100</f>
        <v>12.13</v>
      </c>
      <c r="H565" s="15" t="n">
        <f aca="false">F565+G565</f>
        <v>133.43</v>
      </c>
      <c r="I565" s="17" t="s">
        <v>2474</v>
      </c>
      <c r="J565" s="19" t="n">
        <f aca="false">DATE(YEAR(B565),MONTH(B565),1)</f>
        <v>46143</v>
      </c>
      <c r="K565" s="17" t="str">
        <f aca="false">IF(E565="","No","Yes")</f>
        <v>Yes</v>
      </c>
      <c r="L565" s="17" t="str">
        <f aca="false">IF(D565="","No","Yes")</f>
        <v>Yes</v>
      </c>
    </row>
    <row r="566" customFormat="false" ht="15" hidden="false" customHeight="false" outlineLevel="0" collapsed="false">
      <c r="A566" s="17" t="s">
        <v>3036</v>
      </c>
      <c r="B566" s="18" t="n">
        <v>46156</v>
      </c>
      <c r="C566" s="17" t="s">
        <v>82</v>
      </c>
      <c r="D566" s="17" t="s">
        <v>673</v>
      </c>
      <c r="E566" s="17" t="s">
        <v>786</v>
      </c>
      <c r="F566" s="15" t="n">
        <v>490.27</v>
      </c>
      <c r="G566" s="15" t="n">
        <f aca="false">ROUND(ROUND(F566*100,0)/10,0)/100</f>
        <v>49.03</v>
      </c>
      <c r="H566" s="15" t="n">
        <f aca="false">F566+G566</f>
        <v>539.3</v>
      </c>
      <c r="I566" s="17" t="s">
        <v>2474</v>
      </c>
      <c r="J566" s="19" t="n">
        <f aca="false">DATE(YEAR(B566),MONTH(B566),1)</f>
        <v>46143</v>
      </c>
      <c r="K566" s="17" t="str">
        <f aca="false">IF(E566="","No","Yes")</f>
        <v>Yes</v>
      </c>
      <c r="L566" s="17" t="str">
        <f aca="false">IF(D566="","No","Yes")</f>
        <v>Yes</v>
      </c>
    </row>
    <row r="567" customFormat="false" ht="15" hidden="false" customHeight="false" outlineLevel="0" collapsed="false">
      <c r="A567" s="17" t="s">
        <v>3037</v>
      </c>
      <c r="B567" s="18" t="n">
        <v>46156</v>
      </c>
      <c r="C567" s="17" t="s">
        <v>82</v>
      </c>
      <c r="D567" s="17" t="s">
        <v>654</v>
      </c>
      <c r="E567" s="17" t="s">
        <v>790</v>
      </c>
      <c r="F567" s="15" t="n">
        <v>261.48</v>
      </c>
      <c r="G567" s="15" t="n">
        <f aca="false">ROUND(ROUND(F567*100,0)/10,0)/100</f>
        <v>26.15</v>
      </c>
      <c r="H567" s="15" t="n">
        <f aca="false">F567+G567</f>
        <v>287.63</v>
      </c>
      <c r="I567" s="17" t="s">
        <v>2474</v>
      </c>
      <c r="J567" s="19" t="n">
        <f aca="false">DATE(YEAR(B567),MONTH(B567),1)</f>
        <v>46143</v>
      </c>
      <c r="K567" s="17" t="str">
        <f aca="false">IF(E567="","No","Yes")</f>
        <v>Yes</v>
      </c>
      <c r="L567" s="17" t="str">
        <f aca="false">IF(D567="","No","Yes")</f>
        <v>Yes</v>
      </c>
    </row>
    <row r="568" customFormat="false" ht="15" hidden="false" customHeight="false" outlineLevel="0" collapsed="false">
      <c r="A568" s="17" t="s">
        <v>3038</v>
      </c>
      <c r="B568" s="18" t="n">
        <v>46156</v>
      </c>
      <c r="C568" s="17" t="s">
        <v>82</v>
      </c>
      <c r="D568" s="17" t="s">
        <v>795</v>
      </c>
      <c r="E568" s="17" t="s">
        <v>802</v>
      </c>
      <c r="F568" s="15" t="n">
        <v>564.59</v>
      </c>
      <c r="G568" s="15" t="n">
        <f aca="false">ROUND(ROUND(F568*100,0)/10,0)/100</f>
        <v>56.46</v>
      </c>
      <c r="H568" s="15" t="n">
        <f aca="false">F568+G568</f>
        <v>621.05</v>
      </c>
      <c r="I568" s="17" t="s">
        <v>2474</v>
      </c>
      <c r="J568" s="19" t="n">
        <f aca="false">DATE(YEAR(B568),MONTH(B568),1)</f>
        <v>46143</v>
      </c>
      <c r="K568" s="17" t="str">
        <f aca="false">IF(E568="","No","Yes")</f>
        <v>Yes</v>
      </c>
      <c r="L568" s="17" t="str">
        <f aca="false">IF(D568="","No","Yes")</f>
        <v>Yes</v>
      </c>
    </row>
    <row r="569" customFormat="false" ht="15" hidden="false" customHeight="false" outlineLevel="0" collapsed="false">
      <c r="A569" s="17" t="s">
        <v>3039</v>
      </c>
      <c r="B569" s="18" t="n">
        <v>46156</v>
      </c>
      <c r="C569" s="17" t="s">
        <v>82</v>
      </c>
      <c r="D569" s="17" t="s">
        <v>778</v>
      </c>
      <c r="E569" s="17" t="s">
        <v>803</v>
      </c>
      <c r="F569" s="15" t="n">
        <v>519.75</v>
      </c>
      <c r="G569" s="15" t="n">
        <f aca="false">ROUND(ROUND(F569*100,0)/10,0)/100</f>
        <v>51.98</v>
      </c>
      <c r="H569" s="15" t="n">
        <f aca="false">F569+G569</f>
        <v>571.73</v>
      </c>
      <c r="I569" s="17" t="s">
        <v>2474</v>
      </c>
      <c r="J569" s="19" t="n">
        <f aca="false">DATE(YEAR(B569),MONTH(B569),1)</f>
        <v>46143</v>
      </c>
      <c r="K569" s="17" t="str">
        <f aca="false">IF(E569="","No","Yes")</f>
        <v>Yes</v>
      </c>
      <c r="L569" s="17" t="str">
        <f aca="false">IF(D569="","No","Yes")</f>
        <v>Yes</v>
      </c>
    </row>
    <row r="570" customFormat="false" ht="15" hidden="false" customHeight="false" outlineLevel="0" collapsed="false">
      <c r="A570" s="17" t="s">
        <v>3040</v>
      </c>
      <c r="B570" s="18" t="n">
        <v>46156</v>
      </c>
      <c r="C570" s="17" t="s">
        <v>82</v>
      </c>
      <c r="D570" s="17" t="s">
        <v>850</v>
      </c>
      <c r="E570" s="17"/>
      <c r="F570" s="15" t="n">
        <v>80.49</v>
      </c>
      <c r="G570" s="15" t="n">
        <f aca="false">ROUND(ROUND(F570*100,0)/10,0)/100</f>
        <v>8.05</v>
      </c>
      <c r="H570" s="15" t="n">
        <f aca="false">F570+G570</f>
        <v>88.54</v>
      </c>
      <c r="I570" s="17" t="s">
        <v>2472</v>
      </c>
      <c r="J570" s="19" t="n">
        <f aca="false">DATE(YEAR(B570),MONTH(B570),1)</f>
        <v>46143</v>
      </c>
      <c r="K570" s="17" t="str">
        <f aca="false">IF(E570="","No","Yes")</f>
        <v>No</v>
      </c>
      <c r="L570" s="17" t="str">
        <f aca="false">IF(D570="","No","Yes")</f>
        <v>Yes</v>
      </c>
    </row>
    <row r="571" customFormat="false" ht="15" hidden="false" customHeight="false" outlineLevel="0" collapsed="false">
      <c r="A571" s="17" t="s">
        <v>3041</v>
      </c>
      <c r="B571" s="18" t="n">
        <v>46156</v>
      </c>
      <c r="C571" s="17" t="s">
        <v>82</v>
      </c>
      <c r="D571" s="17" t="s">
        <v>835</v>
      </c>
      <c r="E571" s="17"/>
      <c r="F571" s="15" t="n">
        <v>129.2</v>
      </c>
      <c r="G571" s="15" t="n">
        <f aca="false">ROUND(ROUND(F571*100,0)/10,0)/100</f>
        <v>12.92</v>
      </c>
      <c r="H571" s="15" t="n">
        <f aca="false">F571+G571</f>
        <v>142.12</v>
      </c>
      <c r="I571" s="17" t="s">
        <v>2472</v>
      </c>
      <c r="J571" s="19" t="n">
        <f aca="false">DATE(YEAR(B571),MONTH(B571),1)</f>
        <v>46143</v>
      </c>
      <c r="K571" s="17" t="str">
        <f aca="false">IF(E571="","No","Yes")</f>
        <v>No</v>
      </c>
      <c r="L571" s="17" t="str">
        <f aca="false">IF(D571="","No","Yes")</f>
        <v>Yes</v>
      </c>
    </row>
    <row r="572" customFormat="false" ht="15" hidden="false" customHeight="false" outlineLevel="0" collapsed="false">
      <c r="A572" s="17" t="s">
        <v>3042</v>
      </c>
      <c r="B572" s="18" t="n">
        <v>46156</v>
      </c>
      <c r="C572" s="17" t="s">
        <v>88</v>
      </c>
      <c r="D572" s="17" t="s">
        <v>774</v>
      </c>
      <c r="E572" s="17" t="s">
        <v>773</v>
      </c>
      <c r="F572" s="15" t="n">
        <v>1082.5</v>
      </c>
      <c r="G572" s="15" t="n">
        <f aca="false">ROUND(ROUND(F572*100,0)/10,0)/100</f>
        <v>108.25</v>
      </c>
      <c r="H572" s="15" t="n">
        <f aca="false">F572+G572</f>
        <v>1190.75</v>
      </c>
      <c r="I572" s="17" t="s">
        <v>2474</v>
      </c>
      <c r="J572" s="19" t="n">
        <f aca="false">DATE(YEAR(B572),MONTH(B572),1)</f>
        <v>46143</v>
      </c>
      <c r="K572" s="17" t="str">
        <f aca="false">IF(E572="","No","Yes")</f>
        <v>Yes</v>
      </c>
      <c r="L572" s="17" t="str">
        <f aca="false">IF(D572="","No","Yes")</f>
        <v>Yes</v>
      </c>
    </row>
    <row r="573" customFormat="false" ht="15" hidden="false" customHeight="false" outlineLevel="0" collapsed="false">
      <c r="A573" s="17" t="s">
        <v>3043</v>
      </c>
      <c r="B573" s="18" t="n">
        <v>46156</v>
      </c>
      <c r="C573" s="17" t="s">
        <v>88</v>
      </c>
      <c r="D573" s="17" t="s">
        <v>730</v>
      </c>
      <c r="E573" s="17" t="s">
        <v>784</v>
      </c>
      <c r="F573" s="15" t="n">
        <v>797.24</v>
      </c>
      <c r="G573" s="15" t="n">
        <f aca="false">ROUND(ROUND(F573*100,0)/10,0)/100</f>
        <v>79.72</v>
      </c>
      <c r="H573" s="15" t="n">
        <f aca="false">F573+G573</f>
        <v>876.96</v>
      </c>
      <c r="I573" s="17" t="s">
        <v>2474</v>
      </c>
      <c r="J573" s="19" t="n">
        <f aca="false">DATE(YEAR(B573),MONTH(B573),1)</f>
        <v>46143</v>
      </c>
      <c r="K573" s="17" t="str">
        <f aca="false">IF(E573="","No","Yes")</f>
        <v>Yes</v>
      </c>
      <c r="L573" s="17" t="str">
        <f aca="false">IF(D573="","No","Yes")</f>
        <v>Yes</v>
      </c>
    </row>
    <row r="574" customFormat="false" ht="15" hidden="false" customHeight="false" outlineLevel="0" collapsed="false">
      <c r="A574" s="17" t="s">
        <v>3044</v>
      </c>
      <c r="B574" s="18" t="n">
        <v>46156</v>
      </c>
      <c r="C574" s="17" t="s">
        <v>88</v>
      </c>
      <c r="D574" s="17" t="s">
        <v>798</v>
      </c>
      <c r="E574" s="17" t="s">
        <v>809</v>
      </c>
      <c r="F574" s="15" t="n">
        <v>256.14</v>
      </c>
      <c r="G574" s="15" t="n">
        <f aca="false">ROUND(ROUND(F574*100,0)/10,0)/100</f>
        <v>25.61</v>
      </c>
      <c r="H574" s="15" t="n">
        <f aca="false">F574+G574</f>
        <v>281.75</v>
      </c>
      <c r="I574" s="17" t="s">
        <v>2474</v>
      </c>
      <c r="J574" s="19" t="n">
        <f aca="false">DATE(YEAR(B574),MONTH(B574),1)</f>
        <v>46143</v>
      </c>
      <c r="K574" s="17" t="str">
        <f aca="false">IF(E574="","No","Yes")</f>
        <v>Yes</v>
      </c>
      <c r="L574" s="17" t="str">
        <f aca="false">IF(D574="","No","Yes")</f>
        <v>Yes</v>
      </c>
    </row>
    <row r="575" customFormat="false" ht="15" hidden="false" customHeight="false" outlineLevel="0" collapsed="false">
      <c r="A575" s="17" t="s">
        <v>3045</v>
      </c>
      <c r="B575" s="18" t="n">
        <v>46156</v>
      </c>
      <c r="C575" s="17" t="s">
        <v>88</v>
      </c>
      <c r="D575" s="17" t="s">
        <v>760</v>
      </c>
      <c r="E575" s="17" t="s">
        <v>826</v>
      </c>
      <c r="F575" s="15" t="n">
        <v>612.18</v>
      </c>
      <c r="G575" s="15" t="n">
        <f aca="false">ROUND(ROUND(F575*100,0)/10,0)/100</f>
        <v>61.22</v>
      </c>
      <c r="H575" s="15" t="n">
        <f aca="false">F575+G575</f>
        <v>673.4</v>
      </c>
      <c r="I575" s="17" t="s">
        <v>2474</v>
      </c>
      <c r="J575" s="19" t="n">
        <f aca="false">DATE(YEAR(B575),MONTH(B575),1)</f>
        <v>46143</v>
      </c>
      <c r="K575" s="17" t="str">
        <f aca="false">IF(E575="","No","Yes")</f>
        <v>Yes</v>
      </c>
      <c r="L575" s="17" t="str">
        <f aca="false">IF(D575="","No","Yes")</f>
        <v>Yes</v>
      </c>
    </row>
    <row r="576" customFormat="false" ht="15" hidden="false" customHeight="false" outlineLevel="0" collapsed="false">
      <c r="A576" s="17" t="s">
        <v>3046</v>
      </c>
      <c r="B576" s="18" t="n">
        <v>46156</v>
      </c>
      <c r="C576" s="17" t="s">
        <v>101</v>
      </c>
      <c r="D576" s="17" t="s">
        <v>756</v>
      </c>
      <c r="E576" s="17" t="s">
        <v>806</v>
      </c>
      <c r="F576" s="15" t="n">
        <v>46.95</v>
      </c>
      <c r="G576" s="15" t="n">
        <f aca="false">ROUND(ROUND(F576*100,0)/10,0)/100</f>
        <v>4.7</v>
      </c>
      <c r="H576" s="15" t="n">
        <f aca="false">F576+G576</f>
        <v>51.65</v>
      </c>
      <c r="I576" s="17" t="s">
        <v>2474</v>
      </c>
      <c r="J576" s="19" t="n">
        <f aca="false">DATE(YEAR(B576),MONTH(B576),1)</f>
        <v>46143</v>
      </c>
      <c r="K576" s="17" t="str">
        <f aca="false">IF(E576="","No","Yes")</f>
        <v>Yes</v>
      </c>
      <c r="L576" s="17" t="str">
        <f aca="false">IF(D576="","No","Yes")</f>
        <v>Yes</v>
      </c>
    </row>
    <row r="577" customFormat="false" ht="15" hidden="false" customHeight="false" outlineLevel="0" collapsed="false">
      <c r="A577" s="17" t="s">
        <v>3047</v>
      </c>
      <c r="B577" s="18" t="n">
        <v>46156</v>
      </c>
      <c r="C577" s="17" t="s">
        <v>101</v>
      </c>
      <c r="D577" s="17" t="s">
        <v>673</v>
      </c>
      <c r="E577" s="17" t="s">
        <v>822</v>
      </c>
      <c r="F577" s="15" t="n">
        <v>324.55</v>
      </c>
      <c r="G577" s="15" t="n">
        <f aca="false">ROUND(ROUND(F577*100,0)/10,0)/100</f>
        <v>32.46</v>
      </c>
      <c r="H577" s="15" t="n">
        <f aca="false">F577+G577</f>
        <v>357.01</v>
      </c>
      <c r="I577" s="17" t="s">
        <v>2474</v>
      </c>
      <c r="J577" s="19" t="n">
        <f aca="false">DATE(YEAR(B577),MONTH(B577),1)</f>
        <v>46143</v>
      </c>
      <c r="K577" s="17" t="str">
        <f aca="false">IF(E577="","No","Yes")</f>
        <v>Yes</v>
      </c>
      <c r="L577" s="17" t="str">
        <f aca="false">IF(D577="","No","Yes")</f>
        <v>Yes</v>
      </c>
    </row>
    <row r="578" customFormat="false" ht="15" hidden="false" customHeight="false" outlineLevel="0" collapsed="false">
      <c r="A578" s="17" t="s">
        <v>3048</v>
      </c>
      <c r="B578" s="18" t="n">
        <v>46157</v>
      </c>
      <c r="C578" s="17" t="s">
        <v>82</v>
      </c>
      <c r="D578" s="17" t="s">
        <v>669</v>
      </c>
      <c r="E578" s="17" t="s">
        <v>713</v>
      </c>
      <c r="F578" s="15" t="n">
        <v>215.06</v>
      </c>
      <c r="G578" s="15" t="n">
        <f aca="false">ROUND(ROUND(F578*100,0)/10,0)/100</f>
        <v>21.51</v>
      </c>
      <c r="H578" s="15" t="n">
        <f aca="false">F578+G578</f>
        <v>236.57</v>
      </c>
      <c r="I578" s="17" t="s">
        <v>2474</v>
      </c>
      <c r="J578" s="19" t="n">
        <f aca="false">DATE(YEAR(B578),MONTH(B578),1)</f>
        <v>46143</v>
      </c>
      <c r="K578" s="17" t="str">
        <f aca="false">IF(E578="","No","Yes")</f>
        <v>Yes</v>
      </c>
      <c r="L578" s="17" t="str">
        <f aca="false">IF(D578="","No","Yes")</f>
        <v>Yes</v>
      </c>
    </row>
    <row r="579" customFormat="false" ht="15" hidden="false" customHeight="false" outlineLevel="0" collapsed="false">
      <c r="A579" s="17" t="s">
        <v>3049</v>
      </c>
      <c r="B579" s="18" t="n">
        <v>46157</v>
      </c>
      <c r="C579" s="17" t="s">
        <v>82</v>
      </c>
      <c r="D579" s="17" t="s">
        <v>778</v>
      </c>
      <c r="E579" s="17" t="s">
        <v>781</v>
      </c>
      <c r="F579" s="15" t="n">
        <v>277.54</v>
      </c>
      <c r="G579" s="15" t="n">
        <f aca="false">ROUND(ROUND(F579*100,0)/10,0)/100</f>
        <v>27.75</v>
      </c>
      <c r="H579" s="15" t="n">
        <f aca="false">F579+G579</f>
        <v>305.29</v>
      </c>
      <c r="I579" s="17" t="s">
        <v>2474</v>
      </c>
      <c r="J579" s="19" t="n">
        <f aca="false">DATE(YEAR(B579),MONTH(B579),1)</f>
        <v>46143</v>
      </c>
      <c r="K579" s="17" t="str">
        <f aca="false">IF(E579="","No","Yes")</f>
        <v>Yes</v>
      </c>
      <c r="L579" s="17" t="str">
        <f aca="false">IF(D579="","No","Yes")</f>
        <v>Yes</v>
      </c>
    </row>
    <row r="580" customFormat="false" ht="15" hidden="false" customHeight="false" outlineLevel="0" collapsed="false">
      <c r="A580" s="17" t="s">
        <v>3050</v>
      </c>
      <c r="B580" s="18" t="n">
        <v>46157</v>
      </c>
      <c r="C580" s="17" t="s">
        <v>82</v>
      </c>
      <c r="D580" s="17" t="s">
        <v>669</v>
      </c>
      <c r="E580" s="17" t="s">
        <v>788</v>
      </c>
      <c r="F580" s="15" t="n">
        <v>109.62</v>
      </c>
      <c r="G580" s="15" t="n">
        <f aca="false">ROUND(ROUND(F580*100,0)/10,0)/100</f>
        <v>10.96</v>
      </c>
      <c r="H580" s="15" t="n">
        <f aca="false">F580+G580</f>
        <v>120.58</v>
      </c>
      <c r="I580" s="17" t="s">
        <v>2474</v>
      </c>
      <c r="J580" s="19" t="n">
        <f aca="false">DATE(YEAR(B580),MONTH(B580),1)</f>
        <v>46143</v>
      </c>
      <c r="K580" s="17" t="str">
        <f aca="false">IF(E580="","No","Yes")</f>
        <v>Yes</v>
      </c>
      <c r="L580" s="17" t="str">
        <f aca="false">IF(D580="","No","Yes")</f>
        <v>Yes</v>
      </c>
    </row>
    <row r="581" customFormat="false" ht="15" hidden="false" customHeight="false" outlineLevel="0" collapsed="false">
      <c r="A581" s="17" t="s">
        <v>3051</v>
      </c>
      <c r="B581" s="18" t="n">
        <v>46157</v>
      </c>
      <c r="C581" s="17" t="s">
        <v>82</v>
      </c>
      <c r="D581" s="17" t="s">
        <v>798</v>
      </c>
      <c r="E581" s="17" t="s">
        <v>797</v>
      </c>
      <c r="F581" s="15" t="n">
        <v>284.33</v>
      </c>
      <c r="G581" s="15" t="n">
        <f aca="false">ROUND(ROUND(F581*100,0)/10,0)/100</f>
        <v>28.43</v>
      </c>
      <c r="H581" s="15" t="n">
        <f aca="false">F581+G581</f>
        <v>312.76</v>
      </c>
      <c r="I581" s="17" t="s">
        <v>2474</v>
      </c>
      <c r="J581" s="19" t="n">
        <f aca="false">DATE(YEAR(B581),MONTH(B581),1)</f>
        <v>46143</v>
      </c>
      <c r="K581" s="17" t="str">
        <f aca="false">IF(E581="","No","Yes")</f>
        <v>Yes</v>
      </c>
      <c r="L581" s="17" t="str">
        <f aca="false">IF(D581="","No","Yes")</f>
        <v>Yes</v>
      </c>
    </row>
    <row r="582" customFormat="false" ht="15" hidden="false" customHeight="false" outlineLevel="0" collapsed="false">
      <c r="A582" s="17" t="s">
        <v>3052</v>
      </c>
      <c r="B582" s="18" t="n">
        <v>46157</v>
      </c>
      <c r="C582" s="17" t="s">
        <v>82</v>
      </c>
      <c r="D582" s="17" t="s">
        <v>717</v>
      </c>
      <c r="E582" s="17" t="s">
        <v>805</v>
      </c>
      <c r="F582" s="15" t="n">
        <v>189.79</v>
      </c>
      <c r="G582" s="15" t="n">
        <f aca="false">ROUND(ROUND(F582*100,0)/10,0)/100</f>
        <v>18.98</v>
      </c>
      <c r="H582" s="15" t="n">
        <f aca="false">F582+G582</f>
        <v>208.77</v>
      </c>
      <c r="I582" s="17" t="s">
        <v>2474</v>
      </c>
      <c r="J582" s="19" t="n">
        <f aca="false">DATE(YEAR(B582),MONTH(B582),1)</f>
        <v>46143</v>
      </c>
      <c r="K582" s="17" t="str">
        <f aca="false">IF(E582="","No","Yes")</f>
        <v>Yes</v>
      </c>
      <c r="L582" s="17" t="str">
        <f aca="false">IF(D582="","No","Yes")</f>
        <v>Yes</v>
      </c>
    </row>
    <row r="583" customFormat="false" ht="15" hidden="false" customHeight="false" outlineLevel="0" collapsed="false">
      <c r="A583" s="17" t="s">
        <v>3053</v>
      </c>
      <c r="B583" s="18" t="n">
        <v>46157</v>
      </c>
      <c r="C583" s="17" t="s">
        <v>82</v>
      </c>
      <c r="D583" s="17" t="s">
        <v>764</v>
      </c>
      <c r="E583" s="17" t="s">
        <v>825</v>
      </c>
      <c r="F583" s="15" t="n">
        <v>428.76</v>
      </c>
      <c r="G583" s="15" t="n">
        <f aca="false">ROUND(ROUND(F583*100,0)/10,0)/100</f>
        <v>42.88</v>
      </c>
      <c r="H583" s="15" t="n">
        <f aca="false">F583+G583</f>
        <v>471.64</v>
      </c>
      <c r="I583" s="17" t="s">
        <v>2474</v>
      </c>
      <c r="J583" s="19" t="n">
        <f aca="false">DATE(YEAR(B583),MONTH(B583),1)</f>
        <v>46143</v>
      </c>
      <c r="K583" s="17" t="str">
        <f aca="false">IF(E583="","No","Yes")</f>
        <v>Yes</v>
      </c>
      <c r="L583" s="17" t="str">
        <f aca="false">IF(D583="","No","Yes")</f>
        <v>Yes</v>
      </c>
    </row>
    <row r="584" customFormat="false" ht="15" hidden="false" customHeight="false" outlineLevel="0" collapsed="false">
      <c r="A584" s="17" t="s">
        <v>3054</v>
      </c>
      <c r="B584" s="18" t="n">
        <v>46157</v>
      </c>
      <c r="C584" s="17" t="s">
        <v>88</v>
      </c>
      <c r="D584" s="17" t="s">
        <v>751</v>
      </c>
      <c r="E584" s="17" t="s">
        <v>817</v>
      </c>
      <c r="F584" s="15" t="n">
        <v>1946.09</v>
      </c>
      <c r="G584" s="15" t="n">
        <f aca="false">ROUND(ROUND(F584*100,0)/10,0)/100</f>
        <v>194.61</v>
      </c>
      <c r="H584" s="15" t="n">
        <f aca="false">F584+G584</f>
        <v>2140.7</v>
      </c>
      <c r="I584" s="17" t="s">
        <v>2474</v>
      </c>
      <c r="J584" s="19" t="n">
        <f aca="false">DATE(YEAR(B584),MONTH(B584),1)</f>
        <v>46143</v>
      </c>
      <c r="K584" s="17" t="str">
        <f aca="false">IF(E584="","No","Yes")</f>
        <v>Yes</v>
      </c>
      <c r="L584" s="17" t="str">
        <f aca="false">IF(D584="","No","Yes")</f>
        <v>Yes</v>
      </c>
    </row>
    <row r="585" customFormat="false" ht="15" hidden="false" customHeight="false" outlineLevel="0" collapsed="false">
      <c r="A585" s="17" t="s">
        <v>3055</v>
      </c>
      <c r="B585" s="18" t="n">
        <v>46157</v>
      </c>
      <c r="C585" s="17" t="s">
        <v>101</v>
      </c>
      <c r="D585" s="17" t="s">
        <v>792</v>
      </c>
      <c r="E585" s="17" t="s">
        <v>791</v>
      </c>
      <c r="F585" s="15" t="n">
        <v>141.01</v>
      </c>
      <c r="G585" s="15" t="n">
        <f aca="false">ROUND(ROUND(F585*100,0)/10,0)/100</f>
        <v>14.1</v>
      </c>
      <c r="H585" s="15" t="n">
        <f aca="false">F585+G585</f>
        <v>155.11</v>
      </c>
      <c r="I585" s="17" t="s">
        <v>2474</v>
      </c>
      <c r="J585" s="19" t="n">
        <f aca="false">DATE(YEAR(B585),MONTH(B585),1)</f>
        <v>46143</v>
      </c>
      <c r="K585" s="17" t="str">
        <f aca="false">IF(E585="","No","Yes")</f>
        <v>Yes</v>
      </c>
      <c r="L585" s="17" t="str">
        <f aca="false">IF(D585="","No","Yes")</f>
        <v>Yes</v>
      </c>
    </row>
    <row r="586" customFormat="false" ht="15" hidden="false" customHeight="false" outlineLevel="0" collapsed="false">
      <c r="A586" s="17" t="s">
        <v>3056</v>
      </c>
      <c r="B586" s="18" t="n">
        <v>46157</v>
      </c>
      <c r="C586" s="17" t="s">
        <v>101</v>
      </c>
      <c r="D586" s="17" t="s">
        <v>669</v>
      </c>
      <c r="E586" s="17" t="s">
        <v>807</v>
      </c>
      <c r="F586" s="15" t="n">
        <v>824.78</v>
      </c>
      <c r="G586" s="15" t="n">
        <f aca="false">ROUND(ROUND(F586*100,0)/10,0)/100</f>
        <v>82.48</v>
      </c>
      <c r="H586" s="15" t="n">
        <f aca="false">F586+G586</f>
        <v>907.26</v>
      </c>
      <c r="I586" s="17" t="s">
        <v>2474</v>
      </c>
      <c r="J586" s="19" t="n">
        <f aca="false">DATE(YEAR(B586),MONTH(B586),1)</f>
        <v>46143</v>
      </c>
      <c r="K586" s="17" t="str">
        <f aca="false">IF(E586="","No","Yes")</f>
        <v>Yes</v>
      </c>
      <c r="L586" s="17" t="str">
        <f aca="false">IF(D586="","No","Yes")</f>
        <v>Yes</v>
      </c>
    </row>
    <row r="587" customFormat="false" ht="15" hidden="false" customHeight="false" outlineLevel="0" collapsed="false">
      <c r="A587" s="17" t="s">
        <v>3057</v>
      </c>
      <c r="B587" s="18" t="n">
        <v>46157</v>
      </c>
      <c r="C587" s="17" t="s">
        <v>101</v>
      </c>
      <c r="D587" s="17" t="s">
        <v>778</v>
      </c>
      <c r="E587" s="17" t="s">
        <v>808</v>
      </c>
      <c r="F587" s="15" t="n">
        <v>174.8</v>
      </c>
      <c r="G587" s="15" t="n">
        <f aca="false">ROUND(ROUND(F587*100,0)/10,0)/100</f>
        <v>17.48</v>
      </c>
      <c r="H587" s="15" t="n">
        <f aca="false">F587+G587</f>
        <v>192.28</v>
      </c>
      <c r="I587" s="17" t="s">
        <v>2474</v>
      </c>
      <c r="J587" s="19" t="n">
        <f aca="false">DATE(YEAR(B587),MONTH(B587),1)</f>
        <v>46143</v>
      </c>
      <c r="K587" s="17" t="str">
        <f aca="false">IF(E587="","No","Yes")</f>
        <v>Yes</v>
      </c>
      <c r="L587" s="17" t="str">
        <f aca="false">IF(D587="","No","Yes")</f>
        <v>Yes</v>
      </c>
    </row>
    <row r="588" customFormat="false" ht="15" hidden="false" customHeight="false" outlineLevel="0" collapsed="false">
      <c r="A588" s="17" t="s">
        <v>3058</v>
      </c>
      <c r="B588" s="18" t="n">
        <v>46157</v>
      </c>
      <c r="C588" s="17" t="s">
        <v>101</v>
      </c>
      <c r="D588" s="17" t="s">
        <v>819</v>
      </c>
      <c r="E588" s="17"/>
      <c r="F588" s="15" t="n">
        <v>56.03</v>
      </c>
      <c r="G588" s="15" t="n">
        <f aca="false">ROUND(ROUND(F588*100,0)/10,0)/100</f>
        <v>5.6</v>
      </c>
      <c r="H588" s="15" t="n">
        <f aca="false">F588+G588</f>
        <v>61.63</v>
      </c>
      <c r="I588" s="17" t="s">
        <v>2472</v>
      </c>
      <c r="J588" s="19" t="n">
        <f aca="false">DATE(YEAR(B588),MONTH(B588),1)</f>
        <v>46143</v>
      </c>
      <c r="K588" s="17" t="str">
        <f aca="false">IF(E588="","No","Yes")</f>
        <v>No</v>
      </c>
      <c r="L588" s="17" t="str">
        <f aca="false">IF(D588="","No","Yes")</f>
        <v>Yes</v>
      </c>
    </row>
    <row r="589" customFormat="false" ht="15" hidden="false" customHeight="false" outlineLevel="0" collapsed="false">
      <c r="A589" s="17" t="s">
        <v>3059</v>
      </c>
      <c r="B589" s="18" t="n">
        <v>46158</v>
      </c>
      <c r="C589" s="17" t="s">
        <v>82</v>
      </c>
      <c r="D589" s="17" t="s">
        <v>654</v>
      </c>
      <c r="E589" s="17" t="s">
        <v>787</v>
      </c>
      <c r="F589" s="15" t="n">
        <v>331.86</v>
      </c>
      <c r="G589" s="15" t="n">
        <f aca="false">ROUND(ROUND(F589*100,0)/10,0)/100</f>
        <v>33.19</v>
      </c>
      <c r="H589" s="15" t="n">
        <f aca="false">F589+G589</f>
        <v>365.05</v>
      </c>
      <c r="I589" s="17" t="s">
        <v>2474</v>
      </c>
      <c r="J589" s="19" t="n">
        <f aca="false">DATE(YEAR(B589),MONTH(B589),1)</f>
        <v>46143</v>
      </c>
      <c r="K589" s="17" t="str">
        <f aca="false">IF(E589="","No","Yes")</f>
        <v>Yes</v>
      </c>
      <c r="L589" s="17" t="str">
        <f aca="false">IF(D589="","No","Yes")</f>
        <v>Yes</v>
      </c>
    </row>
    <row r="590" customFormat="false" ht="15" hidden="false" customHeight="false" outlineLevel="0" collapsed="false">
      <c r="A590" s="17" t="s">
        <v>3060</v>
      </c>
      <c r="B590" s="18" t="n">
        <v>46158</v>
      </c>
      <c r="C590" s="17" t="s">
        <v>82</v>
      </c>
      <c r="D590" s="17" t="s">
        <v>774</v>
      </c>
      <c r="E590" s="17" t="s">
        <v>814</v>
      </c>
      <c r="F590" s="15" t="n">
        <v>217.16</v>
      </c>
      <c r="G590" s="15" t="n">
        <f aca="false">ROUND(ROUND(F590*100,0)/10,0)/100</f>
        <v>21.72</v>
      </c>
      <c r="H590" s="15" t="n">
        <f aca="false">F590+G590</f>
        <v>238.88</v>
      </c>
      <c r="I590" s="17" t="s">
        <v>2474</v>
      </c>
      <c r="J590" s="19" t="n">
        <f aca="false">DATE(YEAR(B590),MONTH(B590),1)</f>
        <v>46143</v>
      </c>
      <c r="K590" s="17" t="str">
        <f aca="false">IF(E590="","No","Yes")</f>
        <v>Yes</v>
      </c>
      <c r="L590" s="17" t="str">
        <f aca="false">IF(D590="","No","Yes")</f>
        <v>Yes</v>
      </c>
    </row>
    <row r="591" customFormat="false" ht="15" hidden="false" customHeight="false" outlineLevel="0" collapsed="false">
      <c r="A591" s="17" t="s">
        <v>3061</v>
      </c>
      <c r="B591" s="18" t="n">
        <v>46158</v>
      </c>
      <c r="C591" s="17" t="s">
        <v>82</v>
      </c>
      <c r="D591" s="17" t="s">
        <v>778</v>
      </c>
      <c r="E591" s="17" t="s">
        <v>823</v>
      </c>
      <c r="F591" s="15" t="n">
        <v>82.92</v>
      </c>
      <c r="G591" s="15" t="n">
        <f aca="false">ROUND(ROUND(F591*100,0)/10,0)/100</f>
        <v>8.29</v>
      </c>
      <c r="H591" s="15" t="n">
        <f aca="false">F591+G591</f>
        <v>91.21</v>
      </c>
      <c r="I591" s="17" t="s">
        <v>2474</v>
      </c>
      <c r="J591" s="19" t="n">
        <f aca="false">DATE(YEAR(B591),MONTH(B591),1)</f>
        <v>46143</v>
      </c>
      <c r="K591" s="17" t="str">
        <f aca="false">IF(E591="","No","Yes")</f>
        <v>Yes</v>
      </c>
      <c r="L591" s="17" t="str">
        <f aca="false">IF(D591="","No","Yes")</f>
        <v>Yes</v>
      </c>
    </row>
    <row r="592" customFormat="false" ht="15" hidden="false" customHeight="false" outlineLevel="0" collapsed="false">
      <c r="A592" s="17" t="s">
        <v>3062</v>
      </c>
      <c r="B592" s="18" t="n">
        <v>46158</v>
      </c>
      <c r="C592" s="17" t="s">
        <v>82</v>
      </c>
      <c r="D592" s="17" t="s">
        <v>774</v>
      </c>
      <c r="E592" s="17" t="s">
        <v>838</v>
      </c>
      <c r="F592" s="15" t="n">
        <v>176.05</v>
      </c>
      <c r="G592" s="15" t="n">
        <f aca="false">ROUND(ROUND(F592*100,0)/10,0)/100</f>
        <v>17.61</v>
      </c>
      <c r="H592" s="15" t="n">
        <f aca="false">F592+G592</f>
        <v>193.66</v>
      </c>
      <c r="I592" s="17" t="s">
        <v>2474</v>
      </c>
      <c r="J592" s="19" t="n">
        <f aca="false">DATE(YEAR(B592),MONTH(B592),1)</f>
        <v>46143</v>
      </c>
      <c r="K592" s="17" t="str">
        <f aca="false">IF(E592="","No","Yes")</f>
        <v>Yes</v>
      </c>
      <c r="L592" s="17" t="str">
        <f aca="false">IF(D592="","No","Yes")</f>
        <v>Yes</v>
      </c>
    </row>
    <row r="593" customFormat="false" ht="15" hidden="false" customHeight="false" outlineLevel="0" collapsed="false">
      <c r="A593" s="17" t="s">
        <v>3063</v>
      </c>
      <c r="B593" s="18" t="n">
        <v>46158</v>
      </c>
      <c r="C593" s="17" t="s">
        <v>88</v>
      </c>
      <c r="D593" s="17" t="s">
        <v>798</v>
      </c>
      <c r="E593" s="17" t="s">
        <v>815</v>
      </c>
      <c r="F593" s="15" t="n">
        <v>87.87</v>
      </c>
      <c r="G593" s="15" t="n">
        <f aca="false">ROUND(ROUND(F593*100,0)/10,0)/100</f>
        <v>8.79</v>
      </c>
      <c r="H593" s="15" t="n">
        <f aca="false">F593+G593</f>
        <v>96.66</v>
      </c>
      <c r="I593" s="17" t="s">
        <v>2474</v>
      </c>
      <c r="J593" s="19" t="n">
        <f aca="false">DATE(YEAR(B593),MONTH(B593),1)</f>
        <v>46143</v>
      </c>
      <c r="K593" s="17" t="str">
        <f aca="false">IF(E593="","No","Yes")</f>
        <v>Yes</v>
      </c>
      <c r="L593" s="17" t="str">
        <f aca="false">IF(D593="","No","Yes")</f>
        <v>Yes</v>
      </c>
    </row>
    <row r="594" customFormat="false" ht="15" hidden="false" customHeight="false" outlineLevel="0" collapsed="false">
      <c r="A594" s="17" t="s">
        <v>3064</v>
      </c>
      <c r="B594" s="18" t="n">
        <v>46158</v>
      </c>
      <c r="C594" s="17" t="s">
        <v>88</v>
      </c>
      <c r="D594" s="17" t="s">
        <v>792</v>
      </c>
      <c r="E594" s="17" t="s">
        <v>839</v>
      </c>
      <c r="F594" s="15" t="n">
        <v>417.49</v>
      </c>
      <c r="G594" s="15" t="n">
        <f aca="false">ROUND(ROUND(F594*100,0)/10,0)/100</f>
        <v>41.75</v>
      </c>
      <c r="H594" s="15" t="n">
        <f aca="false">F594+G594</f>
        <v>459.24</v>
      </c>
      <c r="I594" s="17" t="s">
        <v>2474</v>
      </c>
      <c r="J594" s="19" t="n">
        <f aca="false">DATE(YEAR(B594),MONTH(B594),1)</f>
        <v>46143</v>
      </c>
      <c r="K594" s="17" t="str">
        <f aca="false">IF(E594="","No","Yes")</f>
        <v>Yes</v>
      </c>
      <c r="L594" s="17" t="str">
        <f aca="false">IF(D594="","No","Yes")</f>
        <v>Yes</v>
      </c>
    </row>
    <row r="595" customFormat="false" ht="15" hidden="false" customHeight="false" outlineLevel="0" collapsed="false">
      <c r="A595" s="17" t="s">
        <v>3065</v>
      </c>
      <c r="B595" s="18" t="n">
        <v>46158</v>
      </c>
      <c r="C595" s="17" t="s">
        <v>101</v>
      </c>
      <c r="D595" s="17" t="s">
        <v>764</v>
      </c>
      <c r="E595" s="17" t="s">
        <v>811</v>
      </c>
      <c r="F595" s="15" t="n">
        <v>543.49</v>
      </c>
      <c r="G595" s="15" t="n">
        <f aca="false">ROUND(ROUND(F595*100,0)/10,0)/100</f>
        <v>54.35</v>
      </c>
      <c r="H595" s="15" t="n">
        <f aca="false">F595+G595</f>
        <v>597.84</v>
      </c>
      <c r="I595" s="17" t="s">
        <v>2474</v>
      </c>
      <c r="J595" s="19" t="n">
        <f aca="false">DATE(YEAR(B595),MONTH(B595),1)</f>
        <v>46143</v>
      </c>
      <c r="K595" s="17" t="str">
        <f aca="false">IF(E595="","No","Yes")</f>
        <v>Yes</v>
      </c>
      <c r="L595" s="17" t="str">
        <f aca="false">IF(D595="","No","Yes")</f>
        <v>Yes</v>
      </c>
    </row>
    <row r="596" customFormat="false" ht="15" hidden="false" customHeight="false" outlineLevel="0" collapsed="false">
      <c r="A596" s="17" t="s">
        <v>3066</v>
      </c>
      <c r="B596" s="18" t="n">
        <v>46159</v>
      </c>
      <c r="C596" s="17" t="s">
        <v>82</v>
      </c>
      <c r="D596" s="17" t="s">
        <v>760</v>
      </c>
      <c r="E596" s="17" t="s">
        <v>813</v>
      </c>
      <c r="F596" s="15" t="n">
        <v>419.8</v>
      </c>
      <c r="G596" s="15" t="n">
        <f aca="false">ROUND(ROUND(F596*100,0)/10,0)/100</f>
        <v>41.98</v>
      </c>
      <c r="H596" s="15" t="n">
        <f aca="false">F596+G596</f>
        <v>461.78</v>
      </c>
      <c r="I596" s="17" t="s">
        <v>2474</v>
      </c>
      <c r="J596" s="19" t="n">
        <f aca="false">DATE(YEAR(B596),MONTH(B596),1)</f>
        <v>46143</v>
      </c>
      <c r="K596" s="17" t="str">
        <f aca="false">IF(E596="","No","Yes")</f>
        <v>Yes</v>
      </c>
      <c r="L596" s="17" t="str">
        <f aca="false">IF(D596="","No","Yes")</f>
        <v>Yes</v>
      </c>
    </row>
    <row r="597" customFormat="false" ht="15" hidden="false" customHeight="false" outlineLevel="0" collapsed="false">
      <c r="A597" s="17" t="s">
        <v>3067</v>
      </c>
      <c r="B597" s="18" t="n">
        <v>46159</v>
      </c>
      <c r="C597" s="17" t="s">
        <v>82</v>
      </c>
      <c r="D597" s="17" t="s">
        <v>835</v>
      </c>
      <c r="E597" s="17" t="s">
        <v>834</v>
      </c>
      <c r="F597" s="15" t="n">
        <v>344.58</v>
      </c>
      <c r="G597" s="15" t="n">
        <f aca="false">ROUND(ROUND(F597*100,0)/10,0)/100</f>
        <v>34.46</v>
      </c>
      <c r="H597" s="15" t="n">
        <f aca="false">F597+G597</f>
        <v>379.04</v>
      </c>
      <c r="I597" s="17" t="s">
        <v>2474</v>
      </c>
      <c r="J597" s="19" t="n">
        <f aca="false">DATE(YEAR(B597),MONTH(B597),1)</f>
        <v>46143</v>
      </c>
      <c r="K597" s="17" t="str">
        <f aca="false">IF(E597="","No","Yes")</f>
        <v>Yes</v>
      </c>
      <c r="L597" s="17" t="str">
        <f aca="false">IF(D597="","No","Yes")</f>
        <v>Yes</v>
      </c>
    </row>
    <row r="598" customFormat="false" ht="15" hidden="false" customHeight="false" outlineLevel="0" collapsed="false">
      <c r="A598" s="17" t="s">
        <v>3068</v>
      </c>
      <c r="B598" s="18" t="n">
        <v>46159</v>
      </c>
      <c r="C598" s="17" t="s">
        <v>82</v>
      </c>
      <c r="D598" s="17" t="s">
        <v>850</v>
      </c>
      <c r="E598" s="17" t="s">
        <v>855</v>
      </c>
      <c r="F598" s="15" t="n">
        <v>226.8</v>
      </c>
      <c r="G598" s="15" t="n">
        <f aca="false">ROUND(ROUND(F598*100,0)/10,0)/100</f>
        <v>22.68</v>
      </c>
      <c r="H598" s="15" t="n">
        <f aca="false">F598+G598</f>
        <v>249.48</v>
      </c>
      <c r="I598" s="17" t="s">
        <v>2474</v>
      </c>
      <c r="J598" s="19" t="n">
        <f aca="false">DATE(YEAR(B598),MONTH(B598),1)</f>
        <v>46143</v>
      </c>
      <c r="K598" s="17" t="str">
        <f aca="false">IF(E598="","No","Yes")</f>
        <v>Yes</v>
      </c>
      <c r="L598" s="17" t="str">
        <f aca="false">IF(D598="","No","Yes")</f>
        <v>Yes</v>
      </c>
    </row>
    <row r="599" customFormat="false" ht="15" hidden="false" customHeight="false" outlineLevel="0" collapsed="false">
      <c r="A599" s="17" t="s">
        <v>3069</v>
      </c>
      <c r="B599" s="18" t="n">
        <v>46159</v>
      </c>
      <c r="C599" s="17" t="s">
        <v>82</v>
      </c>
      <c r="D599" s="17" t="s">
        <v>860</v>
      </c>
      <c r="E599" s="17" t="s">
        <v>862</v>
      </c>
      <c r="F599" s="15" t="n">
        <v>292.8</v>
      </c>
      <c r="G599" s="15" t="n">
        <f aca="false">ROUND(ROUND(F599*100,0)/10,0)/100</f>
        <v>29.28</v>
      </c>
      <c r="H599" s="15" t="n">
        <f aca="false">F599+G599</f>
        <v>322.08</v>
      </c>
      <c r="I599" s="17" t="s">
        <v>2474</v>
      </c>
      <c r="J599" s="19" t="n">
        <f aca="false">DATE(YEAR(B599),MONTH(B599),1)</f>
        <v>46143</v>
      </c>
      <c r="K599" s="17" t="str">
        <f aca="false">IF(E599="","No","Yes")</f>
        <v>Yes</v>
      </c>
      <c r="L599" s="17" t="str">
        <f aca="false">IF(D599="","No","Yes")</f>
        <v>Yes</v>
      </c>
    </row>
    <row r="600" customFormat="false" ht="15" hidden="false" customHeight="false" outlineLevel="0" collapsed="false">
      <c r="A600" s="17" t="s">
        <v>3070</v>
      </c>
      <c r="B600" s="18" t="n">
        <v>46159</v>
      </c>
      <c r="C600" s="17" t="s">
        <v>82</v>
      </c>
      <c r="D600" s="17" t="s">
        <v>760</v>
      </c>
      <c r="E600" s="17" t="s">
        <v>870</v>
      </c>
      <c r="F600" s="15" t="n">
        <v>402.89</v>
      </c>
      <c r="G600" s="15" t="n">
        <f aca="false">ROUND(ROUND(F600*100,0)/10,0)/100</f>
        <v>40.29</v>
      </c>
      <c r="H600" s="15" t="n">
        <f aca="false">F600+G600</f>
        <v>443.18</v>
      </c>
      <c r="I600" s="17" t="s">
        <v>2474</v>
      </c>
      <c r="J600" s="19" t="n">
        <f aca="false">DATE(YEAR(B600),MONTH(B600),1)</f>
        <v>46143</v>
      </c>
      <c r="K600" s="17" t="str">
        <f aca="false">IF(E600="","No","Yes")</f>
        <v>Yes</v>
      </c>
      <c r="L600" s="17" t="str">
        <f aca="false">IF(D600="","No","Yes")</f>
        <v>Yes</v>
      </c>
    </row>
    <row r="601" customFormat="false" ht="15" hidden="false" customHeight="false" outlineLevel="0" collapsed="false">
      <c r="A601" s="17" t="s">
        <v>3071</v>
      </c>
      <c r="B601" s="18" t="n">
        <v>46159</v>
      </c>
      <c r="C601" s="17" t="s">
        <v>88</v>
      </c>
      <c r="D601" s="17" t="s">
        <v>795</v>
      </c>
      <c r="E601" s="17" t="s">
        <v>794</v>
      </c>
      <c r="F601" s="15" t="n">
        <v>628.26</v>
      </c>
      <c r="G601" s="15" t="n">
        <f aca="false">ROUND(ROUND(F601*100,0)/10,0)/100</f>
        <v>62.83</v>
      </c>
      <c r="H601" s="15" t="n">
        <f aca="false">F601+G601</f>
        <v>691.09</v>
      </c>
      <c r="I601" s="17" t="s">
        <v>2474</v>
      </c>
      <c r="J601" s="19" t="n">
        <f aca="false">DATE(YEAR(B601),MONTH(B601),1)</f>
        <v>46143</v>
      </c>
      <c r="K601" s="17" t="str">
        <f aca="false">IF(E601="","No","Yes")</f>
        <v>Yes</v>
      </c>
      <c r="L601" s="17" t="str">
        <f aca="false">IF(D601="","No","Yes")</f>
        <v>Yes</v>
      </c>
    </row>
    <row r="602" customFormat="false" ht="15" hidden="false" customHeight="false" outlineLevel="0" collapsed="false">
      <c r="A602" s="17" t="s">
        <v>3072</v>
      </c>
      <c r="B602" s="18" t="n">
        <v>46159</v>
      </c>
      <c r="C602" s="17" t="s">
        <v>88</v>
      </c>
      <c r="D602" s="17" t="s">
        <v>795</v>
      </c>
      <c r="E602" s="17" t="s">
        <v>801</v>
      </c>
      <c r="F602" s="15" t="n">
        <v>1708.8</v>
      </c>
      <c r="G602" s="15" t="n">
        <f aca="false">ROUND(ROUND(F602*100,0)/10,0)/100</f>
        <v>170.88</v>
      </c>
      <c r="H602" s="15" t="n">
        <f aca="false">F602+G602</f>
        <v>1879.68</v>
      </c>
      <c r="I602" s="17" t="s">
        <v>2474</v>
      </c>
      <c r="J602" s="19" t="n">
        <f aca="false">DATE(YEAR(B602),MONTH(B602),1)</f>
        <v>46143</v>
      </c>
      <c r="K602" s="17" t="str">
        <f aca="false">IF(E602="","No","Yes")</f>
        <v>Yes</v>
      </c>
      <c r="L602" s="17" t="str">
        <f aca="false">IF(D602="","No","Yes")</f>
        <v>Yes</v>
      </c>
    </row>
    <row r="603" customFormat="false" ht="15" hidden="false" customHeight="false" outlineLevel="0" collapsed="false">
      <c r="A603" s="17" t="s">
        <v>3073</v>
      </c>
      <c r="B603" s="18" t="n">
        <v>46159</v>
      </c>
      <c r="C603" s="17" t="s">
        <v>88</v>
      </c>
      <c r="D603" s="17" t="s">
        <v>751</v>
      </c>
      <c r="E603" s="17" t="s">
        <v>833</v>
      </c>
      <c r="F603" s="15" t="n">
        <v>163.19</v>
      </c>
      <c r="G603" s="15" t="n">
        <f aca="false">ROUND(ROUND(F603*100,0)/10,0)/100</f>
        <v>16.32</v>
      </c>
      <c r="H603" s="15" t="n">
        <f aca="false">F603+G603</f>
        <v>179.51</v>
      </c>
      <c r="I603" s="17" t="s">
        <v>2474</v>
      </c>
      <c r="J603" s="19" t="n">
        <f aca="false">DATE(YEAR(B603),MONTH(B603),1)</f>
        <v>46143</v>
      </c>
      <c r="K603" s="17" t="str">
        <f aca="false">IF(E603="","No","Yes")</f>
        <v>Yes</v>
      </c>
      <c r="L603" s="17" t="str">
        <f aca="false">IF(D603="","No","Yes")</f>
        <v>Yes</v>
      </c>
    </row>
    <row r="604" customFormat="false" ht="15" hidden="false" customHeight="false" outlineLevel="0" collapsed="false">
      <c r="A604" s="17" t="s">
        <v>3074</v>
      </c>
      <c r="B604" s="18" t="n">
        <v>46159</v>
      </c>
      <c r="C604" s="17" t="s">
        <v>88</v>
      </c>
      <c r="D604" s="17" t="s">
        <v>866</v>
      </c>
      <c r="E604" s="17" t="s">
        <v>865</v>
      </c>
      <c r="F604" s="15" t="n">
        <v>1216.43</v>
      </c>
      <c r="G604" s="15" t="n">
        <f aca="false">ROUND(ROUND(F604*100,0)/10,0)/100</f>
        <v>121.64</v>
      </c>
      <c r="H604" s="15" t="n">
        <f aca="false">F604+G604</f>
        <v>1338.07</v>
      </c>
      <c r="I604" s="17" t="s">
        <v>2474</v>
      </c>
      <c r="J604" s="19" t="n">
        <f aca="false">DATE(YEAR(B604),MONTH(B604),1)</f>
        <v>46143</v>
      </c>
      <c r="K604" s="17" t="str">
        <f aca="false">IF(E604="","No","Yes")</f>
        <v>Yes</v>
      </c>
      <c r="L604" s="17" t="str">
        <f aca="false">IF(D604="","No","Yes")</f>
        <v>Yes</v>
      </c>
    </row>
    <row r="605" customFormat="false" ht="15" hidden="false" customHeight="false" outlineLevel="0" collapsed="false">
      <c r="A605" s="17" t="s">
        <v>3075</v>
      </c>
      <c r="B605" s="18" t="n">
        <v>46160</v>
      </c>
      <c r="C605" s="17" t="s">
        <v>82</v>
      </c>
      <c r="D605" s="17" t="s">
        <v>831</v>
      </c>
      <c r="E605" s="17" t="s">
        <v>830</v>
      </c>
      <c r="F605" s="15" t="n">
        <v>1224.72</v>
      </c>
      <c r="G605" s="15" t="n">
        <f aca="false">ROUND(ROUND(F605*100,0)/10,0)/100</f>
        <v>122.47</v>
      </c>
      <c r="H605" s="15" t="n">
        <f aca="false">F605+G605</f>
        <v>1347.19</v>
      </c>
      <c r="I605" s="17" t="s">
        <v>2474</v>
      </c>
      <c r="J605" s="19" t="n">
        <f aca="false">DATE(YEAR(B605),MONTH(B605),1)</f>
        <v>46143</v>
      </c>
      <c r="K605" s="17" t="str">
        <f aca="false">IF(E605="","No","Yes")</f>
        <v>Yes</v>
      </c>
      <c r="L605" s="17" t="str">
        <f aca="false">IF(D605="","No","Yes")</f>
        <v>Yes</v>
      </c>
    </row>
    <row r="606" customFormat="false" ht="15" hidden="false" customHeight="false" outlineLevel="0" collapsed="false">
      <c r="A606" s="17" t="s">
        <v>3076</v>
      </c>
      <c r="B606" s="18" t="n">
        <v>46160</v>
      </c>
      <c r="C606" s="17" t="s">
        <v>82</v>
      </c>
      <c r="D606" s="17" t="s">
        <v>850</v>
      </c>
      <c r="E606" s="17" t="s">
        <v>849</v>
      </c>
      <c r="F606" s="15" t="n">
        <v>166.12</v>
      </c>
      <c r="G606" s="15" t="n">
        <f aca="false">ROUND(ROUND(F606*100,0)/10,0)/100</f>
        <v>16.61</v>
      </c>
      <c r="H606" s="15" t="n">
        <f aca="false">F606+G606</f>
        <v>182.73</v>
      </c>
      <c r="I606" s="17" t="s">
        <v>2474</v>
      </c>
      <c r="J606" s="19" t="n">
        <f aca="false">DATE(YEAR(B606),MONTH(B606),1)</f>
        <v>46143</v>
      </c>
      <c r="K606" s="17" t="str">
        <f aca="false">IF(E606="","No","Yes")</f>
        <v>Yes</v>
      </c>
      <c r="L606" s="17" t="str">
        <f aca="false">IF(D606="","No","Yes")</f>
        <v>Yes</v>
      </c>
    </row>
    <row r="607" customFormat="false" ht="15" hidden="false" customHeight="false" outlineLevel="0" collapsed="false">
      <c r="A607" s="17" t="s">
        <v>3077</v>
      </c>
      <c r="B607" s="18" t="n">
        <v>46160</v>
      </c>
      <c r="C607" s="17" t="s">
        <v>82</v>
      </c>
      <c r="D607" s="17" t="s">
        <v>841</v>
      </c>
      <c r="E607" s="17" t="s">
        <v>853</v>
      </c>
      <c r="F607" s="15" t="n">
        <v>138.21</v>
      </c>
      <c r="G607" s="15" t="n">
        <f aca="false">ROUND(ROUND(F607*100,0)/10,0)/100</f>
        <v>13.82</v>
      </c>
      <c r="H607" s="15" t="n">
        <f aca="false">F607+G607</f>
        <v>152.03</v>
      </c>
      <c r="I607" s="17" t="s">
        <v>2474</v>
      </c>
      <c r="J607" s="19" t="n">
        <f aca="false">DATE(YEAR(B607),MONTH(B607),1)</f>
        <v>46143</v>
      </c>
      <c r="K607" s="17" t="str">
        <f aca="false">IF(E607="","No","Yes")</f>
        <v>Yes</v>
      </c>
      <c r="L607" s="17" t="str">
        <f aca="false">IF(D607="","No","Yes")</f>
        <v>Yes</v>
      </c>
    </row>
    <row r="608" customFormat="false" ht="15" hidden="false" customHeight="false" outlineLevel="0" collapsed="false">
      <c r="A608" s="17" t="s">
        <v>3078</v>
      </c>
      <c r="B608" s="18" t="n">
        <v>46160</v>
      </c>
      <c r="C608" s="17" t="s">
        <v>82</v>
      </c>
      <c r="D608" s="17" t="s">
        <v>828</v>
      </c>
      <c r="E608" s="17" t="s">
        <v>854</v>
      </c>
      <c r="F608" s="15" t="n">
        <v>546.23</v>
      </c>
      <c r="G608" s="15" t="n">
        <f aca="false">ROUND(ROUND(F608*100,0)/10,0)/100</f>
        <v>54.62</v>
      </c>
      <c r="H608" s="15" t="n">
        <f aca="false">F608+G608</f>
        <v>600.85</v>
      </c>
      <c r="I608" s="17" t="s">
        <v>2474</v>
      </c>
      <c r="J608" s="19" t="n">
        <f aca="false">DATE(YEAR(B608),MONTH(B608),1)</f>
        <v>46143</v>
      </c>
      <c r="K608" s="17" t="str">
        <f aca="false">IF(E608="","No","Yes")</f>
        <v>Yes</v>
      </c>
      <c r="L608" s="17" t="str">
        <f aca="false">IF(D608="","No","Yes")</f>
        <v>Yes</v>
      </c>
    </row>
    <row r="609" customFormat="false" ht="15" hidden="false" customHeight="false" outlineLevel="0" collapsed="false">
      <c r="A609" s="17" t="s">
        <v>3079</v>
      </c>
      <c r="B609" s="18" t="n">
        <v>46160</v>
      </c>
      <c r="C609" s="17" t="s">
        <v>82</v>
      </c>
      <c r="D609" s="17" t="s">
        <v>860</v>
      </c>
      <c r="E609" s="17" t="s">
        <v>859</v>
      </c>
      <c r="F609" s="15" t="n">
        <v>192.82</v>
      </c>
      <c r="G609" s="15" t="n">
        <f aca="false">ROUND(ROUND(F609*100,0)/10,0)/100</f>
        <v>19.28</v>
      </c>
      <c r="H609" s="15" t="n">
        <f aca="false">F609+G609</f>
        <v>212.1</v>
      </c>
      <c r="I609" s="17" t="s">
        <v>2474</v>
      </c>
      <c r="J609" s="19" t="n">
        <f aca="false">DATE(YEAR(B609),MONTH(B609),1)</f>
        <v>46143</v>
      </c>
      <c r="K609" s="17" t="str">
        <f aca="false">IF(E609="","No","Yes")</f>
        <v>Yes</v>
      </c>
      <c r="L609" s="17" t="str">
        <f aca="false">IF(D609="","No","Yes")</f>
        <v>Yes</v>
      </c>
    </row>
    <row r="610" customFormat="false" ht="15" hidden="false" customHeight="false" outlineLevel="0" collapsed="false">
      <c r="A610" s="17" t="s">
        <v>3080</v>
      </c>
      <c r="B610" s="18" t="n">
        <v>46160</v>
      </c>
      <c r="C610" s="17" t="s">
        <v>88</v>
      </c>
      <c r="D610" s="17" t="s">
        <v>693</v>
      </c>
      <c r="E610" s="17" t="s">
        <v>812</v>
      </c>
      <c r="F610" s="15" t="n">
        <v>361.43</v>
      </c>
      <c r="G610" s="15" t="n">
        <f aca="false">ROUND(ROUND(F610*100,0)/10,0)/100</f>
        <v>36.14</v>
      </c>
      <c r="H610" s="15" t="n">
        <f aca="false">F610+G610</f>
        <v>397.57</v>
      </c>
      <c r="I610" s="17" t="s">
        <v>2474</v>
      </c>
      <c r="J610" s="19" t="n">
        <f aca="false">DATE(YEAR(B610),MONTH(B610),1)</f>
        <v>46143</v>
      </c>
      <c r="K610" s="17" t="str">
        <f aca="false">IF(E610="","No","Yes")</f>
        <v>Yes</v>
      </c>
      <c r="L610" s="17" t="str">
        <f aca="false">IF(D610="","No","Yes")</f>
        <v>Yes</v>
      </c>
    </row>
    <row r="611" customFormat="false" ht="15" hidden="false" customHeight="false" outlineLevel="0" collapsed="false">
      <c r="A611" s="17" t="s">
        <v>3081</v>
      </c>
      <c r="B611" s="18" t="n">
        <v>46160</v>
      </c>
      <c r="C611" s="17" t="s">
        <v>88</v>
      </c>
      <c r="D611" s="17" t="s">
        <v>850</v>
      </c>
      <c r="E611" s="17" t="s">
        <v>879</v>
      </c>
      <c r="F611" s="15" t="n">
        <v>519.59</v>
      </c>
      <c r="G611" s="15" t="n">
        <f aca="false">ROUND(ROUND(F611*100,0)/10,0)/100</f>
        <v>51.96</v>
      </c>
      <c r="H611" s="15" t="n">
        <f aca="false">F611+G611</f>
        <v>571.55</v>
      </c>
      <c r="I611" s="17" t="s">
        <v>2474</v>
      </c>
      <c r="J611" s="19" t="n">
        <f aca="false">DATE(YEAR(B611),MONTH(B611),1)</f>
        <v>46143</v>
      </c>
      <c r="K611" s="17" t="str">
        <f aca="false">IF(E611="","No","Yes")</f>
        <v>Yes</v>
      </c>
      <c r="L611" s="17" t="str">
        <f aca="false">IF(D611="","No","Yes")</f>
        <v>Yes</v>
      </c>
    </row>
    <row r="612" customFormat="false" ht="15" hidden="false" customHeight="false" outlineLevel="0" collapsed="false">
      <c r="A612" s="17" t="s">
        <v>3082</v>
      </c>
      <c r="B612" s="18" t="n">
        <v>46160</v>
      </c>
      <c r="C612" s="17" t="s">
        <v>88</v>
      </c>
      <c r="D612" s="17"/>
      <c r="E612" s="17"/>
      <c r="F612" s="15" t="n">
        <v>103.87</v>
      </c>
      <c r="G612" s="15" t="n">
        <f aca="false">ROUND(ROUND(F612*100,0)/10,0)/100</f>
        <v>10.39</v>
      </c>
      <c r="H612" s="15" t="n">
        <f aca="false">F612+G612</f>
        <v>114.26</v>
      </c>
      <c r="I612" s="17" t="s">
        <v>2470</v>
      </c>
      <c r="J612" s="19" t="n">
        <f aca="false">DATE(YEAR(B612),MONTH(B612),1)</f>
        <v>46143</v>
      </c>
      <c r="K612" s="17" t="str">
        <f aca="false">IF(E612="","No","Yes")</f>
        <v>No</v>
      </c>
      <c r="L612" s="17" t="str">
        <f aca="false">IF(D612="","No","Yes")</f>
        <v>No</v>
      </c>
    </row>
    <row r="613" customFormat="false" ht="15" hidden="false" customHeight="false" outlineLevel="0" collapsed="false">
      <c r="A613" s="17" t="s">
        <v>3083</v>
      </c>
      <c r="B613" s="18" t="n">
        <v>46160</v>
      </c>
      <c r="C613" s="17" t="s">
        <v>101</v>
      </c>
      <c r="D613" s="17" t="s">
        <v>774</v>
      </c>
      <c r="E613" s="17" t="s">
        <v>837</v>
      </c>
      <c r="F613" s="15" t="n">
        <v>332.78</v>
      </c>
      <c r="G613" s="15" t="n">
        <f aca="false">ROUND(ROUND(F613*100,0)/10,0)/100</f>
        <v>33.28</v>
      </c>
      <c r="H613" s="15" t="n">
        <f aca="false">F613+G613</f>
        <v>366.06</v>
      </c>
      <c r="I613" s="17" t="s">
        <v>2474</v>
      </c>
      <c r="J613" s="19" t="n">
        <f aca="false">DATE(YEAR(B613),MONTH(B613),1)</f>
        <v>46143</v>
      </c>
      <c r="K613" s="17" t="str">
        <f aca="false">IF(E613="","No","Yes")</f>
        <v>Yes</v>
      </c>
      <c r="L613" s="17" t="str">
        <f aca="false">IF(D613="","No","Yes")</f>
        <v>Yes</v>
      </c>
    </row>
    <row r="614" customFormat="false" ht="15" hidden="false" customHeight="false" outlineLevel="0" collapsed="false">
      <c r="A614" s="17" t="s">
        <v>3084</v>
      </c>
      <c r="B614" s="18" t="n">
        <v>46160</v>
      </c>
      <c r="C614" s="17" t="s">
        <v>101</v>
      </c>
      <c r="D614" s="17" t="s">
        <v>835</v>
      </c>
      <c r="E614" s="17" t="s">
        <v>843</v>
      </c>
      <c r="F614" s="15" t="n">
        <v>282.28</v>
      </c>
      <c r="G614" s="15" t="n">
        <f aca="false">ROUND(ROUND(F614*100,0)/10,0)/100</f>
        <v>28.23</v>
      </c>
      <c r="H614" s="15" t="n">
        <f aca="false">F614+G614</f>
        <v>310.51</v>
      </c>
      <c r="I614" s="17" t="s">
        <v>2474</v>
      </c>
      <c r="J614" s="19" t="n">
        <f aca="false">DATE(YEAR(B614),MONTH(B614),1)</f>
        <v>46143</v>
      </c>
      <c r="K614" s="17" t="str">
        <f aca="false">IF(E614="","No","Yes")</f>
        <v>Yes</v>
      </c>
      <c r="L614" s="17" t="str">
        <f aca="false">IF(D614="","No","Yes")</f>
        <v>Yes</v>
      </c>
    </row>
    <row r="615" customFormat="false" ht="15" hidden="false" customHeight="false" outlineLevel="0" collapsed="false">
      <c r="A615" s="17" t="s">
        <v>3085</v>
      </c>
      <c r="B615" s="18" t="n">
        <v>46161</v>
      </c>
      <c r="C615" s="17" t="s">
        <v>82</v>
      </c>
      <c r="D615" s="17" t="s">
        <v>697</v>
      </c>
      <c r="E615" s="17" t="s">
        <v>858</v>
      </c>
      <c r="F615" s="15" t="n">
        <v>390.89</v>
      </c>
      <c r="G615" s="15" t="n">
        <f aca="false">ROUND(ROUND(F615*100,0)/10,0)/100</f>
        <v>39.09</v>
      </c>
      <c r="H615" s="15" t="n">
        <f aca="false">F615+G615</f>
        <v>429.98</v>
      </c>
      <c r="I615" s="17" t="s">
        <v>2474</v>
      </c>
      <c r="J615" s="19" t="n">
        <f aca="false">DATE(YEAR(B615),MONTH(B615),1)</f>
        <v>46143</v>
      </c>
      <c r="K615" s="17" t="str">
        <f aca="false">IF(E615="","No","Yes")</f>
        <v>Yes</v>
      </c>
      <c r="L615" s="17" t="str">
        <f aca="false">IF(D615="","No","Yes")</f>
        <v>Yes</v>
      </c>
    </row>
    <row r="616" customFormat="false" ht="15" hidden="false" customHeight="false" outlineLevel="0" collapsed="false">
      <c r="A616" s="17" t="s">
        <v>3086</v>
      </c>
      <c r="B616" s="18" t="n">
        <v>46161</v>
      </c>
      <c r="C616" s="17" t="s">
        <v>82</v>
      </c>
      <c r="D616" s="17" t="s">
        <v>860</v>
      </c>
      <c r="E616" s="17" t="s">
        <v>878</v>
      </c>
      <c r="F616" s="15" t="n">
        <v>123.14</v>
      </c>
      <c r="G616" s="15" t="n">
        <f aca="false">ROUND(ROUND(F616*100,0)/10,0)/100</f>
        <v>12.31</v>
      </c>
      <c r="H616" s="15" t="n">
        <f aca="false">F616+G616</f>
        <v>135.45</v>
      </c>
      <c r="I616" s="17" t="s">
        <v>2474</v>
      </c>
      <c r="J616" s="19" t="n">
        <f aca="false">DATE(YEAR(B616),MONTH(B616),1)</f>
        <v>46143</v>
      </c>
      <c r="K616" s="17" t="str">
        <f aca="false">IF(E616="","No","Yes")</f>
        <v>Yes</v>
      </c>
      <c r="L616" s="17" t="str">
        <f aca="false">IF(D616="","No","Yes")</f>
        <v>Yes</v>
      </c>
    </row>
    <row r="617" customFormat="false" ht="15" hidden="false" customHeight="false" outlineLevel="0" collapsed="false">
      <c r="A617" s="17" t="s">
        <v>3087</v>
      </c>
      <c r="B617" s="18" t="n">
        <v>46161</v>
      </c>
      <c r="C617" s="17" t="s">
        <v>82</v>
      </c>
      <c r="D617" s="17" t="s">
        <v>764</v>
      </c>
      <c r="E617" s="17" t="s">
        <v>891</v>
      </c>
      <c r="F617" s="15" t="n">
        <v>118.34</v>
      </c>
      <c r="G617" s="15" t="n">
        <f aca="false">ROUND(ROUND(F617*100,0)/10,0)/100</f>
        <v>11.83</v>
      </c>
      <c r="H617" s="15" t="n">
        <f aca="false">F617+G617</f>
        <v>130.17</v>
      </c>
      <c r="I617" s="17" t="s">
        <v>2474</v>
      </c>
      <c r="J617" s="19" t="n">
        <f aca="false">DATE(YEAR(B617),MONTH(B617),1)</f>
        <v>46143</v>
      </c>
      <c r="K617" s="17" t="str">
        <f aca="false">IF(E617="","No","Yes")</f>
        <v>Yes</v>
      </c>
      <c r="L617" s="17" t="str">
        <f aca="false">IF(D617="","No","Yes")</f>
        <v>Yes</v>
      </c>
    </row>
    <row r="618" customFormat="false" ht="15" hidden="false" customHeight="false" outlineLevel="0" collapsed="false">
      <c r="A618" s="17" t="s">
        <v>3088</v>
      </c>
      <c r="B618" s="18" t="n">
        <v>46161</v>
      </c>
      <c r="C618" s="17" t="s">
        <v>88</v>
      </c>
      <c r="D618" s="17" t="s">
        <v>828</v>
      </c>
      <c r="E618" s="17" t="s">
        <v>827</v>
      </c>
      <c r="F618" s="15" t="n">
        <v>299.69</v>
      </c>
      <c r="G618" s="15" t="n">
        <f aca="false">ROUND(ROUND(F618*100,0)/10,0)/100</f>
        <v>29.97</v>
      </c>
      <c r="H618" s="15" t="n">
        <f aca="false">F618+G618</f>
        <v>329.66</v>
      </c>
      <c r="I618" s="17" t="s">
        <v>2474</v>
      </c>
      <c r="J618" s="19" t="n">
        <f aca="false">DATE(YEAR(B618),MONTH(B618),1)</f>
        <v>46143</v>
      </c>
      <c r="K618" s="17" t="str">
        <f aca="false">IF(E618="","No","Yes")</f>
        <v>Yes</v>
      </c>
      <c r="L618" s="17" t="str">
        <f aca="false">IF(D618="","No","Yes")</f>
        <v>Yes</v>
      </c>
    </row>
    <row r="619" customFormat="false" ht="15" hidden="false" customHeight="false" outlineLevel="0" collapsed="false">
      <c r="A619" s="17" t="s">
        <v>3089</v>
      </c>
      <c r="B619" s="18" t="n">
        <v>46161</v>
      </c>
      <c r="C619" s="17" t="s">
        <v>88</v>
      </c>
      <c r="D619" s="17" t="s">
        <v>756</v>
      </c>
      <c r="E619" s="17" t="s">
        <v>852</v>
      </c>
      <c r="F619" s="15" t="n">
        <v>452.08</v>
      </c>
      <c r="G619" s="15" t="n">
        <f aca="false">ROUND(ROUND(F619*100,0)/10,0)/100</f>
        <v>45.21</v>
      </c>
      <c r="H619" s="15" t="n">
        <f aca="false">F619+G619</f>
        <v>497.29</v>
      </c>
      <c r="I619" s="17" t="s">
        <v>2474</v>
      </c>
      <c r="J619" s="19" t="n">
        <f aca="false">DATE(YEAR(B619),MONTH(B619),1)</f>
        <v>46143</v>
      </c>
      <c r="K619" s="17" t="str">
        <f aca="false">IF(E619="","No","Yes")</f>
        <v>Yes</v>
      </c>
      <c r="L619" s="17" t="str">
        <f aca="false">IF(D619="","No","Yes")</f>
        <v>Yes</v>
      </c>
    </row>
    <row r="620" customFormat="false" ht="15" hidden="false" customHeight="false" outlineLevel="0" collapsed="false">
      <c r="A620" s="17" t="s">
        <v>3090</v>
      </c>
      <c r="B620" s="18" t="n">
        <v>46161</v>
      </c>
      <c r="C620" s="17" t="s">
        <v>88</v>
      </c>
      <c r="D620" s="17" t="s">
        <v>798</v>
      </c>
      <c r="E620" s="17" t="s">
        <v>884</v>
      </c>
      <c r="F620" s="15" t="n">
        <v>137.09</v>
      </c>
      <c r="G620" s="15" t="n">
        <f aca="false">ROUND(ROUND(F620*100,0)/10,0)/100</f>
        <v>13.71</v>
      </c>
      <c r="H620" s="15" t="n">
        <f aca="false">F620+G620</f>
        <v>150.8</v>
      </c>
      <c r="I620" s="17" t="s">
        <v>2474</v>
      </c>
      <c r="J620" s="19" t="n">
        <f aca="false">DATE(YEAR(B620),MONTH(B620),1)</f>
        <v>46143</v>
      </c>
      <c r="K620" s="17" t="str">
        <f aca="false">IF(E620="","No","Yes")</f>
        <v>Yes</v>
      </c>
      <c r="L620" s="17" t="str">
        <f aca="false">IF(D620="","No","Yes")</f>
        <v>Yes</v>
      </c>
    </row>
    <row r="621" customFormat="false" ht="15" hidden="false" customHeight="false" outlineLevel="0" collapsed="false">
      <c r="A621" s="17" t="s">
        <v>3091</v>
      </c>
      <c r="B621" s="18" t="n">
        <v>46161</v>
      </c>
      <c r="C621" s="17" t="s">
        <v>88</v>
      </c>
      <c r="D621" s="17" t="s">
        <v>831</v>
      </c>
      <c r="E621" s="17"/>
      <c r="F621" s="15" t="n">
        <v>114.3</v>
      </c>
      <c r="G621" s="15" t="n">
        <f aca="false">ROUND(ROUND(F621*100,0)/10,0)/100</f>
        <v>11.43</v>
      </c>
      <c r="H621" s="15" t="n">
        <f aca="false">F621+G621</f>
        <v>125.73</v>
      </c>
      <c r="I621" s="17" t="s">
        <v>2472</v>
      </c>
      <c r="J621" s="19" t="n">
        <f aca="false">DATE(YEAR(B621),MONTH(B621),1)</f>
        <v>46143</v>
      </c>
      <c r="K621" s="17" t="str">
        <f aca="false">IF(E621="","No","Yes")</f>
        <v>No</v>
      </c>
      <c r="L621" s="17" t="str">
        <f aca="false">IF(D621="","No","Yes")</f>
        <v>Yes</v>
      </c>
    </row>
    <row r="622" customFormat="false" ht="15" hidden="false" customHeight="false" outlineLevel="0" collapsed="false">
      <c r="A622" s="17" t="s">
        <v>3092</v>
      </c>
      <c r="B622" s="18" t="n">
        <v>46161</v>
      </c>
      <c r="C622" s="17" t="s">
        <v>101</v>
      </c>
      <c r="D622" s="17" t="s">
        <v>760</v>
      </c>
      <c r="E622" s="17" t="s">
        <v>824</v>
      </c>
      <c r="F622" s="15" t="n">
        <v>800.91</v>
      </c>
      <c r="G622" s="15" t="n">
        <f aca="false">ROUND(ROUND(F622*100,0)/10,0)/100</f>
        <v>80.09</v>
      </c>
      <c r="H622" s="15" t="n">
        <f aca="false">F622+G622</f>
        <v>881</v>
      </c>
      <c r="I622" s="17" t="s">
        <v>2474</v>
      </c>
      <c r="J622" s="19" t="n">
        <f aca="false">DATE(YEAR(B622),MONTH(B622),1)</f>
        <v>46143</v>
      </c>
      <c r="K622" s="17" t="str">
        <f aca="false">IF(E622="","No","Yes")</f>
        <v>Yes</v>
      </c>
      <c r="L622" s="17" t="str">
        <f aca="false">IF(D622="","No","Yes")</f>
        <v>Yes</v>
      </c>
    </row>
    <row r="623" customFormat="false" ht="15" hidden="false" customHeight="false" outlineLevel="0" collapsed="false">
      <c r="A623" s="17" t="s">
        <v>3093</v>
      </c>
      <c r="B623" s="18" t="n">
        <v>46161</v>
      </c>
      <c r="C623" s="17" t="s">
        <v>101</v>
      </c>
      <c r="D623" s="17" t="s">
        <v>841</v>
      </c>
      <c r="E623" s="17" t="s">
        <v>840</v>
      </c>
      <c r="F623" s="15" t="n">
        <v>222.46</v>
      </c>
      <c r="G623" s="15" t="n">
        <f aca="false">ROUND(ROUND(F623*100,0)/10,0)/100</f>
        <v>22.25</v>
      </c>
      <c r="H623" s="15" t="n">
        <f aca="false">F623+G623</f>
        <v>244.71</v>
      </c>
      <c r="I623" s="17" t="s">
        <v>2474</v>
      </c>
      <c r="J623" s="19" t="n">
        <f aca="false">DATE(YEAR(B623),MONTH(B623),1)</f>
        <v>46143</v>
      </c>
      <c r="K623" s="17" t="str">
        <f aca="false">IF(E623="","No","Yes")</f>
        <v>Yes</v>
      </c>
      <c r="L623" s="17" t="str">
        <f aca="false">IF(D623="","No","Yes")</f>
        <v>Yes</v>
      </c>
    </row>
    <row r="624" customFormat="false" ht="15" hidden="false" customHeight="false" outlineLevel="0" collapsed="false">
      <c r="A624" s="17" t="s">
        <v>3094</v>
      </c>
      <c r="B624" s="18" t="n">
        <v>46161</v>
      </c>
      <c r="C624" s="17" t="s">
        <v>101</v>
      </c>
      <c r="D624" s="17" t="s">
        <v>751</v>
      </c>
      <c r="E624" s="17" t="s">
        <v>857</v>
      </c>
      <c r="F624" s="15" t="n">
        <v>177.29</v>
      </c>
      <c r="G624" s="15" t="n">
        <f aca="false">ROUND(ROUND(F624*100,0)/10,0)/100</f>
        <v>17.73</v>
      </c>
      <c r="H624" s="15" t="n">
        <f aca="false">F624+G624</f>
        <v>195.02</v>
      </c>
      <c r="I624" s="17" t="s">
        <v>2474</v>
      </c>
      <c r="J624" s="19" t="n">
        <f aca="false">DATE(YEAR(B624),MONTH(B624),1)</f>
        <v>46143</v>
      </c>
      <c r="K624" s="17" t="str">
        <f aca="false">IF(E624="","No","Yes")</f>
        <v>Yes</v>
      </c>
      <c r="L624" s="17" t="str">
        <f aca="false">IF(D624="","No","Yes")</f>
        <v>Yes</v>
      </c>
    </row>
    <row r="625" customFormat="false" ht="15" hidden="false" customHeight="false" outlineLevel="0" collapsed="false">
      <c r="A625" s="17" t="s">
        <v>3095</v>
      </c>
      <c r="B625" s="18" t="n">
        <v>46162</v>
      </c>
      <c r="C625" s="17" t="s">
        <v>82</v>
      </c>
      <c r="D625" s="17" t="s">
        <v>835</v>
      </c>
      <c r="E625" s="17" t="s">
        <v>845</v>
      </c>
      <c r="F625" s="15" t="n">
        <v>37.9</v>
      </c>
      <c r="G625" s="15" t="n">
        <f aca="false">ROUND(ROUND(F625*100,0)/10,0)/100</f>
        <v>3.79</v>
      </c>
      <c r="H625" s="15" t="n">
        <f aca="false">F625+G625</f>
        <v>41.69</v>
      </c>
      <c r="I625" s="17" t="s">
        <v>2474</v>
      </c>
      <c r="J625" s="19" t="n">
        <f aca="false">DATE(YEAR(B625),MONTH(B625),1)</f>
        <v>46143</v>
      </c>
      <c r="K625" s="17" t="str">
        <f aca="false">IF(E625="","No","Yes")</f>
        <v>Yes</v>
      </c>
      <c r="L625" s="17" t="str">
        <f aca="false">IF(D625="","No","Yes")</f>
        <v>Yes</v>
      </c>
    </row>
    <row r="626" customFormat="false" ht="15" hidden="false" customHeight="false" outlineLevel="0" collapsed="false">
      <c r="A626" s="17" t="s">
        <v>3096</v>
      </c>
      <c r="B626" s="18" t="n">
        <v>46162</v>
      </c>
      <c r="C626" s="17" t="s">
        <v>82</v>
      </c>
      <c r="D626" s="17" t="s">
        <v>751</v>
      </c>
      <c r="E626" s="17" t="s">
        <v>846</v>
      </c>
      <c r="F626" s="15" t="n">
        <v>82.34</v>
      </c>
      <c r="G626" s="15" t="n">
        <f aca="false">ROUND(ROUND(F626*100,0)/10,0)/100</f>
        <v>8.23</v>
      </c>
      <c r="H626" s="15" t="n">
        <f aca="false">F626+G626</f>
        <v>90.57</v>
      </c>
      <c r="I626" s="17" t="s">
        <v>2474</v>
      </c>
      <c r="J626" s="19" t="n">
        <f aca="false">DATE(YEAR(B626),MONTH(B626),1)</f>
        <v>46143</v>
      </c>
      <c r="K626" s="17" t="str">
        <f aca="false">IF(E626="","No","Yes")</f>
        <v>Yes</v>
      </c>
      <c r="L626" s="17" t="str">
        <f aca="false">IF(D626="","No","Yes")</f>
        <v>Yes</v>
      </c>
    </row>
    <row r="627" customFormat="false" ht="15" hidden="false" customHeight="false" outlineLevel="0" collapsed="false">
      <c r="A627" s="17" t="s">
        <v>3097</v>
      </c>
      <c r="B627" s="18" t="n">
        <v>46162</v>
      </c>
      <c r="C627" s="17" t="s">
        <v>82</v>
      </c>
      <c r="D627" s="17" t="s">
        <v>760</v>
      </c>
      <c r="E627" s="17" t="s">
        <v>848</v>
      </c>
      <c r="F627" s="15" t="n">
        <v>178.13</v>
      </c>
      <c r="G627" s="15" t="n">
        <f aca="false">ROUND(ROUND(F627*100,0)/10,0)/100</f>
        <v>17.81</v>
      </c>
      <c r="H627" s="15" t="n">
        <f aca="false">F627+G627</f>
        <v>195.94</v>
      </c>
      <c r="I627" s="17" t="s">
        <v>2474</v>
      </c>
      <c r="J627" s="19" t="n">
        <f aca="false">DATE(YEAR(B627),MONTH(B627),1)</f>
        <v>46143</v>
      </c>
      <c r="K627" s="17" t="str">
        <f aca="false">IF(E627="","No","Yes")</f>
        <v>Yes</v>
      </c>
      <c r="L627" s="17" t="str">
        <f aca="false">IF(D627="","No","Yes")</f>
        <v>Yes</v>
      </c>
    </row>
    <row r="628" customFormat="false" ht="15" hidden="false" customHeight="false" outlineLevel="0" collapsed="false">
      <c r="A628" s="17" t="s">
        <v>3098</v>
      </c>
      <c r="B628" s="18" t="n">
        <v>46162</v>
      </c>
      <c r="C628" s="17" t="s">
        <v>82</v>
      </c>
      <c r="D628" s="17" t="s">
        <v>874</v>
      </c>
      <c r="E628" s="17" t="s">
        <v>901</v>
      </c>
      <c r="F628" s="15" t="n">
        <v>175.98</v>
      </c>
      <c r="G628" s="15" t="n">
        <f aca="false">ROUND(ROUND(F628*100,0)/10,0)/100</f>
        <v>17.6</v>
      </c>
      <c r="H628" s="15" t="n">
        <f aca="false">F628+G628</f>
        <v>193.58</v>
      </c>
      <c r="I628" s="17" t="s">
        <v>2474</v>
      </c>
      <c r="J628" s="19" t="n">
        <f aca="false">DATE(YEAR(B628),MONTH(B628),1)</f>
        <v>46143</v>
      </c>
      <c r="K628" s="17" t="str">
        <f aca="false">IF(E628="","No","Yes")</f>
        <v>Yes</v>
      </c>
      <c r="L628" s="17" t="str">
        <f aca="false">IF(D628="","No","Yes")</f>
        <v>Yes</v>
      </c>
    </row>
    <row r="629" customFormat="false" ht="15" hidden="false" customHeight="false" outlineLevel="0" collapsed="false">
      <c r="A629" s="17" t="s">
        <v>3099</v>
      </c>
      <c r="B629" s="18" t="n">
        <v>46162</v>
      </c>
      <c r="C629" s="17" t="s">
        <v>82</v>
      </c>
      <c r="D629" s="17" t="s">
        <v>774</v>
      </c>
      <c r="E629" s="17"/>
      <c r="F629" s="15" t="n">
        <v>146.82</v>
      </c>
      <c r="G629" s="15" t="n">
        <f aca="false">ROUND(ROUND(F629*100,0)/10,0)/100</f>
        <v>14.68</v>
      </c>
      <c r="H629" s="15" t="n">
        <f aca="false">F629+G629</f>
        <v>161.5</v>
      </c>
      <c r="I629" s="17" t="s">
        <v>2472</v>
      </c>
      <c r="J629" s="19" t="n">
        <f aca="false">DATE(YEAR(B629),MONTH(B629),1)</f>
        <v>46143</v>
      </c>
      <c r="K629" s="17" t="str">
        <f aca="false">IF(E629="","No","Yes")</f>
        <v>No</v>
      </c>
      <c r="L629" s="17" t="str">
        <f aca="false">IF(D629="","No","Yes")</f>
        <v>Yes</v>
      </c>
    </row>
    <row r="630" customFormat="false" ht="15" hidden="false" customHeight="false" outlineLevel="0" collapsed="false">
      <c r="A630" s="17" t="s">
        <v>3100</v>
      </c>
      <c r="B630" s="18" t="n">
        <v>46162</v>
      </c>
      <c r="C630" s="17" t="s">
        <v>88</v>
      </c>
      <c r="D630" s="17" t="s">
        <v>751</v>
      </c>
      <c r="E630" s="17" t="s">
        <v>863</v>
      </c>
      <c r="F630" s="15" t="n">
        <v>622.47</v>
      </c>
      <c r="G630" s="15" t="n">
        <f aca="false">ROUND(ROUND(F630*100,0)/10,0)/100</f>
        <v>62.25</v>
      </c>
      <c r="H630" s="15" t="n">
        <f aca="false">F630+G630</f>
        <v>684.72</v>
      </c>
      <c r="I630" s="17" t="s">
        <v>2474</v>
      </c>
      <c r="J630" s="19" t="n">
        <f aca="false">DATE(YEAR(B630),MONTH(B630),1)</f>
        <v>46143</v>
      </c>
      <c r="K630" s="17" t="str">
        <f aca="false">IF(E630="","No","Yes")</f>
        <v>Yes</v>
      </c>
      <c r="L630" s="17" t="str">
        <f aca="false">IF(D630="","No","Yes")</f>
        <v>Yes</v>
      </c>
    </row>
    <row r="631" customFormat="false" ht="15" hidden="false" customHeight="false" outlineLevel="0" collapsed="false">
      <c r="A631" s="17" t="s">
        <v>3101</v>
      </c>
      <c r="B631" s="18" t="n">
        <v>46162</v>
      </c>
      <c r="C631" s="17" t="s">
        <v>88</v>
      </c>
      <c r="D631" s="17" t="s">
        <v>795</v>
      </c>
      <c r="E631" s="17" t="s">
        <v>876</v>
      </c>
      <c r="F631" s="15" t="n">
        <v>503.33</v>
      </c>
      <c r="G631" s="15" t="n">
        <f aca="false">ROUND(ROUND(F631*100,0)/10,0)/100</f>
        <v>50.33</v>
      </c>
      <c r="H631" s="15" t="n">
        <f aca="false">F631+G631</f>
        <v>553.66</v>
      </c>
      <c r="I631" s="17" t="s">
        <v>2474</v>
      </c>
      <c r="J631" s="19" t="n">
        <f aca="false">DATE(YEAR(B631),MONTH(B631),1)</f>
        <v>46143</v>
      </c>
      <c r="K631" s="17" t="str">
        <f aca="false">IF(E631="","No","Yes")</f>
        <v>Yes</v>
      </c>
      <c r="L631" s="17" t="str">
        <f aca="false">IF(D631="","No","Yes")</f>
        <v>Yes</v>
      </c>
    </row>
    <row r="632" customFormat="false" ht="15" hidden="false" customHeight="false" outlineLevel="0" collapsed="false">
      <c r="A632" s="17" t="s">
        <v>3102</v>
      </c>
      <c r="B632" s="18" t="n">
        <v>46162</v>
      </c>
      <c r="C632" s="17" t="s">
        <v>88</v>
      </c>
      <c r="D632" s="17" t="s">
        <v>764</v>
      </c>
      <c r="E632" s="17" t="s">
        <v>881</v>
      </c>
      <c r="F632" s="15" t="n">
        <v>226.19</v>
      </c>
      <c r="G632" s="15" t="n">
        <f aca="false">ROUND(ROUND(F632*100,0)/10,0)/100</f>
        <v>22.62</v>
      </c>
      <c r="H632" s="15" t="n">
        <f aca="false">F632+G632</f>
        <v>248.81</v>
      </c>
      <c r="I632" s="17" t="s">
        <v>2474</v>
      </c>
      <c r="J632" s="19" t="n">
        <f aca="false">DATE(YEAR(B632),MONTH(B632),1)</f>
        <v>46143</v>
      </c>
      <c r="K632" s="17" t="str">
        <f aca="false">IF(E632="","No","Yes")</f>
        <v>Yes</v>
      </c>
      <c r="L632" s="17" t="str">
        <f aca="false">IF(D632="","No","Yes")</f>
        <v>Yes</v>
      </c>
    </row>
    <row r="633" customFormat="false" ht="15" hidden="false" customHeight="false" outlineLevel="0" collapsed="false">
      <c r="A633" s="17" t="s">
        <v>3103</v>
      </c>
      <c r="B633" s="18" t="n">
        <v>46162</v>
      </c>
      <c r="C633" s="17" t="s">
        <v>88</v>
      </c>
      <c r="D633" s="17" t="s">
        <v>893</v>
      </c>
      <c r="E633" s="17" t="s">
        <v>892</v>
      </c>
      <c r="F633" s="15" t="n">
        <v>606.42</v>
      </c>
      <c r="G633" s="15" t="n">
        <f aca="false">ROUND(ROUND(F633*100,0)/10,0)/100</f>
        <v>60.64</v>
      </c>
      <c r="H633" s="15" t="n">
        <f aca="false">F633+G633</f>
        <v>667.06</v>
      </c>
      <c r="I633" s="17" t="s">
        <v>2474</v>
      </c>
      <c r="J633" s="19" t="n">
        <f aca="false">DATE(YEAR(B633),MONTH(B633),1)</f>
        <v>46143</v>
      </c>
      <c r="K633" s="17" t="str">
        <f aca="false">IF(E633="","No","Yes")</f>
        <v>Yes</v>
      </c>
      <c r="L633" s="17" t="str">
        <f aca="false">IF(D633="","No","Yes")</f>
        <v>Yes</v>
      </c>
    </row>
    <row r="634" customFormat="false" ht="15" hidden="false" customHeight="false" outlineLevel="0" collapsed="false">
      <c r="A634" s="17" t="s">
        <v>3104</v>
      </c>
      <c r="B634" s="18" t="n">
        <v>46162</v>
      </c>
      <c r="C634" s="17" t="s">
        <v>101</v>
      </c>
      <c r="D634" s="17" t="s">
        <v>760</v>
      </c>
      <c r="E634" s="17" t="s">
        <v>872</v>
      </c>
      <c r="F634" s="15" t="n">
        <v>261.5</v>
      </c>
      <c r="G634" s="15" t="n">
        <f aca="false">ROUND(ROUND(F634*100,0)/10,0)/100</f>
        <v>26.15</v>
      </c>
      <c r="H634" s="15" t="n">
        <f aca="false">F634+G634</f>
        <v>287.65</v>
      </c>
      <c r="I634" s="17" t="s">
        <v>2474</v>
      </c>
      <c r="J634" s="19" t="n">
        <f aca="false">DATE(YEAR(B634),MONTH(B634),1)</f>
        <v>46143</v>
      </c>
      <c r="K634" s="17" t="str">
        <f aca="false">IF(E634="","No","Yes")</f>
        <v>Yes</v>
      </c>
      <c r="L634" s="17" t="str">
        <f aca="false">IF(D634="","No","Yes")</f>
        <v>Yes</v>
      </c>
    </row>
    <row r="635" customFormat="false" ht="15" hidden="false" customHeight="false" outlineLevel="0" collapsed="false">
      <c r="A635" s="17" t="s">
        <v>3105</v>
      </c>
      <c r="B635" s="18" t="n">
        <v>46163</v>
      </c>
      <c r="C635" s="17" t="s">
        <v>82</v>
      </c>
      <c r="D635" s="17" t="s">
        <v>835</v>
      </c>
      <c r="E635" s="17" t="s">
        <v>856</v>
      </c>
      <c r="F635" s="15" t="n">
        <v>575.99</v>
      </c>
      <c r="G635" s="15" t="n">
        <f aca="false">ROUND(ROUND(F635*100,0)/10,0)/100</f>
        <v>57.6</v>
      </c>
      <c r="H635" s="15" t="n">
        <f aca="false">F635+G635</f>
        <v>633.59</v>
      </c>
      <c r="I635" s="17" t="s">
        <v>2474</v>
      </c>
      <c r="J635" s="19" t="n">
        <f aca="false">DATE(YEAR(B635),MONTH(B635),1)</f>
        <v>46143</v>
      </c>
      <c r="K635" s="17" t="str">
        <f aca="false">IF(E635="","No","Yes")</f>
        <v>Yes</v>
      </c>
      <c r="L635" s="17" t="str">
        <f aca="false">IF(D635="","No","Yes")</f>
        <v>Yes</v>
      </c>
    </row>
    <row r="636" customFormat="false" ht="15" hidden="false" customHeight="false" outlineLevel="0" collapsed="false">
      <c r="A636" s="17" t="s">
        <v>3106</v>
      </c>
      <c r="B636" s="18" t="n">
        <v>46163</v>
      </c>
      <c r="C636" s="17" t="s">
        <v>82</v>
      </c>
      <c r="D636" s="17" t="s">
        <v>831</v>
      </c>
      <c r="E636" s="17" t="s">
        <v>864</v>
      </c>
      <c r="F636" s="15" t="n">
        <v>126.05</v>
      </c>
      <c r="G636" s="15" t="n">
        <f aca="false">ROUND(ROUND(F636*100,0)/10,0)/100</f>
        <v>12.61</v>
      </c>
      <c r="H636" s="15" t="n">
        <f aca="false">F636+G636</f>
        <v>138.66</v>
      </c>
      <c r="I636" s="17" t="s">
        <v>2474</v>
      </c>
      <c r="J636" s="19" t="n">
        <f aca="false">DATE(YEAR(B636),MONTH(B636),1)</f>
        <v>46143</v>
      </c>
      <c r="K636" s="17" t="str">
        <f aca="false">IF(E636="","No","Yes")</f>
        <v>Yes</v>
      </c>
      <c r="L636" s="17" t="str">
        <f aca="false">IF(D636="","No","Yes")</f>
        <v>Yes</v>
      </c>
    </row>
    <row r="637" customFormat="false" ht="15" hidden="false" customHeight="false" outlineLevel="0" collapsed="false">
      <c r="A637" s="17" t="s">
        <v>3107</v>
      </c>
      <c r="B637" s="18" t="n">
        <v>46163</v>
      </c>
      <c r="C637" s="17" t="s">
        <v>82</v>
      </c>
      <c r="D637" s="17" t="s">
        <v>774</v>
      </c>
      <c r="E637" s="17" t="s">
        <v>890</v>
      </c>
      <c r="F637" s="15" t="n">
        <v>25.76</v>
      </c>
      <c r="G637" s="15" t="n">
        <f aca="false">ROUND(ROUND(F637*100,0)/10,0)/100</f>
        <v>2.58</v>
      </c>
      <c r="H637" s="15" t="n">
        <f aca="false">F637+G637</f>
        <v>28.34</v>
      </c>
      <c r="I637" s="17" t="s">
        <v>2474</v>
      </c>
      <c r="J637" s="19" t="n">
        <f aca="false">DATE(YEAR(B637),MONTH(B637),1)</f>
        <v>46143</v>
      </c>
      <c r="K637" s="17" t="str">
        <f aca="false">IF(E637="","No","Yes")</f>
        <v>Yes</v>
      </c>
      <c r="L637" s="17" t="str">
        <f aca="false">IF(D637="","No","Yes")</f>
        <v>Yes</v>
      </c>
    </row>
    <row r="638" customFormat="false" ht="15" hidden="false" customHeight="false" outlineLevel="0" collapsed="false">
      <c r="A638" s="17" t="s">
        <v>3108</v>
      </c>
      <c r="B638" s="18" t="n">
        <v>46163</v>
      </c>
      <c r="C638" s="17" t="s">
        <v>82</v>
      </c>
      <c r="D638" s="17" t="s">
        <v>798</v>
      </c>
      <c r="E638" s="17" t="s">
        <v>896</v>
      </c>
      <c r="F638" s="15" t="n">
        <v>543.5</v>
      </c>
      <c r="G638" s="15" t="n">
        <f aca="false">ROUND(ROUND(F638*100,0)/10,0)/100</f>
        <v>54.35</v>
      </c>
      <c r="H638" s="15" t="n">
        <f aca="false">F638+G638</f>
        <v>597.85</v>
      </c>
      <c r="I638" s="17" t="s">
        <v>2474</v>
      </c>
      <c r="J638" s="19" t="n">
        <f aca="false">DATE(YEAR(B638),MONTH(B638),1)</f>
        <v>46143</v>
      </c>
      <c r="K638" s="17" t="str">
        <f aca="false">IF(E638="","No","Yes")</f>
        <v>Yes</v>
      </c>
      <c r="L638" s="17" t="str">
        <f aca="false">IF(D638="","No","Yes")</f>
        <v>Yes</v>
      </c>
    </row>
    <row r="639" customFormat="false" ht="15" hidden="false" customHeight="false" outlineLevel="0" collapsed="false">
      <c r="A639" s="17" t="s">
        <v>3109</v>
      </c>
      <c r="B639" s="18" t="n">
        <v>46163</v>
      </c>
      <c r="C639" s="17" t="s">
        <v>82</v>
      </c>
      <c r="D639" s="17" t="s">
        <v>860</v>
      </c>
      <c r="E639" s="17" t="s">
        <v>902</v>
      </c>
      <c r="F639" s="15" t="n">
        <v>83.09</v>
      </c>
      <c r="G639" s="15" t="n">
        <f aca="false">ROUND(ROUND(F639*100,0)/10,0)/100</f>
        <v>8.31</v>
      </c>
      <c r="H639" s="15" t="n">
        <f aca="false">F639+G639</f>
        <v>91.4</v>
      </c>
      <c r="I639" s="17" t="s">
        <v>2474</v>
      </c>
      <c r="J639" s="19" t="n">
        <f aca="false">DATE(YEAR(B639),MONTH(B639),1)</f>
        <v>46143</v>
      </c>
      <c r="K639" s="17" t="str">
        <f aca="false">IF(E639="","No","Yes")</f>
        <v>Yes</v>
      </c>
      <c r="L639" s="17" t="str">
        <f aca="false">IF(D639="","No","Yes")</f>
        <v>Yes</v>
      </c>
    </row>
    <row r="640" customFormat="false" ht="15" hidden="false" customHeight="false" outlineLevel="0" collapsed="false">
      <c r="A640" s="17" t="s">
        <v>3110</v>
      </c>
      <c r="B640" s="18" t="n">
        <v>46163</v>
      </c>
      <c r="C640" s="17" t="s">
        <v>82</v>
      </c>
      <c r="D640" s="17" t="s">
        <v>841</v>
      </c>
      <c r="E640" s="17"/>
      <c r="F640" s="15" t="n">
        <v>136.32</v>
      </c>
      <c r="G640" s="15" t="n">
        <f aca="false">ROUND(ROUND(F640*100,0)/10,0)/100</f>
        <v>13.63</v>
      </c>
      <c r="H640" s="15" t="n">
        <f aca="false">F640+G640</f>
        <v>149.95</v>
      </c>
      <c r="I640" s="17" t="s">
        <v>2472</v>
      </c>
      <c r="J640" s="19" t="n">
        <f aca="false">DATE(YEAR(B640),MONTH(B640),1)</f>
        <v>46143</v>
      </c>
      <c r="K640" s="17" t="str">
        <f aca="false">IF(E640="","No","Yes")</f>
        <v>No</v>
      </c>
      <c r="L640" s="17" t="str">
        <f aca="false">IF(D640="","No","Yes")</f>
        <v>Yes</v>
      </c>
    </row>
    <row r="641" customFormat="false" ht="15" hidden="false" customHeight="false" outlineLevel="0" collapsed="false">
      <c r="A641" s="17" t="s">
        <v>3111</v>
      </c>
      <c r="B641" s="18" t="n">
        <v>46163</v>
      </c>
      <c r="C641" s="17" t="s">
        <v>88</v>
      </c>
      <c r="D641" s="17" t="s">
        <v>831</v>
      </c>
      <c r="E641" s="17" t="s">
        <v>883</v>
      </c>
      <c r="F641" s="15" t="n">
        <v>561.64</v>
      </c>
      <c r="G641" s="15" t="n">
        <f aca="false">ROUND(ROUND(F641*100,0)/10,0)/100</f>
        <v>56.16</v>
      </c>
      <c r="H641" s="15" t="n">
        <f aca="false">F641+G641</f>
        <v>617.8</v>
      </c>
      <c r="I641" s="17" t="s">
        <v>2474</v>
      </c>
      <c r="J641" s="19" t="n">
        <f aca="false">DATE(YEAR(B641),MONTH(B641),1)</f>
        <v>46143</v>
      </c>
      <c r="K641" s="17" t="str">
        <f aca="false">IF(E641="","No","Yes")</f>
        <v>Yes</v>
      </c>
      <c r="L641" s="17" t="str">
        <f aca="false">IF(D641="","No","Yes")</f>
        <v>Yes</v>
      </c>
    </row>
    <row r="642" customFormat="false" ht="15" hidden="false" customHeight="false" outlineLevel="0" collapsed="false">
      <c r="A642" s="17" t="s">
        <v>3112</v>
      </c>
      <c r="B642" s="18" t="n">
        <v>46163</v>
      </c>
      <c r="C642" s="17" t="s">
        <v>88</v>
      </c>
      <c r="D642" s="17" t="s">
        <v>756</v>
      </c>
      <c r="E642" s="17" t="s">
        <v>904</v>
      </c>
      <c r="F642" s="15" t="n">
        <v>317.81</v>
      </c>
      <c r="G642" s="15" t="n">
        <f aca="false">ROUND(ROUND(F642*100,0)/10,0)/100</f>
        <v>31.78</v>
      </c>
      <c r="H642" s="15" t="n">
        <f aca="false">F642+G642</f>
        <v>349.59</v>
      </c>
      <c r="I642" s="17" t="s">
        <v>2474</v>
      </c>
      <c r="J642" s="19" t="n">
        <f aca="false">DATE(YEAR(B642),MONTH(B642),1)</f>
        <v>46143</v>
      </c>
      <c r="K642" s="17" t="str">
        <f aca="false">IF(E642="","No","Yes")</f>
        <v>Yes</v>
      </c>
      <c r="L642" s="17" t="str">
        <f aca="false">IF(D642="","No","Yes")</f>
        <v>Yes</v>
      </c>
    </row>
    <row r="643" customFormat="false" ht="15" hidden="false" customHeight="false" outlineLevel="0" collapsed="false">
      <c r="A643" s="17" t="s">
        <v>3113</v>
      </c>
      <c r="B643" s="18" t="n">
        <v>46163</v>
      </c>
      <c r="C643" s="17" t="s">
        <v>101</v>
      </c>
      <c r="D643" s="17" t="s">
        <v>756</v>
      </c>
      <c r="E643" s="17" t="s">
        <v>880</v>
      </c>
      <c r="F643" s="15" t="n">
        <v>71.46</v>
      </c>
      <c r="G643" s="15" t="n">
        <f aca="false">ROUND(ROUND(F643*100,0)/10,0)/100</f>
        <v>7.15</v>
      </c>
      <c r="H643" s="15" t="n">
        <f aca="false">F643+G643</f>
        <v>78.61</v>
      </c>
      <c r="I643" s="17" t="s">
        <v>2474</v>
      </c>
      <c r="J643" s="19" t="n">
        <f aca="false">DATE(YEAR(B643),MONTH(B643),1)</f>
        <v>46143</v>
      </c>
      <c r="K643" s="17" t="str">
        <f aca="false">IF(E643="","No","Yes")</f>
        <v>Yes</v>
      </c>
      <c r="L643" s="17" t="str">
        <f aca="false">IF(D643="","No","Yes")</f>
        <v>Yes</v>
      </c>
    </row>
    <row r="644" customFormat="false" ht="15" hidden="false" customHeight="false" outlineLevel="0" collapsed="false">
      <c r="A644" s="17" t="s">
        <v>3114</v>
      </c>
      <c r="B644" s="18" t="n">
        <v>46163</v>
      </c>
      <c r="C644" s="17" t="s">
        <v>101</v>
      </c>
      <c r="D644" s="17"/>
      <c r="E644" s="17"/>
      <c r="F644" s="15" t="n">
        <v>677.91</v>
      </c>
      <c r="G644" s="15" t="n">
        <f aca="false">ROUND(ROUND(F644*100,0)/10,0)/100</f>
        <v>67.79</v>
      </c>
      <c r="H644" s="15" t="n">
        <f aca="false">F644+G644</f>
        <v>745.7</v>
      </c>
      <c r="I644" s="17" t="s">
        <v>2470</v>
      </c>
      <c r="J644" s="19" t="n">
        <f aca="false">DATE(YEAR(B644),MONTH(B644),1)</f>
        <v>46143</v>
      </c>
      <c r="K644" s="17" t="str">
        <f aca="false">IF(E644="","No","Yes")</f>
        <v>No</v>
      </c>
      <c r="L644" s="17" t="str">
        <f aca="false">IF(D644="","No","Yes")</f>
        <v>No</v>
      </c>
    </row>
    <row r="645" customFormat="false" ht="15" hidden="false" customHeight="false" outlineLevel="0" collapsed="false">
      <c r="A645" s="17" t="s">
        <v>3115</v>
      </c>
      <c r="B645" s="18" t="n">
        <v>46164</v>
      </c>
      <c r="C645" s="17" t="s">
        <v>82</v>
      </c>
      <c r="D645" s="17" t="s">
        <v>798</v>
      </c>
      <c r="E645" s="17" t="s">
        <v>869</v>
      </c>
      <c r="F645" s="15" t="n">
        <v>208.59</v>
      </c>
      <c r="G645" s="15" t="n">
        <f aca="false">ROUND(ROUND(F645*100,0)/10,0)/100</f>
        <v>20.86</v>
      </c>
      <c r="H645" s="15" t="n">
        <f aca="false">F645+G645</f>
        <v>229.45</v>
      </c>
      <c r="I645" s="17" t="s">
        <v>2474</v>
      </c>
      <c r="J645" s="19" t="n">
        <f aca="false">DATE(YEAR(B645),MONTH(B645),1)</f>
        <v>46143</v>
      </c>
      <c r="K645" s="17" t="str">
        <f aca="false">IF(E645="","No","Yes")</f>
        <v>Yes</v>
      </c>
      <c r="L645" s="17" t="str">
        <f aca="false">IF(D645="","No","Yes")</f>
        <v>Yes</v>
      </c>
    </row>
    <row r="646" customFormat="false" ht="15" hidden="false" customHeight="false" outlineLevel="0" collapsed="false">
      <c r="A646" s="17" t="s">
        <v>3116</v>
      </c>
      <c r="B646" s="18" t="n">
        <v>46164</v>
      </c>
      <c r="C646" s="17" t="s">
        <v>82</v>
      </c>
      <c r="D646" s="17" t="s">
        <v>887</v>
      </c>
      <c r="E646" s="17" t="s">
        <v>886</v>
      </c>
      <c r="F646" s="15" t="n">
        <v>523.21</v>
      </c>
      <c r="G646" s="15" t="n">
        <f aca="false">ROUND(ROUND(F646*100,0)/10,0)/100</f>
        <v>52.32</v>
      </c>
      <c r="H646" s="15" t="n">
        <f aca="false">F646+G646</f>
        <v>575.53</v>
      </c>
      <c r="I646" s="17" t="s">
        <v>2474</v>
      </c>
      <c r="J646" s="19" t="n">
        <f aca="false">DATE(YEAR(B646),MONTH(B646),1)</f>
        <v>46143</v>
      </c>
      <c r="K646" s="17" t="str">
        <f aca="false">IF(E646="","No","Yes")</f>
        <v>Yes</v>
      </c>
      <c r="L646" s="17" t="str">
        <f aca="false">IF(D646="","No","Yes")</f>
        <v>Yes</v>
      </c>
    </row>
    <row r="647" customFormat="false" ht="15" hidden="false" customHeight="false" outlineLevel="0" collapsed="false">
      <c r="A647" s="17" t="s">
        <v>3117</v>
      </c>
      <c r="B647" s="18" t="n">
        <v>46164</v>
      </c>
      <c r="C647" s="17" t="s">
        <v>82</v>
      </c>
      <c r="D647" s="17" t="s">
        <v>835</v>
      </c>
      <c r="E647" s="17" t="s">
        <v>926</v>
      </c>
      <c r="F647" s="15" t="n">
        <v>108.39</v>
      </c>
      <c r="G647" s="15" t="n">
        <f aca="false">ROUND(ROUND(F647*100,0)/10,0)/100</f>
        <v>10.84</v>
      </c>
      <c r="H647" s="15" t="n">
        <f aca="false">F647+G647</f>
        <v>119.23</v>
      </c>
      <c r="I647" s="17" t="s">
        <v>2474</v>
      </c>
      <c r="J647" s="19" t="n">
        <f aca="false">DATE(YEAR(B647),MONTH(B647),1)</f>
        <v>46143</v>
      </c>
      <c r="K647" s="17" t="str">
        <f aca="false">IF(E647="","No","Yes")</f>
        <v>Yes</v>
      </c>
      <c r="L647" s="17" t="str">
        <f aca="false">IF(D647="","No","Yes")</f>
        <v>Yes</v>
      </c>
    </row>
    <row r="648" customFormat="false" ht="15" hidden="false" customHeight="false" outlineLevel="0" collapsed="false">
      <c r="A648" s="17" t="s">
        <v>3118</v>
      </c>
      <c r="B648" s="18" t="n">
        <v>46164</v>
      </c>
      <c r="C648" s="17" t="s">
        <v>82</v>
      </c>
      <c r="D648" s="17" t="s">
        <v>899</v>
      </c>
      <c r="E648" s="17" t="s">
        <v>931</v>
      </c>
      <c r="F648" s="15" t="n">
        <v>115.18</v>
      </c>
      <c r="G648" s="15" t="n">
        <f aca="false">ROUND(ROUND(F648*100,0)/10,0)/100</f>
        <v>11.52</v>
      </c>
      <c r="H648" s="15" t="n">
        <f aca="false">F648+G648</f>
        <v>126.7</v>
      </c>
      <c r="I648" s="17" t="s">
        <v>2474</v>
      </c>
      <c r="J648" s="19" t="n">
        <f aca="false">DATE(YEAR(B648),MONTH(B648),1)</f>
        <v>46143</v>
      </c>
      <c r="K648" s="17" t="str">
        <f aca="false">IF(E648="","No","Yes")</f>
        <v>Yes</v>
      </c>
      <c r="L648" s="17" t="str">
        <f aca="false">IF(D648="","No","Yes")</f>
        <v>Yes</v>
      </c>
    </row>
    <row r="649" customFormat="false" ht="15" hidden="false" customHeight="false" outlineLevel="0" collapsed="false">
      <c r="A649" s="17" t="s">
        <v>3119</v>
      </c>
      <c r="B649" s="18" t="n">
        <v>46164</v>
      </c>
      <c r="C649" s="17" t="s">
        <v>82</v>
      </c>
      <c r="D649" s="17" t="s">
        <v>828</v>
      </c>
      <c r="E649" s="17"/>
      <c r="F649" s="15" t="n">
        <v>117.31</v>
      </c>
      <c r="G649" s="15" t="n">
        <f aca="false">ROUND(ROUND(F649*100,0)/10,0)/100</f>
        <v>11.73</v>
      </c>
      <c r="H649" s="15" t="n">
        <f aca="false">F649+G649</f>
        <v>129.04</v>
      </c>
      <c r="I649" s="17" t="s">
        <v>2472</v>
      </c>
      <c r="J649" s="19" t="n">
        <f aca="false">DATE(YEAR(B649),MONTH(B649),1)</f>
        <v>46143</v>
      </c>
      <c r="K649" s="17" t="str">
        <f aca="false">IF(E649="","No","Yes")</f>
        <v>No</v>
      </c>
      <c r="L649" s="17" t="str">
        <f aca="false">IF(D649="","No","Yes")</f>
        <v>Yes</v>
      </c>
    </row>
    <row r="650" customFormat="false" ht="15" hidden="false" customHeight="false" outlineLevel="0" collapsed="false">
      <c r="A650" s="17" t="s">
        <v>3120</v>
      </c>
      <c r="B650" s="18" t="n">
        <v>46164</v>
      </c>
      <c r="C650" s="17" t="s">
        <v>88</v>
      </c>
      <c r="D650" s="17" t="s">
        <v>778</v>
      </c>
      <c r="E650" s="17" t="s">
        <v>868</v>
      </c>
      <c r="F650" s="15" t="n">
        <v>373.71</v>
      </c>
      <c r="G650" s="15" t="n">
        <f aca="false">ROUND(ROUND(F650*100,0)/10,0)/100</f>
        <v>37.37</v>
      </c>
      <c r="H650" s="15" t="n">
        <f aca="false">F650+G650</f>
        <v>411.08</v>
      </c>
      <c r="I650" s="17" t="s">
        <v>2474</v>
      </c>
      <c r="J650" s="19" t="n">
        <f aca="false">DATE(YEAR(B650),MONTH(B650),1)</f>
        <v>46143</v>
      </c>
      <c r="K650" s="17" t="str">
        <f aca="false">IF(E650="","No","Yes")</f>
        <v>Yes</v>
      </c>
      <c r="L650" s="17" t="str">
        <f aca="false">IF(D650="","No","Yes")</f>
        <v>Yes</v>
      </c>
    </row>
    <row r="651" customFormat="false" ht="15" hidden="false" customHeight="false" outlineLevel="0" collapsed="false">
      <c r="A651" s="17" t="s">
        <v>3121</v>
      </c>
      <c r="B651" s="18" t="n">
        <v>46164</v>
      </c>
      <c r="C651" s="17" t="s">
        <v>101</v>
      </c>
      <c r="D651" s="17" t="s">
        <v>760</v>
      </c>
      <c r="E651" s="17" t="s">
        <v>871</v>
      </c>
      <c r="F651" s="15" t="n">
        <v>658.71</v>
      </c>
      <c r="G651" s="15" t="n">
        <f aca="false">ROUND(ROUND(F651*100,0)/10,0)/100</f>
        <v>65.87</v>
      </c>
      <c r="H651" s="15" t="n">
        <f aca="false">F651+G651</f>
        <v>724.58</v>
      </c>
      <c r="I651" s="17" t="s">
        <v>2474</v>
      </c>
      <c r="J651" s="19" t="n">
        <f aca="false">DATE(YEAR(B651),MONTH(B651),1)</f>
        <v>46143</v>
      </c>
      <c r="K651" s="17" t="str">
        <f aca="false">IF(E651="","No","Yes")</f>
        <v>Yes</v>
      </c>
      <c r="L651" s="17" t="str">
        <f aca="false">IF(D651="","No","Yes")</f>
        <v>Yes</v>
      </c>
    </row>
    <row r="652" customFormat="false" ht="15" hidden="false" customHeight="false" outlineLevel="0" collapsed="false">
      <c r="A652" s="17" t="s">
        <v>3122</v>
      </c>
      <c r="B652" s="18" t="n">
        <v>46164</v>
      </c>
      <c r="C652" s="17" t="s">
        <v>101</v>
      </c>
      <c r="D652" s="17" t="s">
        <v>874</v>
      </c>
      <c r="E652" s="17" t="s">
        <v>897</v>
      </c>
      <c r="F652" s="15" t="n">
        <v>320.16</v>
      </c>
      <c r="G652" s="15" t="n">
        <f aca="false">ROUND(ROUND(F652*100,0)/10,0)/100</f>
        <v>32.02</v>
      </c>
      <c r="H652" s="15" t="n">
        <f aca="false">F652+G652</f>
        <v>352.18</v>
      </c>
      <c r="I652" s="17" t="s">
        <v>2474</v>
      </c>
      <c r="J652" s="19" t="n">
        <f aca="false">DATE(YEAR(B652),MONTH(B652),1)</f>
        <v>46143</v>
      </c>
      <c r="K652" s="17" t="str">
        <f aca="false">IF(E652="","No","Yes")</f>
        <v>Yes</v>
      </c>
      <c r="L652" s="17" t="str">
        <f aca="false">IF(D652="","No","Yes")</f>
        <v>Yes</v>
      </c>
    </row>
    <row r="653" customFormat="false" ht="15" hidden="false" customHeight="false" outlineLevel="0" collapsed="false">
      <c r="A653" s="17" t="s">
        <v>3123</v>
      </c>
      <c r="B653" s="18" t="n">
        <v>46165</v>
      </c>
      <c r="C653" s="17" t="s">
        <v>82</v>
      </c>
      <c r="D653" s="17" t="s">
        <v>907</v>
      </c>
      <c r="E653" s="17" t="s">
        <v>906</v>
      </c>
      <c r="F653" s="15" t="n">
        <v>163.39</v>
      </c>
      <c r="G653" s="15" t="n">
        <f aca="false">ROUND(ROUND(F653*100,0)/10,0)/100</f>
        <v>16.34</v>
      </c>
      <c r="H653" s="15" t="n">
        <f aca="false">F653+G653</f>
        <v>179.73</v>
      </c>
      <c r="I653" s="17" t="s">
        <v>2474</v>
      </c>
      <c r="J653" s="19" t="n">
        <f aca="false">DATE(YEAR(B653),MONTH(B653),1)</f>
        <v>46143</v>
      </c>
      <c r="K653" s="17" t="str">
        <f aca="false">IF(E653="","No","Yes")</f>
        <v>Yes</v>
      </c>
      <c r="L653" s="17" t="str">
        <f aca="false">IF(D653="","No","Yes")</f>
        <v>Yes</v>
      </c>
    </row>
    <row r="654" customFormat="false" ht="15" hidden="false" customHeight="false" outlineLevel="0" collapsed="false">
      <c r="A654" s="17" t="s">
        <v>3124</v>
      </c>
      <c r="B654" s="18" t="n">
        <v>46165</v>
      </c>
      <c r="C654" s="17" t="s">
        <v>82</v>
      </c>
      <c r="D654" s="17" t="s">
        <v>924</v>
      </c>
      <c r="E654" s="17" t="s">
        <v>923</v>
      </c>
      <c r="F654" s="15" t="n">
        <v>43.07</v>
      </c>
      <c r="G654" s="15" t="n">
        <f aca="false">ROUND(ROUND(F654*100,0)/10,0)/100</f>
        <v>4.31</v>
      </c>
      <c r="H654" s="15" t="n">
        <f aca="false">F654+G654</f>
        <v>47.38</v>
      </c>
      <c r="I654" s="17" t="s">
        <v>2474</v>
      </c>
      <c r="J654" s="19" t="n">
        <f aca="false">DATE(YEAR(B654),MONTH(B654),1)</f>
        <v>46143</v>
      </c>
      <c r="K654" s="17" t="str">
        <f aca="false">IF(E654="","No","Yes")</f>
        <v>Yes</v>
      </c>
      <c r="L654" s="17" t="str">
        <f aca="false">IF(D654="","No","Yes")</f>
        <v>Yes</v>
      </c>
    </row>
    <row r="655" customFormat="false" ht="15" hidden="false" customHeight="false" outlineLevel="0" collapsed="false">
      <c r="A655" s="17" t="s">
        <v>3125</v>
      </c>
      <c r="B655" s="18" t="n">
        <v>46165</v>
      </c>
      <c r="C655" s="17" t="s">
        <v>82</v>
      </c>
      <c r="D655" s="17" t="s">
        <v>860</v>
      </c>
      <c r="E655" s="17" t="s">
        <v>932</v>
      </c>
      <c r="F655" s="15" t="n">
        <v>339.62</v>
      </c>
      <c r="G655" s="15" t="n">
        <f aca="false">ROUND(ROUND(F655*100,0)/10,0)/100</f>
        <v>33.96</v>
      </c>
      <c r="H655" s="15" t="n">
        <f aca="false">F655+G655</f>
        <v>373.58</v>
      </c>
      <c r="I655" s="17" t="s">
        <v>2474</v>
      </c>
      <c r="J655" s="19" t="n">
        <f aca="false">DATE(YEAR(B655),MONTH(B655),1)</f>
        <v>46143</v>
      </c>
      <c r="K655" s="17" t="str">
        <f aca="false">IF(E655="","No","Yes")</f>
        <v>Yes</v>
      </c>
      <c r="L655" s="17" t="str">
        <f aca="false">IF(D655="","No","Yes")</f>
        <v>Yes</v>
      </c>
    </row>
    <row r="656" customFormat="false" ht="15" hidden="false" customHeight="false" outlineLevel="0" collapsed="false">
      <c r="A656" s="17" t="s">
        <v>3126</v>
      </c>
      <c r="B656" s="18" t="n">
        <v>46165</v>
      </c>
      <c r="C656" s="17" t="s">
        <v>82</v>
      </c>
      <c r="D656" s="17"/>
      <c r="E656" s="17"/>
      <c r="F656" s="15" t="n">
        <v>116.17</v>
      </c>
      <c r="G656" s="15" t="n">
        <f aca="false">ROUND(ROUND(F656*100,0)/10,0)/100</f>
        <v>11.62</v>
      </c>
      <c r="H656" s="15" t="n">
        <f aca="false">F656+G656</f>
        <v>127.79</v>
      </c>
      <c r="I656" s="17" t="s">
        <v>2470</v>
      </c>
      <c r="J656" s="19" t="n">
        <f aca="false">DATE(YEAR(B656),MONTH(B656),1)</f>
        <v>46143</v>
      </c>
      <c r="K656" s="17" t="str">
        <f aca="false">IF(E656="","No","Yes")</f>
        <v>No</v>
      </c>
      <c r="L656" s="17" t="str">
        <f aca="false">IF(D656="","No","Yes")</f>
        <v>No</v>
      </c>
    </row>
    <row r="657" customFormat="false" ht="15" hidden="false" customHeight="false" outlineLevel="0" collapsed="false">
      <c r="A657" s="17" t="s">
        <v>3127</v>
      </c>
      <c r="B657" s="18" t="n">
        <v>46165</v>
      </c>
      <c r="C657" s="17" t="s">
        <v>82</v>
      </c>
      <c r="D657" s="17" t="s">
        <v>893</v>
      </c>
      <c r="E657" s="17"/>
      <c r="F657" s="15" t="n">
        <v>59.93</v>
      </c>
      <c r="G657" s="15" t="n">
        <f aca="false">ROUND(ROUND(F657*100,0)/10,0)/100</f>
        <v>5.99</v>
      </c>
      <c r="H657" s="15" t="n">
        <f aca="false">F657+G657</f>
        <v>65.92</v>
      </c>
      <c r="I657" s="17" t="s">
        <v>2472</v>
      </c>
      <c r="J657" s="19" t="n">
        <f aca="false">DATE(YEAR(B657),MONTH(B657),1)</f>
        <v>46143</v>
      </c>
      <c r="K657" s="17" t="str">
        <f aca="false">IF(E657="","No","Yes")</f>
        <v>No</v>
      </c>
      <c r="L657" s="17" t="str">
        <f aca="false">IF(D657="","No","Yes")</f>
        <v>Yes</v>
      </c>
    </row>
    <row r="658" customFormat="false" ht="15" hidden="false" customHeight="false" outlineLevel="0" collapsed="false">
      <c r="A658" s="17" t="s">
        <v>3128</v>
      </c>
      <c r="B658" s="18" t="n">
        <v>46165</v>
      </c>
      <c r="C658" s="17" t="s">
        <v>88</v>
      </c>
      <c r="D658" s="17" t="s">
        <v>798</v>
      </c>
      <c r="E658" s="17" t="s">
        <v>918</v>
      </c>
      <c r="F658" s="15" t="n">
        <v>373.81</v>
      </c>
      <c r="G658" s="15" t="n">
        <f aca="false">ROUND(ROUND(F658*100,0)/10,0)/100</f>
        <v>37.38</v>
      </c>
      <c r="H658" s="15" t="n">
        <f aca="false">F658+G658</f>
        <v>411.19</v>
      </c>
      <c r="I658" s="17" t="s">
        <v>2474</v>
      </c>
      <c r="J658" s="19" t="n">
        <f aca="false">DATE(YEAR(B658),MONTH(B658),1)</f>
        <v>46143</v>
      </c>
      <c r="K658" s="17" t="str">
        <f aca="false">IF(E658="","No","Yes")</f>
        <v>Yes</v>
      </c>
      <c r="L658" s="17" t="str">
        <f aca="false">IF(D658="","No","Yes")</f>
        <v>Yes</v>
      </c>
    </row>
    <row r="659" customFormat="false" ht="15" hidden="false" customHeight="false" outlineLevel="0" collapsed="false">
      <c r="A659" s="17" t="s">
        <v>3129</v>
      </c>
      <c r="B659" s="18" t="n">
        <v>46165</v>
      </c>
      <c r="C659" s="17" t="s">
        <v>88</v>
      </c>
      <c r="D659" s="17" t="s">
        <v>841</v>
      </c>
      <c r="E659" s="17" t="s">
        <v>934</v>
      </c>
      <c r="F659" s="15" t="n">
        <v>171.52</v>
      </c>
      <c r="G659" s="15" t="n">
        <f aca="false">ROUND(ROUND(F659*100,0)/10,0)/100</f>
        <v>17.15</v>
      </c>
      <c r="H659" s="15" t="n">
        <f aca="false">F659+G659</f>
        <v>188.67</v>
      </c>
      <c r="I659" s="17" t="s">
        <v>2474</v>
      </c>
      <c r="J659" s="19" t="n">
        <f aca="false">DATE(YEAR(B659),MONTH(B659),1)</f>
        <v>46143</v>
      </c>
      <c r="K659" s="17" t="str">
        <f aca="false">IF(E659="","No","Yes")</f>
        <v>Yes</v>
      </c>
      <c r="L659" s="17" t="str">
        <f aca="false">IF(D659="","No","Yes")</f>
        <v>Yes</v>
      </c>
    </row>
    <row r="660" customFormat="false" ht="15" hidden="false" customHeight="false" outlineLevel="0" collapsed="false">
      <c r="A660" s="17" t="s">
        <v>3130</v>
      </c>
      <c r="B660" s="18" t="n">
        <v>46165</v>
      </c>
      <c r="C660" s="17" t="s">
        <v>88</v>
      </c>
      <c r="D660" s="17" t="s">
        <v>921</v>
      </c>
      <c r="E660" s="17" t="s">
        <v>939</v>
      </c>
      <c r="F660" s="15" t="n">
        <v>232.73</v>
      </c>
      <c r="G660" s="15" t="n">
        <f aca="false">ROUND(ROUND(F660*100,0)/10,0)/100</f>
        <v>23.27</v>
      </c>
      <c r="H660" s="15" t="n">
        <f aca="false">F660+G660</f>
        <v>256</v>
      </c>
      <c r="I660" s="17" t="s">
        <v>2474</v>
      </c>
      <c r="J660" s="19" t="n">
        <f aca="false">DATE(YEAR(B660),MONTH(B660),1)</f>
        <v>46143</v>
      </c>
      <c r="K660" s="17" t="str">
        <f aca="false">IF(E660="","No","Yes")</f>
        <v>Yes</v>
      </c>
      <c r="L660" s="17" t="str">
        <f aca="false">IF(D660="","No","Yes")</f>
        <v>Yes</v>
      </c>
    </row>
    <row r="661" customFormat="false" ht="15" hidden="false" customHeight="false" outlineLevel="0" collapsed="false">
      <c r="A661" s="17" t="s">
        <v>3131</v>
      </c>
      <c r="B661" s="18" t="n">
        <v>46165</v>
      </c>
      <c r="C661" s="17" t="s">
        <v>101</v>
      </c>
      <c r="D661" s="17" t="s">
        <v>874</v>
      </c>
      <c r="E661" s="17" t="s">
        <v>873</v>
      </c>
      <c r="F661" s="15" t="n">
        <v>201.89</v>
      </c>
      <c r="G661" s="15" t="n">
        <f aca="false">ROUND(ROUND(F661*100,0)/10,0)/100</f>
        <v>20.19</v>
      </c>
      <c r="H661" s="15" t="n">
        <f aca="false">F661+G661</f>
        <v>222.08</v>
      </c>
      <c r="I661" s="17" t="s">
        <v>2474</v>
      </c>
      <c r="J661" s="19" t="n">
        <f aca="false">DATE(YEAR(B661),MONTH(B661),1)</f>
        <v>46143</v>
      </c>
      <c r="K661" s="17" t="str">
        <f aca="false">IF(E661="","No","Yes")</f>
        <v>Yes</v>
      </c>
      <c r="L661" s="17" t="str">
        <f aca="false">IF(D661="","No","Yes")</f>
        <v>Yes</v>
      </c>
    </row>
    <row r="662" customFormat="false" ht="15" hidden="false" customHeight="false" outlineLevel="0" collapsed="false">
      <c r="A662" s="17" t="s">
        <v>3132</v>
      </c>
      <c r="B662" s="18" t="n">
        <v>46165</v>
      </c>
      <c r="C662" s="17" t="s">
        <v>101</v>
      </c>
      <c r="D662" s="17" t="s">
        <v>760</v>
      </c>
      <c r="E662" s="17" t="s">
        <v>909</v>
      </c>
      <c r="F662" s="15" t="n">
        <v>272.97</v>
      </c>
      <c r="G662" s="15" t="n">
        <f aca="false">ROUND(ROUND(F662*100,0)/10,0)/100</f>
        <v>27.3</v>
      </c>
      <c r="H662" s="15" t="n">
        <f aca="false">F662+G662</f>
        <v>300.27</v>
      </c>
      <c r="I662" s="17" t="s">
        <v>2474</v>
      </c>
      <c r="J662" s="19" t="n">
        <f aca="false">DATE(YEAR(B662),MONTH(B662),1)</f>
        <v>46143</v>
      </c>
      <c r="K662" s="17" t="str">
        <f aca="false">IF(E662="","No","Yes")</f>
        <v>Yes</v>
      </c>
      <c r="L662" s="17" t="str">
        <f aca="false">IF(D662="","No","Yes")</f>
        <v>Yes</v>
      </c>
    </row>
    <row r="663" customFormat="false" ht="15" hidden="false" customHeight="false" outlineLevel="0" collapsed="false">
      <c r="A663" s="17" t="s">
        <v>3133</v>
      </c>
      <c r="B663" s="18" t="n">
        <v>46165</v>
      </c>
      <c r="C663" s="17" t="s">
        <v>101</v>
      </c>
      <c r="D663" s="17" t="s">
        <v>887</v>
      </c>
      <c r="E663" s="17" t="s">
        <v>936</v>
      </c>
      <c r="F663" s="15" t="n">
        <v>288.03</v>
      </c>
      <c r="G663" s="15" t="n">
        <f aca="false">ROUND(ROUND(F663*100,0)/10,0)/100</f>
        <v>28.8</v>
      </c>
      <c r="H663" s="15" t="n">
        <f aca="false">F663+G663</f>
        <v>316.83</v>
      </c>
      <c r="I663" s="17" t="s">
        <v>2474</v>
      </c>
      <c r="J663" s="19" t="n">
        <f aca="false">DATE(YEAR(B663),MONTH(B663),1)</f>
        <v>46143</v>
      </c>
      <c r="K663" s="17" t="str">
        <f aca="false">IF(E663="","No","Yes")</f>
        <v>Yes</v>
      </c>
      <c r="L663" s="17" t="str">
        <f aca="false">IF(D663="","No","Yes")</f>
        <v>Yes</v>
      </c>
    </row>
    <row r="664" customFormat="false" ht="15" hidden="false" customHeight="false" outlineLevel="0" collapsed="false">
      <c r="A664" s="17" t="s">
        <v>3134</v>
      </c>
      <c r="B664" s="18" t="n">
        <v>46166</v>
      </c>
      <c r="C664" s="17" t="s">
        <v>82</v>
      </c>
      <c r="D664" s="17" t="s">
        <v>831</v>
      </c>
      <c r="E664" s="17" t="s">
        <v>917</v>
      </c>
      <c r="F664" s="15" t="n">
        <v>89.96</v>
      </c>
      <c r="G664" s="15" t="n">
        <f aca="false">ROUND(ROUND(F664*100,0)/10,0)/100</f>
        <v>9</v>
      </c>
      <c r="H664" s="15" t="n">
        <f aca="false">F664+G664</f>
        <v>98.96</v>
      </c>
      <c r="I664" s="17" t="s">
        <v>2474</v>
      </c>
      <c r="J664" s="19" t="n">
        <f aca="false">DATE(YEAR(B664),MONTH(B664),1)</f>
        <v>46143</v>
      </c>
      <c r="K664" s="17" t="str">
        <f aca="false">IF(E664="","No","Yes")</f>
        <v>Yes</v>
      </c>
      <c r="L664" s="17" t="str">
        <f aca="false">IF(D664="","No","Yes")</f>
        <v>Yes</v>
      </c>
    </row>
    <row r="665" customFormat="false" ht="15" hidden="false" customHeight="false" outlineLevel="0" collapsed="false">
      <c r="A665" s="17" t="s">
        <v>3135</v>
      </c>
      <c r="B665" s="18" t="n">
        <v>46166</v>
      </c>
      <c r="C665" s="17" t="s">
        <v>82</v>
      </c>
      <c r="D665" s="17" t="s">
        <v>860</v>
      </c>
      <c r="E665" s="17" t="s">
        <v>933</v>
      </c>
      <c r="F665" s="15" t="n">
        <v>599.96</v>
      </c>
      <c r="G665" s="15" t="n">
        <f aca="false">ROUND(ROUND(F665*100,0)/10,0)/100</f>
        <v>60</v>
      </c>
      <c r="H665" s="15" t="n">
        <f aca="false">F665+G665</f>
        <v>659.96</v>
      </c>
      <c r="I665" s="17" t="s">
        <v>2474</v>
      </c>
      <c r="J665" s="19" t="n">
        <f aca="false">DATE(YEAR(B665),MONTH(B665),1)</f>
        <v>46143</v>
      </c>
      <c r="K665" s="17" t="str">
        <f aca="false">IF(E665="","No","Yes")</f>
        <v>Yes</v>
      </c>
      <c r="L665" s="17" t="str">
        <f aca="false">IF(D665="","No","Yes")</f>
        <v>Yes</v>
      </c>
    </row>
    <row r="666" customFormat="false" ht="15" hidden="false" customHeight="false" outlineLevel="0" collapsed="false">
      <c r="A666" s="17" t="s">
        <v>3136</v>
      </c>
      <c r="B666" s="18" t="n">
        <v>46166</v>
      </c>
      <c r="C666" s="17" t="s">
        <v>82</v>
      </c>
      <c r="D666" s="17" t="s">
        <v>850</v>
      </c>
      <c r="E666" s="17" t="s">
        <v>935</v>
      </c>
      <c r="F666" s="15" t="n">
        <v>437.16</v>
      </c>
      <c r="G666" s="15" t="n">
        <f aca="false">ROUND(ROUND(F666*100,0)/10,0)/100</f>
        <v>43.72</v>
      </c>
      <c r="H666" s="15" t="n">
        <f aca="false">F666+G666</f>
        <v>480.88</v>
      </c>
      <c r="I666" s="17" t="s">
        <v>2474</v>
      </c>
      <c r="J666" s="19" t="n">
        <f aca="false">DATE(YEAR(B666),MONTH(B666),1)</f>
        <v>46143</v>
      </c>
      <c r="K666" s="17" t="str">
        <f aca="false">IF(E666="","No","Yes")</f>
        <v>Yes</v>
      </c>
      <c r="L666" s="17" t="str">
        <f aca="false">IF(D666="","No","Yes")</f>
        <v>Yes</v>
      </c>
    </row>
    <row r="667" customFormat="false" ht="15" hidden="false" customHeight="false" outlineLevel="0" collapsed="false">
      <c r="A667" s="17" t="s">
        <v>3137</v>
      </c>
      <c r="B667" s="18" t="n">
        <v>46166</v>
      </c>
      <c r="C667" s="17" t="s">
        <v>82</v>
      </c>
      <c r="D667" s="17" t="s">
        <v>850</v>
      </c>
      <c r="E667" s="17" t="s">
        <v>951</v>
      </c>
      <c r="F667" s="15" t="n">
        <v>157.96</v>
      </c>
      <c r="G667" s="15" t="n">
        <f aca="false">ROUND(ROUND(F667*100,0)/10,0)/100</f>
        <v>15.8</v>
      </c>
      <c r="H667" s="15" t="n">
        <f aca="false">F667+G667</f>
        <v>173.76</v>
      </c>
      <c r="I667" s="17" t="s">
        <v>2474</v>
      </c>
      <c r="J667" s="19" t="n">
        <f aca="false">DATE(YEAR(B667),MONTH(B667),1)</f>
        <v>46143</v>
      </c>
      <c r="K667" s="17" t="str">
        <f aca="false">IF(E667="","No","Yes")</f>
        <v>Yes</v>
      </c>
      <c r="L667" s="17" t="str">
        <f aca="false">IF(D667="","No","Yes")</f>
        <v>Yes</v>
      </c>
    </row>
    <row r="668" customFormat="false" ht="15" hidden="false" customHeight="false" outlineLevel="0" collapsed="false">
      <c r="A668" s="17" t="s">
        <v>3138</v>
      </c>
      <c r="B668" s="18" t="n">
        <v>46166</v>
      </c>
      <c r="C668" s="17" t="s">
        <v>82</v>
      </c>
      <c r="D668" s="17" t="s">
        <v>887</v>
      </c>
      <c r="E668" s="17" t="s">
        <v>970</v>
      </c>
      <c r="F668" s="15" t="n">
        <v>97.32</v>
      </c>
      <c r="G668" s="15" t="n">
        <f aca="false">ROUND(ROUND(F668*100,0)/10,0)/100</f>
        <v>9.73</v>
      </c>
      <c r="H668" s="15" t="n">
        <f aca="false">F668+G668</f>
        <v>107.05</v>
      </c>
      <c r="I668" s="17" t="s">
        <v>2474</v>
      </c>
      <c r="J668" s="19" t="n">
        <f aca="false">DATE(YEAR(B668),MONTH(B668),1)</f>
        <v>46143</v>
      </c>
      <c r="K668" s="17" t="str">
        <f aca="false">IF(E668="","No","Yes")</f>
        <v>Yes</v>
      </c>
      <c r="L668" s="17" t="str">
        <f aca="false">IF(D668="","No","Yes")</f>
        <v>Yes</v>
      </c>
    </row>
    <row r="669" customFormat="false" ht="15" hidden="false" customHeight="false" outlineLevel="0" collapsed="false">
      <c r="A669" s="17" t="s">
        <v>3139</v>
      </c>
      <c r="B669" s="18" t="n">
        <v>46166</v>
      </c>
      <c r="C669" s="17" t="s">
        <v>88</v>
      </c>
      <c r="D669" s="17" t="s">
        <v>693</v>
      </c>
      <c r="E669" s="17" t="s">
        <v>812</v>
      </c>
      <c r="F669" s="15" t="n">
        <v>370.58</v>
      </c>
      <c r="G669" s="15" t="n">
        <f aca="false">ROUND(ROUND(F669*100,0)/10,0)/100</f>
        <v>37.06</v>
      </c>
      <c r="H669" s="15" t="n">
        <f aca="false">F669+G669</f>
        <v>407.64</v>
      </c>
      <c r="I669" s="17" t="s">
        <v>2474</v>
      </c>
      <c r="J669" s="19" t="n">
        <f aca="false">DATE(YEAR(B669),MONTH(B669),1)</f>
        <v>46143</v>
      </c>
      <c r="K669" s="17" t="str">
        <f aca="false">IF(E669="","No","Yes")</f>
        <v>Yes</v>
      </c>
      <c r="L669" s="17" t="str">
        <f aca="false">IF(D669="","No","Yes")</f>
        <v>Yes</v>
      </c>
    </row>
    <row r="670" customFormat="false" ht="15" hidden="false" customHeight="false" outlineLevel="0" collapsed="false">
      <c r="A670" s="17" t="s">
        <v>3140</v>
      </c>
      <c r="B670" s="18" t="n">
        <v>46166</v>
      </c>
      <c r="C670" s="17" t="s">
        <v>88</v>
      </c>
      <c r="D670" s="17" t="s">
        <v>798</v>
      </c>
      <c r="E670" s="17" t="s">
        <v>884</v>
      </c>
      <c r="F670" s="15" t="n">
        <v>102.52</v>
      </c>
      <c r="G670" s="15" t="n">
        <f aca="false">ROUND(ROUND(F670*100,0)/10,0)/100</f>
        <v>10.25</v>
      </c>
      <c r="H670" s="15" t="n">
        <f aca="false">F670+G670</f>
        <v>112.77</v>
      </c>
      <c r="I670" s="17" t="s">
        <v>2474</v>
      </c>
      <c r="J670" s="19" t="n">
        <f aca="false">DATE(YEAR(B670),MONTH(B670),1)</f>
        <v>46143</v>
      </c>
      <c r="K670" s="17" t="str">
        <f aca="false">IF(E670="","No","Yes")</f>
        <v>Yes</v>
      </c>
      <c r="L670" s="17" t="str">
        <f aca="false">IF(D670="","No","Yes")</f>
        <v>Yes</v>
      </c>
    </row>
    <row r="671" customFormat="false" ht="15" hidden="false" customHeight="false" outlineLevel="0" collapsed="false">
      <c r="A671" s="17" t="s">
        <v>3141</v>
      </c>
      <c r="B671" s="18" t="n">
        <v>46166</v>
      </c>
      <c r="C671" s="17" t="s">
        <v>88</v>
      </c>
      <c r="D671" s="17" t="s">
        <v>764</v>
      </c>
      <c r="E671" s="17" t="s">
        <v>928</v>
      </c>
      <c r="F671" s="15" t="n">
        <v>282.82</v>
      </c>
      <c r="G671" s="15" t="n">
        <f aca="false">ROUND(ROUND(F671*100,0)/10,0)/100</f>
        <v>28.28</v>
      </c>
      <c r="H671" s="15" t="n">
        <f aca="false">F671+G671</f>
        <v>311.1</v>
      </c>
      <c r="I671" s="17" t="s">
        <v>2474</v>
      </c>
      <c r="J671" s="19" t="n">
        <f aca="false">DATE(YEAR(B671),MONTH(B671),1)</f>
        <v>46143</v>
      </c>
      <c r="K671" s="17" t="str">
        <f aca="false">IF(E671="","No","Yes")</f>
        <v>Yes</v>
      </c>
      <c r="L671" s="17" t="str">
        <f aca="false">IF(D671="","No","Yes")</f>
        <v>Yes</v>
      </c>
    </row>
    <row r="672" customFormat="false" ht="15" hidden="false" customHeight="false" outlineLevel="0" collapsed="false">
      <c r="A672" s="17" t="s">
        <v>3142</v>
      </c>
      <c r="B672" s="18" t="n">
        <v>46166</v>
      </c>
      <c r="C672" s="17" t="s">
        <v>88</v>
      </c>
      <c r="D672" s="17" t="s">
        <v>841</v>
      </c>
      <c r="E672" s="17" t="s">
        <v>962</v>
      </c>
      <c r="F672" s="15" t="n">
        <v>146.31</v>
      </c>
      <c r="G672" s="15" t="n">
        <f aca="false">ROUND(ROUND(F672*100,0)/10,0)/100</f>
        <v>14.63</v>
      </c>
      <c r="H672" s="15" t="n">
        <f aca="false">F672+G672</f>
        <v>160.94</v>
      </c>
      <c r="I672" s="17" t="s">
        <v>2474</v>
      </c>
      <c r="J672" s="19" t="n">
        <f aca="false">DATE(YEAR(B672),MONTH(B672),1)</f>
        <v>46143</v>
      </c>
      <c r="K672" s="17" t="str">
        <f aca="false">IF(E672="","No","Yes")</f>
        <v>Yes</v>
      </c>
      <c r="L672" s="17" t="str">
        <f aca="false">IF(D672="","No","Yes")</f>
        <v>Yes</v>
      </c>
    </row>
    <row r="673" customFormat="false" ht="15" hidden="false" customHeight="false" outlineLevel="0" collapsed="false">
      <c r="A673" s="17" t="s">
        <v>3143</v>
      </c>
      <c r="B673" s="18" t="n">
        <v>46166</v>
      </c>
      <c r="C673" s="17" t="s">
        <v>101</v>
      </c>
      <c r="D673" s="17" t="s">
        <v>841</v>
      </c>
      <c r="E673" s="17" t="s">
        <v>882</v>
      </c>
      <c r="F673" s="15" t="n">
        <v>384.75</v>
      </c>
      <c r="G673" s="15" t="n">
        <f aca="false">ROUND(ROUND(F673*100,0)/10,0)/100</f>
        <v>38.48</v>
      </c>
      <c r="H673" s="15" t="n">
        <f aca="false">F673+G673</f>
        <v>423.23</v>
      </c>
      <c r="I673" s="17" t="s">
        <v>2474</v>
      </c>
      <c r="J673" s="19" t="n">
        <f aca="false">DATE(YEAR(B673),MONTH(B673),1)</f>
        <v>46143</v>
      </c>
      <c r="K673" s="17" t="str">
        <f aca="false">IF(E673="","No","Yes")</f>
        <v>Yes</v>
      </c>
      <c r="L673" s="17" t="str">
        <f aca="false">IF(D673="","No","Yes")</f>
        <v>Yes</v>
      </c>
    </row>
    <row r="674" customFormat="false" ht="15" hidden="false" customHeight="false" outlineLevel="0" collapsed="false">
      <c r="A674" s="17" t="s">
        <v>3144</v>
      </c>
      <c r="B674" s="18" t="n">
        <v>46166</v>
      </c>
      <c r="C674" s="17" t="s">
        <v>101</v>
      </c>
      <c r="D674" s="17" t="s">
        <v>943</v>
      </c>
      <c r="E674" s="17" t="s">
        <v>942</v>
      </c>
      <c r="F674" s="15" t="n">
        <v>325.12</v>
      </c>
      <c r="G674" s="15" t="n">
        <f aca="false">ROUND(ROUND(F674*100,0)/10,0)/100</f>
        <v>32.51</v>
      </c>
      <c r="H674" s="15" t="n">
        <f aca="false">F674+G674</f>
        <v>357.63</v>
      </c>
      <c r="I674" s="17" t="s">
        <v>2474</v>
      </c>
      <c r="J674" s="19" t="n">
        <f aca="false">DATE(YEAR(B674),MONTH(B674),1)</f>
        <v>46143</v>
      </c>
      <c r="K674" s="17" t="str">
        <f aca="false">IF(E674="","No","Yes")</f>
        <v>Yes</v>
      </c>
      <c r="L674" s="17" t="str">
        <f aca="false">IF(D674="","No","Yes")</f>
        <v>Yes</v>
      </c>
    </row>
    <row r="675" customFormat="false" ht="15" hidden="false" customHeight="false" outlineLevel="0" collapsed="false">
      <c r="A675" s="17" t="s">
        <v>3145</v>
      </c>
      <c r="B675" s="18" t="n">
        <v>46167</v>
      </c>
      <c r="C675" s="17" t="s">
        <v>82</v>
      </c>
      <c r="D675" s="17" t="s">
        <v>893</v>
      </c>
      <c r="E675" s="17" t="s">
        <v>930</v>
      </c>
      <c r="F675" s="15" t="n">
        <v>272.17</v>
      </c>
      <c r="G675" s="15" t="n">
        <f aca="false">ROUND(ROUND(F675*100,0)/10,0)/100</f>
        <v>27.22</v>
      </c>
      <c r="H675" s="15" t="n">
        <f aca="false">F675+G675</f>
        <v>299.39</v>
      </c>
      <c r="I675" s="17" t="s">
        <v>2474</v>
      </c>
      <c r="J675" s="19" t="n">
        <f aca="false">DATE(YEAR(B675),MONTH(B675),1)</f>
        <v>46143</v>
      </c>
      <c r="K675" s="17" t="str">
        <f aca="false">IF(E675="","No","Yes")</f>
        <v>Yes</v>
      </c>
      <c r="L675" s="17" t="str">
        <f aca="false">IF(D675="","No","Yes")</f>
        <v>Yes</v>
      </c>
    </row>
    <row r="676" customFormat="false" ht="15" hidden="false" customHeight="false" outlineLevel="0" collapsed="false">
      <c r="A676" s="17" t="s">
        <v>3146</v>
      </c>
      <c r="B676" s="18" t="n">
        <v>46167</v>
      </c>
      <c r="C676" s="17" t="s">
        <v>82</v>
      </c>
      <c r="D676" s="17" t="s">
        <v>798</v>
      </c>
      <c r="E676" s="17" t="s">
        <v>947</v>
      </c>
      <c r="F676" s="15" t="n">
        <v>267.4</v>
      </c>
      <c r="G676" s="15" t="n">
        <f aca="false">ROUND(ROUND(F676*100,0)/10,0)/100</f>
        <v>26.74</v>
      </c>
      <c r="H676" s="15" t="n">
        <f aca="false">F676+G676</f>
        <v>294.14</v>
      </c>
      <c r="I676" s="17" t="s">
        <v>2474</v>
      </c>
      <c r="J676" s="19" t="n">
        <f aca="false">DATE(YEAR(B676),MONTH(B676),1)</f>
        <v>46143</v>
      </c>
      <c r="K676" s="17" t="str">
        <f aca="false">IF(E676="","No","Yes")</f>
        <v>Yes</v>
      </c>
      <c r="L676" s="17" t="str">
        <f aca="false">IF(D676="","No","Yes")</f>
        <v>Yes</v>
      </c>
    </row>
    <row r="677" customFormat="false" ht="15" hidden="false" customHeight="false" outlineLevel="0" collapsed="false">
      <c r="A677" s="17" t="s">
        <v>3147</v>
      </c>
      <c r="B677" s="18" t="n">
        <v>46167</v>
      </c>
      <c r="C677" s="17" t="s">
        <v>82</v>
      </c>
      <c r="D677" s="17" t="s">
        <v>874</v>
      </c>
      <c r="E677" s="17" t="s">
        <v>950</v>
      </c>
      <c r="F677" s="15" t="n">
        <v>385</v>
      </c>
      <c r="G677" s="15" t="n">
        <f aca="false">ROUND(ROUND(F677*100,0)/10,0)/100</f>
        <v>38.5</v>
      </c>
      <c r="H677" s="15" t="n">
        <f aca="false">F677+G677</f>
        <v>423.5</v>
      </c>
      <c r="I677" s="17" t="s">
        <v>2474</v>
      </c>
      <c r="J677" s="19" t="n">
        <f aca="false">DATE(YEAR(B677),MONTH(B677),1)</f>
        <v>46143</v>
      </c>
      <c r="K677" s="17" t="str">
        <f aca="false">IF(E677="","No","Yes")</f>
        <v>Yes</v>
      </c>
      <c r="L677" s="17" t="str">
        <f aca="false">IF(D677="","No","Yes")</f>
        <v>Yes</v>
      </c>
    </row>
    <row r="678" customFormat="false" ht="15" hidden="false" customHeight="false" outlineLevel="0" collapsed="false">
      <c r="A678" s="17" t="s">
        <v>3148</v>
      </c>
      <c r="B678" s="18" t="n">
        <v>46167</v>
      </c>
      <c r="C678" s="17" t="s">
        <v>82</v>
      </c>
      <c r="D678" s="17" t="s">
        <v>911</v>
      </c>
      <c r="E678" s="17" t="s">
        <v>968</v>
      </c>
      <c r="F678" s="15" t="n">
        <v>145</v>
      </c>
      <c r="G678" s="15" t="n">
        <f aca="false">ROUND(ROUND(F678*100,0)/10,0)/100</f>
        <v>14.5</v>
      </c>
      <c r="H678" s="15" t="n">
        <f aca="false">F678+G678</f>
        <v>159.5</v>
      </c>
      <c r="I678" s="17" t="s">
        <v>2474</v>
      </c>
      <c r="J678" s="19" t="n">
        <f aca="false">DATE(YEAR(B678),MONTH(B678),1)</f>
        <v>46143</v>
      </c>
      <c r="K678" s="17" t="str">
        <f aca="false">IF(E678="","No","Yes")</f>
        <v>Yes</v>
      </c>
      <c r="L678" s="17" t="str">
        <f aca="false">IF(D678="","No","Yes")</f>
        <v>Yes</v>
      </c>
    </row>
    <row r="679" customFormat="false" ht="15" hidden="false" customHeight="false" outlineLevel="0" collapsed="false">
      <c r="A679" s="17" t="s">
        <v>3149</v>
      </c>
      <c r="B679" s="18" t="n">
        <v>46167</v>
      </c>
      <c r="C679" s="17" t="s">
        <v>82</v>
      </c>
      <c r="D679" s="17" t="s">
        <v>866</v>
      </c>
      <c r="E679" s="17" t="s">
        <v>979</v>
      </c>
      <c r="F679" s="15" t="n">
        <v>424.62</v>
      </c>
      <c r="G679" s="15" t="n">
        <f aca="false">ROUND(ROUND(F679*100,0)/10,0)/100</f>
        <v>42.46</v>
      </c>
      <c r="H679" s="15" t="n">
        <f aca="false">F679+G679</f>
        <v>467.08</v>
      </c>
      <c r="I679" s="17" t="s">
        <v>2474</v>
      </c>
      <c r="J679" s="19" t="n">
        <f aca="false">DATE(YEAR(B679),MONTH(B679),1)</f>
        <v>46143</v>
      </c>
      <c r="K679" s="17" t="str">
        <f aca="false">IF(E679="","No","Yes")</f>
        <v>Yes</v>
      </c>
      <c r="L679" s="17" t="str">
        <f aca="false">IF(D679="","No","Yes")</f>
        <v>Yes</v>
      </c>
    </row>
    <row r="680" customFormat="false" ht="15" hidden="false" customHeight="false" outlineLevel="0" collapsed="false">
      <c r="A680" s="17" t="s">
        <v>3150</v>
      </c>
      <c r="B680" s="18" t="n">
        <v>46167</v>
      </c>
      <c r="C680" s="17" t="s">
        <v>82</v>
      </c>
      <c r="D680" s="17"/>
      <c r="E680" s="17"/>
      <c r="F680" s="15" t="n">
        <v>273.07</v>
      </c>
      <c r="G680" s="15" t="n">
        <f aca="false">ROUND(ROUND(F680*100,0)/10,0)/100</f>
        <v>27.31</v>
      </c>
      <c r="H680" s="15" t="n">
        <f aca="false">F680+G680</f>
        <v>300.38</v>
      </c>
      <c r="I680" s="17" t="s">
        <v>2470</v>
      </c>
      <c r="J680" s="19" t="n">
        <f aca="false">DATE(YEAR(B680),MONTH(B680),1)</f>
        <v>46143</v>
      </c>
      <c r="K680" s="17" t="str">
        <f aca="false">IF(E680="","No","Yes")</f>
        <v>No</v>
      </c>
      <c r="L680" s="17" t="str">
        <f aca="false">IF(D680="","No","Yes")</f>
        <v>No</v>
      </c>
    </row>
    <row r="681" customFormat="false" ht="15" hidden="false" customHeight="false" outlineLevel="0" collapsed="false">
      <c r="A681" s="17" t="s">
        <v>3151</v>
      </c>
      <c r="B681" s="18" t="n">
        <v>46167</v>
      </c>
      <c r="C681" s="17" t="s">
        <v>88</v>
      </c>
      <c r="D681" s="17" t="s">
        <v>921</v>
      </c>
      <c r="E681" s="17" t="s">
        <v>939</v>
      </c>
      <c r="F681" s="15" t="n">
        <v>176.75</v>
      </c>
      <c r="G681" s="15" t="n">
        <f aca="false">ROUND(ROUND(F681*100,0)/10,0)/100</f>
        <v>17.68</v>
      </c>
      <c r="H681" s="15" t="n">
        <f aca="false">F681+G681</f>
        <v>194.43</v>
      </c>
      <c r="I681" s="17" t="s">
        <v>2474</v>
      </c>
      <c r="J681" s="19" t="n">
        <f aca="false">DATE(YEAR(B681),MONTH(B681),1)</f>
        <v>46143</v>
      </c>
      <c r="K681" s="17" t="str">
        <f aca="false">IF(E681="","No","Yes")</f>
        <v>Yes</v>
      </c>
      <c r="L681" s="17" t="str">
        <f aca="false">IF(D681="","No","Yes")</f>
        <v>Yes</v>
      </c>
    </row>
    <row r="682" customFormat="false" ht="15" hidden="false" customHeight="false" outlineLevel="0" collapsed="false">
      <c r="A682" s="17" t="s">
        <v>3152</v>
      </c>
      <c r="B682" s="18" t="n">
        <v>46167</v>
      </c>
      <c r="C682" s="17" t="s">
        <v>88</v>
      </c>
      <c r="D682" s="17" t="s">
        <v>960</v>
      </c>
      <c r="E682" s="17" t="s">
        <v>959</v>
      </c>
      <c r="F682" s="15" t="n">
        <v>498.89</v>
      </c>
      <c r="G682" s="15" t="n">
        <f aca="false">ROUND(ROUND(F682*100,0)/10,0)/100</f>
        <v>49.89</v>
      </c>
      <c r="H682" s="15" t="n">
        <f aca="false">F682+G682</f>
        <v>548.78</v>
      </c>
      <c r="I682" s="17" t="s">
        <v>2474</v>
      </c>
      <c r="J682" s="19" t="n">
        <f aca="false">DATE(YEAR(B682),MONTH(B682),1)</f>
        <v>46143</v>
      </c>
      <c r="K682" s="17" t="str">
        <f aca="false">IF(E682="","No","Yes")</f>
        <v>Yes</v>
      </c>
      <c r="L682" s="17" t="str">
        <f aca="false">IF(D682="","No","Yes")</f>
        <v>Yes</v>
      </c>
    </row>
    <row r="683" customFormat="false" ht="15" hidden="false" customHeight="false" outlineLevel="0" collapsed="false">
      <c r="A683" s="17" t="s">
        <v>3153</v>
      </c>
      <c r="B683" s="18" t="n">
        <v>46167</v>
      </c>
      <c r="C683" s="17" t="s">
        <v>88</v>
      </c>
      <c r="D683" s="17" t="s">
        <v>907</v>
      </c>
      <c r="E683" s="17" t="s">
        <v>963</v>
      </c>
      <c r="F683" s="15" t="n">
        <v>267.59</v>
      </c>
      <c r="G683" s="15" t="n">
        <f aca="false">ROUND(ROUND(F683*100,0)/10,0)/100</f>
        <v>26.76</v>
      </c>
      <c r="H683" s="15" t="n">
        <f aca="false">F683+G683</f>
        <v>294.35</v>
      </c>
      <c r="I683" s="17" t="s">
        <v>2474</v>
      </c>
      <c r="J683" s="19" t="n">
        <f aca="false">DATE(YEAR(B683),MONTH(B683),1)</f>
        <v>46143</v>
      </c>
      <c r="K683" s="17" t="str">
        <f aca="false">IF(E683="","No","Yes")</f>
        <v>Yes</v>
      </c>
      <c r="L683" s="17" t="str">
        <f aca="false">IF(D683="","No","Yes")</f>
        <v>Yes</v>
      </c>
    </row>
    <row r="684" customFormat="false" ht="15" hidden="false" customHeight="false" outlineLevel="0" collapsed="false">
      <c r="A684" s="17" t="s">
        <v>3154</v>
      </c>
      <c r="B684" s="18" t="n">
        <v>46167</v>
      </c>
      <c r="C684" s="17" t="s">
        <v>88</v>
      </c>
      <c r="D684" s="17" t="s">
        <v>943</v>
      </c>
      <c r="E684" s="17" t="s">
        <v>966</v>
      </c>
      <c r="F684" s="15" t="n">
        <v>57.1</v>
      </c>
      <c r="G684" s="15" t="n">
        <f aca="false">ROUND(ROUND(F684*100,0)/10,0)/100</f>
        <v>5.71</v>
      </c>
      <c r="H684" s="15" t="n">
        <f aca="false">F684+G684</f>
        <v>62.81</v>
      </c>
      <c r="I684" s="17" t="s">
        <v>2474</v>
      </c>
      <c r="J684" s="19" t="n">
        <f aca="false">DATE(YEAR(B684),MONTH(B684),1)</f>
        <v>46143</v>
      </c>
      <c r="K684" s="17" t="str">
        <f aca="false">IF(E684="","No","Yes")</f>
        <v>Yes</v>
      </c>
      <c r="L684" s="17" t="str">
        <f aca="false">IF(D684="","No","Yes")</f>
        <v>Yes</v>
      </c>
    </row>
    <row r="685" customFormat="false" ht="15" hidden="false" customHeight="false" outlineLevel="0" collapsed="false">
      <c r="A685" s="17" t="s">
        <v>3155</v>
      </c>
      <c r="B685" s="18" t="n">
        <v>46167</v>
      </c>
      <c r="C685" s="17" t="s">
        <v>88</v>
      </c>
      <c r="D685" s="17" t="s">
        <v>899</v>
      </c>
      <c r="E685" s="17" t="s">
        <v>973</v>
      </c>
      <c r="F685" s="15" t="n">
        <v>277.79</v>
      </c>
      <c r="G685" s="15" t="n">
        <f aca="false">ROUND(ROUND(F685*100,0)/10,0)/100</f>
        <v>27.78</v>
      </c>
      <c r="H685" s="15" t="n">
        <f aca="false">F685+G685</f>
        <v>305.57</v>
      </c>
      <c r="I685" s="17" t="s">
        <v>2474</v>
      </c>
      <c r="J685" s="19" t="n">
        <f aca="false">DATE(YEAR(B685),MONTH(B685),1)</f>
        <v>46143</v>
      </c>
      <c r="K685" s="17" t="str">
        <f aca="false">IF(E685="","No","Yes")</f>
        <v>Yes</v>
      </c>
      <c r="L685" s="17" t="str">
        <f aca="false">IF(D685="","No","Yes")</f>
        <v>Yes</v>
      </c>
    </row>
    <row r="686" customFormat="false" ht="15" hidden="false" customHeight="false" outlineLevel="0" collapsed="false">
      <c r="A686" s="17" t="s">
        <v>3156</v>
      </c>
      <c r="B686" s="18" t="n">
        <v>46167</v>
      </c>
      <c r="C686" s="17" t="s">
        <v>88</v>
      </c>
      <c r="D686" s="17" t="s">
        <v>874</v>
      </c>
      <c r="E686" s="17"/>
      <c r="F686" s="15" t="n">
        <v>62.33</v>
      </c>
      <c r="G686" s="15" t="n">
        <f aca="false">ROUND(ROUND(F686*100,0)/10,0)/100</f>
        <v>6.23</v>
      </c>
      <c r="H686" s="15" t="n">
        <f aca="false">F686+G686</f>
        <v>68.56</v>
      </c>
      <c r="I686" s="17" t="s">
        <v>2472</v>
      </c>
      <c r="J686" s="19" t="n">
        <f aca="false">DATE(YEAR(B686),MONTH(B686),1)</f>
        <v>46143</v>
      </c>
      <c r="K686" s="17" t="str">
        <f aca="false">IF(E686="","No","Yes")</f>
        <v>No</v>
      </c>
      <c r="L686" s="17" t="str">
        <f aca="false">IF(D686="","No","Yes")</f>
        <v>Yes</v>
      </c>
    </row>
    <row r="687" customFormat="false" ht="15" hidden="false" customHeight="false" outlineLevel="0" collapsed="false">
      <c r="A687" s="17" t="s">
        <v>3157</v>
      </c>
      <c r="B687" s="18" t="n">
        <v>46167</v>
      </c>
      <c r="C687" s="17" t="s">
        <v>101</v>
      </c>
      <c r="D687" s="17" t="s">
        <v>899</v>
      </c>
      <c r="E687" s="17" t="s">
        <v>898</v>
      </c>
      <c r="F687" s="15" t="n">
        <v>659.61</v>
      </c>
      <c r="G687" s="15" t="n">
        <f aca="false">ROUND(ROUND(F687*100,0)/10,0)/100</f>
        <v>65.96</v>
      </c>
      <c r="H687" s="15" t="n">
        <f aca="false">F687+G687</f>
        <v>725.57</v>
      </c>
      <c r="I687" s="17" t="s">
        <v>2474</v>
      </c>
      <c r="J687" s="19" t="n">
        <f aca="false">DATE(YEAR(B687),MONTH(B687),1)</f>
        <v>46143</v>
      </c>
      <c r="K687" s="17" t="str">
        <f aca="false">IF(E687="","No","Yes")</f>
        <v>Yes</v>
      </c>
      <c r="L687" s="17" t="str">
        <f aca="false">IF(D687="","No","Yes")</f>
        <v>Yes</v>
      </c>
    </row>
    <row r="688" customFormat="false" ht="15" hidden="false" customHeight="false" outlineLevel="0" collapsed="false">
      <c r="A688" s="17" t="s">
        <v>3158</v>
      </c>
      <c r="B688" s="18" t="n">
        <v>46167</v>
      </c>
      <c r="C688" s="17" t="s">
        <v>101</v>
      </c>
      <c r="D688" s="17" t="s">
        <v>921</v>
      </c>
      <c r="E688" s="17" t="s">
        <v>929</v>
      </c>
      <c r="F688" s="15" t="n">
        <v>339.96</v>
      </c>
      <c r="G688" s="15" t="n">
        <f aca="false">ROUND(ROUND(F688*100,0)/10,0)/100</f>
        <v>34</v>
      </c>
      <c r="H688" s="15" t="n">
        <f aca="false">F688+G688</f>
        <v>373.96</v>
      </c>
      <c r="I688" s="17" t="s">
        <v>2474</v>
      </c>
      <c r="J688" s="19" t="n">
        <f aca="false">DATE(YEAR(B688),MONTH(B688),1)</f>
        <v>46143</v>
      </c>
      <c r="K688" s="17" t="str">
        <f aca="false">IF(E688="","No","Yes")</f>
        <v>Yes</v>
      </c>
      <c r="L688" s="17" t="str">
        <f aca="false">IF(D688="","No","Yes")</f>
        <v>Yes</v>
      </c>
    </row>
    <row r="689" customFormat="false" ht="15" hidden="false" customHeight="false" outlineLevel="0" collapsed="false">
      <c r="A689" s="17" t="s">
        <v>3159</v>
      </c>
      <c r="B689" s="18" t="n">
        <v>46167</v>
      </c>
      <c r="C689" s="17" t="s">
        <v>101</v>
      </c>
      <c r="D689" s="17" t="s">
        <v>866</v>
      </c>
      <c r="E689" s="17" t="s">
        <v>946</v>
      </c>
      <c r="F689" s="15" t="n">
        <v>1141.32</v>
      </c>
      <c r="G689" s="15" t="n">
        <f aca="false">ROUND(ROUND(F689*100,0)/10,0)/100</f>
        <v>114.13</v>
      </c>
      <c r="H689" s="15" t="n">
        <f aca="false">F689+G689</f>
        <v>1255.45</v>
      </c>
      <c r="I689" s="17" t="s">
        <v>2474</v>
      </c>
      <c r="J689" s="19" t="n">
        <f aca="false">DATE(YEAR(B689),MONTH(B689),1)</f>
        <v>46143</v>
      </c>
      <c r="K689" s="17" t="str">
        <f aca="false">IF(E689="","No","Yes")</f>
        <v>Yes</v>
      </c>
      <c r="L689" s="17" t="str">
        <f aca="false">IF(D689="","No","Yes")</f>
        <v>Yes</v>
      </c>
    </row>
    <row r="690" customFormat="false" ht="15" hidden="false" customHeight="false" outlineLevel="0" collapsed="false">
      <c r="A690" s="17" t="s">
        <v>3160</v>
      </c>
      <c r="B690" s="18" t="n">
        <v>46167</v>
      </c>
      <c r="C690" s="17" t="s">
        <v>101</v>
      </c>
      <c r="D690" s="17" t="s">
        <v>835</v>
      </c>
      <c r="E690" s="17" t="s">
        <v>948</v>
      </c>
      <c r="F690" s="15" t="n">
        <v>110.25</v>
      </c>
      <c r="G690" s="15" t="n">
        <f aca="false">ROUND(ROUND(F690*100,0)/10,0)/100</f>
        <v>11.03</v>
      </c>
      <c r="H690" s="15" t="n">
        <f aca="false">F690+G690</f>
        <v>121.28</v>
      </c>
      <c r="I690" s="17" t="s">
        <v>2474</v>
      </c>
      <c r="J690" s="19" t="n">
        <f aca="false">DATE(YEAR(B690),MONTH(B690),1)</f>
        <v>46143</v>
      </c>
      <c r="K690" s="17" t="str">
        <f aca="false">IF(E690="","No","Yes")</f>
        <v>Yes</v>
      </c>
      <c r="L690" s="17" t="str">
        <f aca="false">IF(D690="","No","Yes")</f>
        <v>Yes</v>
      </c>
    </row>
    <row r="691" customFormat="false" ht="15" hidden="false" customHeight="false" outlineLevel="0" collapsed="false">
      <c r="A691" s="17" t="s">
        <v>3161</v>
      </c>
      <c r="B691" s="18" t="n">
        <v>46167</v>
      </c>
      <c r="C691" s="17" t="s">
        <v>101</v>
      </c>
      <c r="D691" s="17" t="s">
        <v>774</v>
      </c>
      <c r="E691" s="17" t="s">
        <v>958</v>
      </c>
      <c r="F691" s="15" t="n">
        <v>298.04</v>
      </c>
      <c r="G691" s="15" t="n">
        <f aca="false">ROUND(ROUND(F691*100,0)/10,0)/100</f>
        <v>29.8</v>
      </c>
      <c r="H691" s="15" t="n">
        <f aca="false">F691+G691</f>
        <v>327.84</v>
      </c>
      <c r="I691" s="17" t="s">
        <v>2474</v>
      </c>
      <c r="J691" s="19" t="n">
        <f aca="false">DATE(YEAR(B691),MONTH(B691),1)</f>
        <v>46143</v>
      </c>
      <c r="K691" s="17" t="str">
        <f aca="false">IF(E691="","No","Yes")</f>
        <v>Yes</v>
      </c>
      <c r="L691" s="17" t="str">
        <f aca="false">IF(D691="","No","Yes")</f>
        <v>Yes</v>
      </c>
    </row>
    <row r="692" customFormat="false" ht="15" hidden="false" customHeight="false" outlineLevel="0" collapsed="false">
      <c r="A692" s="17" t="s">
        <v>3162</v>
      </c>
      <c r="B692" s="18" t="n">
        <v>46167</v>
      </c>
      <c r="C692" s="17" t="s">
        <v>101</v>
      </c>
      <c r="D692" s="17" t="s">
        <v>795</v>
      </c>
      <c r="E692" s="17" t="s">
        <v>980</v>
      </c>
      <c r="F692" s="15" t="n">
        <v>307.24</v>
      </c>
      <c r="G692" s="15" t="n">
        <f aca="false">ROUND(ROUND(F692*100,0)/10,0)/100</f>
        <v>30.72</v>
      </c>
      <c r="H692" s="15" t="n">
        <f aca="false">F692+G692</f>
        <v>337.96</v>
      </c>
      <c r="I692" s="17" t="s">
        <v>2474</v>
      </c>
      <c r="J692" s="19" t="n">
        <f aca="false">DATE(YEAR(B692),MONTH(B692),1)</f>
        <v>46143</v>
      </c>
      <c r="K692" s="17" t="str">
        <f aca="false">IF(E692="","No","Yes")</f>
        <v>Yes</v>
      </c>
      <c r="L692" s="17" t="str">
        <f aca="false">IF(D692="","No","Yes")</f>
        <v>Yes</v>
      </c>
    </row>
    <row r="693" customFormat="false" ht="15" hidden="false" customHeight="false" outlineLevel="0" collapsed="false">
      <c r="A693" s="17" t="s">
        <v>3163</v>
      </c>
      <c r="B693" s="18" t="n">
        <v>46168</v>
      </c>
      <c r="C693" s="17" t="s">
        <v>82</v>
      </c>
      <c r="D693" s="17" t="s">
        <v>911</v>
      </c>
      <c r="E693" s="17" t="s">
        <v>910</v>
      </c>
      <c r="F693" s="15" t="n">
        <v>96.62</v>
      </c>
      <c r="G693" s="15" t="n">
        <f aca="false">ROUND(ROUND(F693*100,0)/10,0)/100</f>
        <v>9.66</v>
      </c>
      <c r="H693" s="15" t="n">
        <f aca="false">F693+G693</f>
        <v>106.28</v>
      </c>
      <c r="I693" s="17" t="s">
        <v>2474</v>
      </c>
      <c r="J693" s="19" t="n">
        <f aca="false">DATE(YEAR(B693),MONTH(B693),1)</f>
        <v>46143</v>
      </c>
      <c r="K693" s="17" t="str">
        <f aca="false">IF(E693="","No","Yes")</f>
        <v>Yes</v>
      </c>
      <c r="L693" s="17" t="str">
        <f aca="false">IF(D693="","No","Yes")</f>
        <v>Yes</v>
      </c>
    </row>
    <row r="694" customFormat="false" ht="15" hidden="false" customHeight="false" outlineLevel="0" collapsed="false">
      <c r="A694" s="17" t="s">
        <v>3164</v>
      </c>
      <c r="B694" s="18" t="n">
        <v>46168</v>
      </c>
      <c r="C694" s="17" t="s">
        <v>82</v>
      </c>
      <c r="D694" s="17" t="s">
        <v>924</v>
      </c>
      <c r="E694" s="17" t="s">
        <v>937</v>
      </c>
      <c r="F694" s="15" t="n">
        <v>383.97</v>
      </c>
      <c r="G694" s="15" t="n">
        <f aca="false">ROUND(ROUND(F694*100,0)/10,0)/100</f>
        <v>38.4</v>
      </c>
      <c r="H694" s="15" t="n">
        <f aca="false">F694+G694</f>
        <v>422.37</v>
      </c>
      <c r="I694" s="17" t="s">
        <v>2474</v>
      </c>
      <c r="J694" s="19" t="n">
        <f aca="false">DATE(YEAR(B694),MONTH(B694),1)</f>
        <v>46143</v>
      </c>
      <c r="K694" s="17" t="str">
        <f aca="false">IF(E694="","No","Yes")</f>
        <v>Yes</v>
      </c>
      <c r="L694" s="17" t="str">
        <f aca="false">IF(D694="","No","Yes")</f>
        <v>Yes</v>
      </c>
    </row>
    <row r="695" customFormat="false" ht="15" hidden="false" customHeight="false" outlineLevel="0" collapsed="false">
      <c r="A695" s="17" t="s">
        <v>3165</v>
      </c>
      <c r="B695" s="18" t="n">
        <v>46168</v>
      </c>
      <c r="C695" s="17" t="s">
        <v>82</v>
      </c>
      <c r="D695" s="17" t="s">
        <v>795</v>
      </c>
      <c r="E695" s="17" t="s">
        <v>952</v>
      </c>
      <c r="F695" s="15" t="n">
        <v>976.75</v>
      </c>
      <c r="G695" s="15" t="n">
        <f aca="false">ROUND(ROUND(F695*100,0)/10,0)/100</f>
        <v>97.68</v>
      </c>
      <c r="H695" s="15" t="n">
        <f aca="false">F695+G695</f>
        <v>1074.43</v>
      </c>
      <c r="I695" s="17" t="s">
        <v>2474</v>
      </c>
      <c r="J695" s="19" t="n">
        <f aca="false">DATE(YEAR(B695),MONTH(B695),1)</f>
        <v>46143</v>
      </c>
      <c r="K695" s="17" t="str">
        <f aca="false">IF(E695="","No","Yes")</f>
        <v>Yes</v>
      </c>
      <c r="L695" s="17" t="str">
        <f aca="false">IF(D695="","No","Yes")</f>
        <v>Yes</v>
      </c>
    </row>
    <row r="696" customFormat="false" ht="15" hidden="false" customHeight="false" outlineLevel="0" collapsed="false">
      <c r="A696" s="17" t="s">
        <v>3166</v>
      </c>
      <c r="B696" s="18" t="n">
        <v>46168</v>
      </c>
      <c r="C696" s="17" t="s">
        <v>82</v>
      </c>
      <c r="D696" s="17" t="s">
        <v>798</v>
      </c>
      <c r="E696" s="17" t="s">
        <v>953</v>
      </c>
      <c r="F696" s="15" t="n">
        <v>484.66</v>
      </c>
      <c r="G696" s="15" t="n">
        <f aca="false">ROUND(ROUND(F696*100,0)/10,0)/100</f>
        <v>48.47</v>
      </c>
      <c r="H696" s="15" t="n">
        <f aca="false">F696+G696</f>
        <v>533.13</v>
      </c>
      <c r="I696" s="17" t="s">
        <v>2474</v>
      </c>
      <c r="J696" s="19" t="n">
        <f aca="false">DATE(YEAR(B696),MONTH(B696),1)</f>
        <v>46143</v>
      </c>
      <c r="K696" s="17" t="str">
        <f aca="false">IF(E696="","No","Yes")</f>
        <v>Yes</v>
      </c>
      <c r="L696" s="17" t="str">
        <f aca="false">IF(D696="","No","Yes")</f>
        <v>Yes</v>
      </c>
    </row>
    <row r="697" customFormat="false" ht="15" hidden="false" customHeight="false" outlineLevel="0" collapsed="false">
      <c r="A697" s="17" t="s">
        <v>3167</v>
      </c>
      <c r="B697" s="18" t="n">
        <v>46168</v>
      </c>
      <c r="C697" s="17" t="s">
        <v>82</v>
      </c>
      <c r="D697" s="17" t="s">
        <v>819</v>
      </c>
      <c r="E697" s="17" t="s">
        <v>957</v>
      </c>
      <c r="F697" s="15" t="n">
        <v>87</v>
      </c>
      <c r="G697" s="15" t="n">
        <f aca="false">ROUND(ROUND(F697*100,0)/10,0)/100</f>
        <v>8.7</v>
      </c>
      <c r="H697" s="15" t="n">
        <f aca="false">F697+G697</f>
        <v>95.7</v>
      </c>
      <c r="I697" s="17" t="s">
        <v>2474</v>
      </c>
      <c r="J697" s="19" t="n">
        <f aca="false">DATE(YEAR(B697),MONTH(B697),1)</f>
        <v>46143</v>
      </c>
      <c r="K697" s="17" t="str">
        <f aca="false">IF(E697="","No","Yes")</f>
        <v>Yes</v>
      </c>
      <c r="L697" s="17" t="str">
        <f aca="false">IF(D697="","No","Yes")</f>
        <v>Yes</v>
      </c>
    </row>
    <row r="698" customFormat="false" ht="15" hidden="false" customHeight="false" outlineLevel="0" collapsed="false">
      <c r="A698" s="17" t="s">
        <v>3168</v>
      </c>
      <c r="B698" s="18" t="n">
        <v>46168</v>
      </c>
      <c r="C698" s="17" t="s">
        <v>82</v>
      </c>
      <c r="D698" s="17" t="s">
        <v>955</v>
      </c>
      <c r="E698" s="17" t="s">
        <v>977</v>
      </c>
      <c r="F698" s="15" t="n">
        <v>170.49</v>
      </c>
      <c r="G698" s="15" t="n">
        <f aca="false">ROUND(ROUND(F698*100,0)/10,0)/100</f>
        <v>17.05</v>
      </c>
      <c r="H698" s="15" t="n">
        <f aca="false">F698+G698</f>
        <v>187.54</v>
      </c>
      <c r="I698" s="17" t="s">
        <v>2474</v>
      </c>
      <c r="J698" s="19" t="n">
        <f aca="false">DATE(YEAR(B698),MONTH(B698),1)</f>
        <v>46143</v>
      </c>
      <c r="K698" s="17" t="str">
        <f aca="false">IF(E698="","No","Yes")</f>
        <v>Yes</v>
      </c>
      <c r="L698" s="17" t="str">
        <f aca="false">IF(D698="","No","Yes")</f>
        <v>Yes</v>
      </c>
    </row>
    <row r="699" customFormat="false" ht="15" hidden="false" customHeight="false" outlineLevel="0" collapsed="false">
      <c r="A699" s="17" t="s">
        <v>3169</v>
      </c>
      <c r="B699" s="18" t="n">
        <v>46168</v>
      </c>
      <c r="C699" s="17" t="s">
        <v>82</v>
      </c>
      <c r="D699" s="17" t="s">
        <v>828</v>
      </c>
      <c r="E699" s="17" t="s">
        <v>988</v>
      </c>
      <c r="F699" s="15" t="n">
        <v>62.14</v>
      </c>
      <c r="G699" s="15" t="n">
        <f aca="false">ROUND(ROUND(F699*100,0)/10,0)/100</f>
        <v>6.21</v>
      </c>
      <c r="H699" s="15" t="n">
        <f aca="false">F699+G699</f>
        <v>68.35</v>
      </c>
      <c r="I699" s="17" t="s">
        <v>2474</v>
      </c>
      <c r="J699" s="19" t="n">
        <f aca="false">DATE(YEAR(B699),MONTH(B699),1)</f>
        <v>46143</v>
      </c>
      <c r="K699" s="17" t="str">
        <f aca="false">IF(E699="","No","Yes")</f>
        <v>Yes</v>
      </c>
      <c r="L699" s="17" t="str">
        <f aca="false">IF(D699="","No","Yes")</f>
        <v>Yes</v>
      </c>
    </row>
    <row r="700" customFormat="false" ht="15" hidden="false" customHeight="false" outlineLevel="0" collapsed="false">
      <c r="A700" s="17" t="s">
        <v>3170</v>
      </c>
      <c r="B700" s="18" t="n">
        <v>46168</v>
      </c>
      <c r="C700" s="17" t="s">
        <v>88</v>
      </c>
      <c r="D700" s="17" t="s">
        <v>831</v>
      </c>
      <c r="E700" s="17" t="s">
        <v>903</v>
      </c>
      <c r="F700" s="15" t="n">
        <v>263.22</v>
      </c>
      <c r="G700" s="15" t="n">
        <f aca="false">ROUND(ROUND(F700*100,0)/10,0)/100</f>
        <v>26.32</v>
      </c>
      <c r="H700" s="15" t="n">
        <f aca="false">F700+G700</f>
        <v>289.54</v>
      </c>
      <c r="I700" s="17" t="s">
        <v>2474</v>
      </c>
      <c r="J700" s="19" t="n">
        <f aca="false">DATE(YEAR(B700),MONTH(B700),1)</f>
        <v>46143</v>
      </c>
      <c r="K700" s="17" t="str">
        <f aca="false">IF(E700="","No","Yes")</f>
        <v>Yes</v>
      </c>
      <c r="L700" s="17" t="str">
        <f aca="false">IF(D700="","No","Yes")</f>
        <v>Yes</v>
      </c>
    </row>
    <row r="701" customFormat="false" ht="15" hidden="false" customHeight="false" outlineLevel="0" collapsed="false">
      <c r="A701" s="17" t="s">
        <v>3171</v>
      </c>
      <c r="B701" s="18" t="n">
        <v>46168</v>
      </c>
      <c r="C701" s="17" t="s">
        <v>88</v>
      </c>
      <c r="D701" s="17" t="s">
        <v>760</v>
      </c>
      <c r="E701" s="17" t="s">
        <v>905</v>
      </c>
      <c r="F701" s="15" t="n">
        <v>412.32</v>
      </c>
      <c r="G701" s="15" t="n">
        <f aca="false">ROUND(ROUND(F701*100,0)/10,0)/100</f>
        <v>41.23</v>
      </c>
      <c r="H701" s="15" t="n">
        <f aca="false">F701+G701</f>
        <v>453.55</v>
      </c>
      <c r="I701" s="17" t="s">
        <v>2474</v>
      </c>
      <c r="J701" s="19" t="n">
        <f aca="false">DATE(YEAR(B701),MONTH(B701),1)</f>
        <v>46143</v>
      </c>
      <c r="K701" s="17" t="str">
        <f aca="false">IF(E701="","No","Yes")</f>
        <v>Yes</v>
      </c>
      <c r="L701" s="17" t="str">
        <f aca="false">IF(D701="","No","Yes")</f>
        <v>Yes</v>
      </c>
    </row>
    <row r="702" customFormat="false" ht="15" hidden="false" customHeight="false" outlineLevel="0" collapsed="false">
      <c r="A702" s="17" t="s">
        <v>3172</v>
      </c>
      <c r="B702" s="18" t="n">
        <v>46168</v>
      </c>
      <c r="C702" s="17" t="s">
        <v>88</v>
      </c>
      <c r="D702" s="17" t="s">
        <v>831</v>
      </c>
      <c r="E702" s="17" t="s">
        <v>913</v>
      </c>
      <c r="F702" s="15" t="n">
        <v>1125.89</v>
      </c>
      <c r="G702" s="15" t="n">
        <f aca="false">ROUND(ROUND(F702*100,0)/10,0)/100</f>
        <v>112.59</v>
      </c>
      <c r="H702" s="15" t="n">
        <f aca="false">F702+G702</f>
        <v>1238.48</v>
      </c>
      <c r="I702" s="17" t="s">
        <v>2474</v>
      </c>
      <c r="J702" s="19" t="n">
        <f aca="false">DATE(YEAR(B702),MONTH(B702),1)</f>
        <v>46143</v>
      </c>
      <c r="K702" s="17" t="str">
        <f aca="false">IF(E702="","No","Yes")</f>
        <v>Yes</v>
      </c>
      <c r="L702" s="17" t="str">
        <f aca="false">IF(D702="","No","Yes")</f>
        <v>Yes</v>
      </c>
    </row>
    <row r="703" customFormat="false" ht="15" hidden="false" customHeight="false" outlineLevel="0" collapsed="false">
      <c r="A703" s="17" t="s">
        <v>3173</v>
      </c>
      <c r="B703" s="18" t="n">
        <v>46168</v>
      </c>
      <c r="C703" s="17" t="s">
        <v>88</v>
      </c>
      <c r="D703" s="17" t="s">
        <v>798</v>
      </c>
      <c r="E703" s="17" t="s">
        <v>940</v>
      </c>
      <c r="F703" s="15" t="n">
        <v>93.98</v>
      </c>
      <c r="G703" s="15" t="n">
        <f aca="false">ROUND(ROUND(F703*100,0)/10,0)/100</f>
        <v>9.4</v>
      </c>
      <c r="H703" s="15" t="n">
        <f aca="false">F703+G703</f>
        <v>103.38</v>
      </c>
      <c r="I703" s="17" t="s">
        <v>2474</v>
      </c>
      <c r="J703" s="19" t="n">
        <f aca="false">DATE(YEAR(B703),MONTH(B703),1)</f>
        <v>46143</v>
      </c>
      <c r="K703" s="17" t="str">
        <f aca="false">IF(E703="","No","Yes")</f>
        <v>Yes</v>
      </c>
      <c r="L703" s="17" t="str">
        <f aca="false">IF(D703="","No","Yes")</f>
        <v>Yes</v>
      </c>
    </row>
    <row r="704" customFormat="false" ht="15" hidden="false" customHeight="false" outlineLevel="0" collapsed="false">
      <c r="A704" s="17" t="s">
        <v>3174</v>
      </c>
      <c r="B704" s="18" t="n">
        <v>46168</v>
      </c>
      <c r="C704" s="17" t="s">
        <v>88</v>
      </c>
      <c r="D704" s="17" t="s">
        <v>993</v>
      </c>
      <c r="E704" s="17" t="s">
        <v>992</v>
      </c>
      <c r="F704" s="15" t="n">
        <v>167.82</v>
      </c>
      <c r="G704" s="15" t="n">
        <f aca="false">ROUND(ROUND(F704*100,0)/10,0)/100</f>
        <v>16.78</v>
      </c>
      <c r="H704" s="15" t="n">
        <f aca="false">F704+G704</f>
        <v>184.6</v>
      </c>
      <c r="I704" s="17" t="s">
        <v>2474</v>
      </c>
      <c r="J704" s="19" t="n">
        <f aca="false">DATE(YEAR(B704),MONTH(B704),1)</f>
        <v>46143</v>
      </c>
      <c r="K704" s="17" t="str">
        <f aca="false">IF(E704="","No","Yes")</f>
        <v>Yes</v>
      </c>
      <c r="L704" s="17" t="str">
        <f aca="false">IF(D704="","No","Yes")</f>
        <v>Yes</v>
      </c>
    </row>
    <row r="705" customFormat="false" ht="15" hidden="false" customHeight="false" outlineLevel="0" collapsed="false">
      <c r="A705" s="17" t="s">
        <v>3175</v>
      </c>
      <c r="B705" s="18" t="n">
        <v>46169</v>
      </c>
      <c r="C705" s="17" t="s">
        <v>82</v>
      </c>
      <c r="D705" s="17" t="s">
        <v>899</v>
      </c>
      <c r="E705" s="17" t="s">
        <v>938</v>
      </c>
      <c r="F705" s="15" t="n">
        <v>441.31</v>
      </c>
      <c r="G705" s="15" t="n">
        <f aca="false">ROUND(ROUND(F705*100,0)/10,0)/100</f>
        <v>44.13</v>
      </c>
      <c r="H705" s="15" t="n">
        <f aca="false">F705+G705</f>
        <v>485.44</v>
      </c>
      <c r="I705" s="17" t="s">
        <v>2474</v>
      </c>
      <c r="J705" s="19" t="n">
        <f aca="false">DATE(YEAR(B705),MONTH(B705),1)</f>
        <v>46143</v>
      </c>
      <c r="K705" s="17" t="str">
        <f aca="false">IF(E705="","No","Yes")</f>
        <v>Yes</v>
      </c>
      <c r="L705" s="17" t="str">
        <f aca="false">IF(D705="","No","Yes")</f>
        <v>Yes</v>
      </c>
    </row>
    <row r="706" customFormat="false" ht="15" hidden="false" customHeight="false" outlineLevel="0" collapsed="false">
      <c r="A706" s="17" t="s">
        <v>3176</v>
      </c>
      <c r="B706" s="18" t="n">
        <v>46169</v>
      </c>
      <c r="C706" s="17" t="s">
        <v>82</v>
      </c>
      <c r="D706" s="17" t="s">
        <v>915</v>
      </c>
      <c r="E706" s="17" t="s">
        <v>965</v>
      </c>
      <c r="F706" s="15" t="n">
        <v>134.02</v>
      </c>
      <c r="G706" s="15" t="n">
        <f aca="false">ROUND(ROUND(F706*100,0)/10,0)/100</f>
        <v>13.4</v>
      </c>
      <c r="H706" s="15" t="n">
        <f aca="false">F706+G706</f>
        <v>147.42</v>
      </c>
      <c r="I706" s="17" t="s">
        <v>2474</v>
      </c>
      <c r="J706" s="19" t="n">
        <f aca="false">DATE(YEAR(B706),MONTH(B706),1)</f>
        <v>46143</v>
      </c>
      <c r="K706" s="17" t="str">
        <f aca="false">IF(E706="","No","Yes")</f>
        <v>Yes</v>
      </c>
      <c r="L706" s="17" t="str">
        <f aca="false">IF(D706="","No","Yes")</f>
        <v>Yes</v>
      </c>
    </row>
    <row r="707" customFormat="false" ht="15" hidden="false" customHeight="false" outlineLevel="0" collapsed="false">
      <c r="A707" s="17" t="s">
        <v>3177</v>
      </c>
      <c r="B707" s="18" t="n">
        <v>46169</v>
      </c>
      <c r="C707" s="17" t="s">
        <v>82</v>
      </c>
      <c r="D707" s="17" t="s">
        <v>866</v>
      </c>
      <c r="E707" s="17" t="s">
        <v>974</v>
      </c>
      <c r="F707" s="15" t="n">
        <v>342.13</v>
      </c>
      <c r="G707" s="15" t="n">
        <f aca="false">ROUND(ROUND(F707*100,0)/10,0)/100</f>
        <v>34.21</v>
      </c>
      <c r="H707" s="15" t="n">
        <f aca="false">F707+G707</f>
        <v>376.34</v>
      </c>
      <c r="I707" s="17" t="s">
        <v>2474</v>
      </c>
      <c r="J707" s="19" t="n">
        <f aca="false">DATE(YEAR(B707),MONTH(B707),1)</f>
        <v>46143</v>
      </c>
      <c r="K707" s="17" t="str">
        <f aca="false">IF(E707="","No","Yes")</f>
        <v>Yes</v>
      </c>
      <c r="L707" s="17" t="str">
        <f aca="false">IF(D707="","No","Yes")</f>
        <v>Yes</v>
      </c>
    </row>
    <row r="708" customFormat="false" ht="15" hidden="false" customHeight="false" outlineLevel="0" collapsed="false">
      <c r="A708" s="17" t="s">
        <v>3178</v>
      </c>
      <c r="B708" s="18" t="n">
        <v>46169</v>
      </c>
      <c r="C708" s="17" t="s">
        <v>82</v>
      </c>
      <c r="D708" s="17" t="s">
        <v>907</v>
      </c>
      <c r="E708" s="17" t="s">
        <v>978</v>
      </c>
      <c r="F708" s="15" t="n">
        <v>519.2</v>
      </c>
      <c r="G708" s="15" t="n">
        <f aca="false">ROUND(ROUND(F708*100,0)/10,0)/100</f>
        <v>51.92</v>
      </c>
      <c r="H708" s="15" t="n">
        <f aca="false">F708+G708</f>
        <v>571.12</v>
      </c>
      <c r="I708" s="17" t="s">
        <v>2474</v>
      </c>
      <c r="J708" s="19" t="n">
        <f aca="false">DATE(YEAR(B708),MONTH(B708),1)</f>
        <v>46143</v>
      </c>
      <c r="K708" s="17" t="str">
        <f aca="false">IF(E708="","No","Yes")</f>
        <v>Yes</v>
      </c>
      <c r="L708" s="17" t="str">
        <f aca="false">IF(D708="","No","Yes")</f>
        <v>Yes</v>
      </c>
    </row>
    <row r="709" customFormat="false" ht="15" hidden="false" customHeight="false" outlineLevel="0" collapsed="false">
      <c r="A709" s="17" t="s">
        <v>3179</v>
      </c>
      <c r="B709" s="18" t="n">
        <v>46169</v>
      </c>
      <c r="C709" s="17" t="s">
        <v>88</v>
      </c>
      <c r="D709" s="17" t="s">
        <v>921</v>
      </c>
      <c r="E709" s="17" t="s">
        <v>920</v>
      </c>
      <c r="F709" s="15" t="n">
        <v>183.51</v>
      </c>
      <c r="G709" s="15" t="n">
        <f aca="false">ROUND(ROUND(F709*100,0)/10,0)/100</f>
        <v>18.35</v>
      </c>
      <c r="H709" s="15" t="n">
        <f aca="false">F709+G709</f>
        <v>201.86</v>
      </c>
      <c r="I709" s="17" t="s">
        <v>2474</v>
      </c>
      <c r="J709" s="19" t="n">
        <f aca="false">DATE(YEAR(B709),MONTH(B709),1)</f>
        <v>46143</v>
      </c>
      <c r="K709" s="17" t="str">
        <f aca="false">IF(E709="","No","Yes")</f>
        <v>Yes</v>
      </c>
      <c r="L709" s="17" t="str">
        <f aca="false">IF(D709="","No","Yes")</f>
        <v>Yes</v>
      </c>
    </row>
    <row r="710" customFormat="false" ht="15" hidden="false" customHeight="false" outlineLevel="0" collapsed="false">
      <c r="A710" s="17" t="s">
        <v>3180</v>
      </c>
      <c r="B710" s="18" t="n">
        <v>46169</v>
      </c>
      <c r="C710" s="17" t="s">
        <v>88</v>
      </c>
      <c r="D710" s="17" t="s">
        <v>924</v>
      </c>
      <c r="E710" s="17" t="s">
        <v>984</v>
      </c>
      <c r="F710" s="15" t="n">
        <v>172.58</v>
      </c>
      <c r="G710" s="15" t="n">
        <f aca="false">ROUND(ROUND(F710*100,0)/10,0)/100</f>
        <v>17.26</v>
      </c>
      <c r="H710" s="15" t="n">
        <f aca="false">F710+G710</f>
        <v>189.84</v>
      </c>
      <c r="I710" s="17" t="s">
        <v>2474</v>
      </c>
      <c r="J710" s="19" t="n">
        <f aca="false">DATE(YEAR(B710),MONTH(B710),1)</f>
        <v>46143</v>
      </c>
      <c r="K710" s="17" t="str">
        <f aca="false">IF(E710="","No","Yes")</f>
        <v>Yes</v>
      </c>
      <c r="L710" s="17" t="str">
        <f aca="false">IF(D710="","No","Yes")</f>
        <v>Yes</v>
      </c>
    </row>
    <row r="711" customFormat="false" ht="15" hidden="false" customHeight="false" outlineLevel="0" collapsed="false">
      <c r="A711" s="17" t="s">
        <v>3181</v>
      </c>
      <c r="B711" s="18" t="n">
        <v>46169</v>
      </c>
      <c r="C711" s="17" t="s">
        <v>101</v>
      </c>
      <c r="D711" s="17" t="s">
        <v>943</v>
      </c>
      <c r="E711" s="17" t="s">
        <v>942</v>
      </c>
      <c r="F711" s="15" t="n">
        <v>517.66</v>
      </c>
      <c r="G711" s="15" t="n">
        <f aca="false">ROUND(ROUND(F711*100,0)/10,0)/100</f>
        <v>51.77</v>
      </c>
      <c r="H711" s="15" t="n">
        <f aca="false">F711+G711</f>
        <v>569.43</v>
      </c>
      <c r="I711" s="17" t="s">
        <v>2474</v>
      </c>
      <c r="J711" s="19" t="n">
        <f aca="false">DATE(YEAR(B711),MONTH(B711),1)</f>
        <v>46143</v>
      </c>
      <c r="K711" s="17" t="str">
        <f aca="false">IF(E711="","No","Yes")</f>
        <v>Yes</v>
      </c>
      <c r="L711" s="17" t="str">
        <f aca="false">IF(D711="","No","Yes")</f>
        <v>Yes</v>
      </c>
    </row>
    <row r="712" customFormat="false" ht="15" hidden="false" customHeight="false" outlineLevel="0" collapsed="false">
      <c r="A712" s="17" t="s">
        <v>3182</v>
      </c>
      <c r="B712" s="18" t="n">
        <v>46170</v>
      </c>
      <c r="C712" s="17" t="s">
        <v>82</v>
      </c>
      <c r="D712" s="17" t="s">
        <v>798</v>
      </c>
      <c r="E712" s="17" t="s">
        <v>945</v>
      </c>
      <c r="F712" s="15" t="n">
        <v>262.93</v>
      </c>
      <c r="G712" s="15" t="n">
        <f aca="false">ROUND(ROUND(F712*100,0)/10,0)/100</f>
        <v>26.29</v>
      </c>
      <c r="H712" s="15" t="n">
        <f aca="false">F712+G712</f>
        <v>289.22</v>
      </c>
      <c r="I712" s="17" t="s">
        <v>2474</v>
      </c>
      <c r="J712" s="19" t="n">
        <f aca="false">DATE(YEAR(B712),MONTH(B712),1)</f>
        <v>46143</v>
      </c>
      <c r="K712" s="17" t="str">
        <f aca="false">IF(E712="","No","Yes")</f>
        <v>Yes</v>
      </c>
      <c r="L712" s="17" t="str">
        <f aca="false">IF(D712="","No","Yes")</f>
        <v>Yes</v>
      </c>
    </row>
    <row r="713" customFormat="false" ht="15" hidden="false" customHeight="false" outlineLevel="0" collapsed="false">
      <c r="A713" s="17" t="s">
        <v>3183</v>
      </c>
      <c r="B713" s="18" t="n">
        <v>46170</v>
      </c>
      <c r="C713" s="17" t="s">
        <v>82</v>
      </c>
      <c r="D713" s="17" t="s">
        <v>911</v>
      </c>
      <c r="E713" s="17" t="s">
        <v>1011</v>
      </c>
      <c r="F713" s="15" t="n">
        <v>206.11</v>
      </c>
      <c r="G713" s="15" t="n">
        <f aca="false">ROUND(ROUND(F713*100,0)/10,0)/100</f>
        <v>20.61</v>
      </c>
      <c r="H713" s="15" t="n">
        <f aca="false">F713+G713</f>
        <v>226.72</v>
      </c>
      <c r="I713" s="17" t="s">
        <v>2474</v>
      </c>
      <c r="J713" s="19" t="n">
        <f aca="false">DATE(YEAR(B713),MONTH(B713),1)</f>
        <v>46143</v>
      </c>
      <c r="K713" s="17" t="str">
        <f aca="false">IF(E713="","No","Yes")</f>
        <v>Yes</v>
      </c>
      <c r="L713" s="17" t="str">
        <f aca="false">IF(D713="","No","Yes")</f>
        <v>Yes</v>
      </c>
    </row>
    <row r="714" customFormat="false" ht="15" hidden="false" customHeight="false" outlineLevel="0" collapsed="false">
      <c r="A714" s="17" t="s">
        <v>3184</v>
      </c>
      <c r="B714" s="18" t="n">
        <v>46170</v>
      </c>
      <c r="C714" s="17" t="s">
        <v>82</v>
      </c>
      <c r="D714" s="17" t="s">
        <v>924</v>
      </c>
      <c r="E714" s="17"/>
      <c r="F714" s="15" t="n">
        <v>399.39</v>
      </c>
      <c r="G714" s="15" t="n">
        <f aca="false">ROUND(ROUND(F714*100,0)/10,0)/100</f>
        <v>39.94</v>
      </c>
      <c r="H714" s="15" t="n">
        <f aca="false">F714+G714</f>
        <v>439.33</v>
      </c>
      <c r="I714" s="17" t="s">
        <v>2472</v>
      </c>
      <c r="J714" s="19" t="n">
        <f aca="false">DATE(YEAR(B714),MONTH(B714),1)</f>
        <v>46143</v>
      </c>
      <c r="K714" s="17" t="str">
        <f aca="false">IF(E714="","No","Yes")</f>
        <v>No</v>
      </c>
      <c r="L714" s="17" t="str">
        <f aca="false">IF(D714="","No","Yes")</f>
        <v>Yes</v>
      </c>
    </row>
    <row r="715" customFormat="false" ht="15" hidden="false" customHeight="false" outlineLevel="0" collapsed="false">
      <c r="A715" s="17" t="s">
        <v>3185</v>
      </c>
      <c r="B715" s="18" t="n">
        <v>46170</v>
      </c>
      <c r="C715" s="17" t="s">
        <v>88</v>
      </c>
      <c r="D715" s="17" t="s">
        <v>911</v>
      </c>
      <c r="E715" s="17" t="s">
        <v>991</v>
      </c>
      <c r="F715" s="15" t="n">
        <v>234.18</v>
      </c>
      <c r="G715" s="15" t="n">
        <f aca="false">ROUND(ROUND(F715*100,0)/10,0)/100</f>
        <v>23.42</v>
      </c>
      <c r="H715" s="15" t="n">
        <f aca="false">F715+G715</f>
        <v>257.6</v>
      </c>
      <c r="I715" s="17" t="s">
        <v>2474</v>
      </c>
      <c r="J715" s="19" t="n">
        <f aca="false">DATE(YEAR(B715),MONTH(B715),1)</f>
        <v>46143</v>
      </c>
      <c r="K715" s="17" t="str">
        <f aca="false">IF(E715="","No","Yes")</f>
        <v>Yes</v>
      </c>
      <c r="L715" s="17" t="str">
        <f aca="false">IF(D715="","No","Yes")</f>
        <v>Yes</v>
      </c>
    </row>
    <row r="716" customFormat="false" ht="15" hidden="false" customHeight="false" outlineLevel="0" collapsed="false">
      <c r="A716" s="17" t="s">
        <v>3186</v>
      </c>
      <c r="B716" s="18" t="n">
        <v>46170</v>
      </c>
      <c r="C716" s="17" t="s">
        <v>88</v>
      </c>
      <c r="D716" s="17" t="s">
        <v>850</v>
      </c>
      <c r="E716" s="17" t="s">
        <v>1014</v>
      </c>
      <c r="F716" s="15" t="n">
        <v>167.91</v>
      </c>
      <c r="G716" s="15" t="n">
        <f aca="false">ROUND(ROUND(F716*100,0)/10,0)/100</f>
        <v>16.79</v>
      </c>
      <c r="H716" s="15" t="n">
        <f aca="false">F716+G716</f>
        <v>184.7</v>
      </c>
      <c r="I716" s="17" t="s">
        <v>2474</v>
      </c>
      <c r="J716" s="19" t="n">
        <f aca="false">DATE(YEAR(B716),MONTH(B716),1)</f>
        <v>46143</v>
      </c>
      <c r="K716" s="17" t="str">
        <f aca="false">IF(E716="","No","Yes")</f>
        <v>Yes</v>
      </c>
      <c r="L716" s="17" t="str">
        <f aca="false">IF(D716="","No","Yes")</f>
        <v>Yes</v>
      </c>
    </row>
    <row r="717" customFormat="false" ht="15" hidden="false" customHeight="false" outlineLevel="0" collapsed="false">
      <c r="A717" s="17" t="s">
        <v>3187</v>
      </c>
      <c r="B717" s="18" t="n">
        <v>46170</v>
      </c>
      <c r="C717" s="17" t="s">
        <v>88</v>
      </c>
      <c r="D717" s="17"/>
      <c r="E717" s="17"/>
      <c r="F717" s="15" t="n">
        <v>75.89</v>
      </c>
      <c r="G717" s="15" t="n">
        <f aca="false">ROUND(ROUND(F717*100,0)/10,0)/100</f>
        <v>7.59</v>
      </c>
      <c r="H717" s="15" t="n">
        <f aca="false">F717+G717</f>
        <v>83.48</v>
      </c>
      <c r="I717" s="17" t="s">
        <v>2470</v>
      </c>
      <c r="J717" s="19" t="n">
        <f aca="false">DATE(YEAR(B717),MONTH(B717),1)</f>
        <v>46143</v>
      </c>
      <c r="K717" s="17" t="str">
        <f aca="false">IF(E717="","No","Yes")</f>
        <v>No</v>
      </c>
      <c r="L717" s="17" t="str">
        <f aca="false">IF(D717="","No","Yes")</f>
        <v>No</v>
      </c>
    </row>
    <row r="718" customFormat="false" ht="15" hidden="false" customHeight="false" outlineLevel="0" collapsed="false">
      <c r="A718" s="17" t="s">
        <v>3188</v>
      </c>
      <c r="B718" s="18" t="n">
        <v>46170</v>
      </c>
      <c r="C718" s="17" t="s">
        <v>101</v>
      </c>
      <c r="D718" s="17" t="s">
        <v>874</v>
      </c>
      <c r="E718" s="17" t="s">
        <v>1018</v>
      </c>
      <c r="F718" s="15" t="n">
        <v>765.7</v>
      </c>
      <c r="G718" s="15" t="n">
        <f aca="false">ROUND(ROUND(F718*100,0)/10,0)/100</f>
        <v>76.57</v>
      </c>
      <c r="H718" s="15" t="n">
        <f aca="false">F718+G718</f>
        <v>842.27</v>
      </c>
      <c r="I718" s="17" t="s">
        <v>2474</v>
      </c>
      <c r="J718" s="19" t="n">
        <f aca="false">DATE(YEAR(B718),MONTH(B718),1)</f>
        <v>46143</v>
      </c>
      <c r="K718" s="17" t="str">
        <f aca="false">IF(E718="","No","Yes")</f>
        <v>Yes</v>
      </c>
      <c r="L718" s="17" t="str">
        <f aca="false">IF(D718="","No","Yes")</f>
        <v>Yes</v>
      </c>
    </row>
    <row r="719" customFormat="false" ht="15" hidden="false" customHeight="false" outlineLevel="0" collapsed="false">
      <c r="A719" s="17" t="s">
        <v>3189</v>
      </c>
      <c r="B719" s="18" t="n">
        <v>46170</v>
      </c>
      <c r="C719" s="17" t="s">
        <v>101</v>
      </c>
      <c r="D719" s="17" t="s">
        <v>911</v>
      </c>
      <c r="E719" s="17"/>
      <c r="F719" s="15" t="n">
        <v>175.96</v>
      </c>
      <c r="G719" s="15" t="n">
        <f aca="false">ROUND(ROUND(F719*100,0)/10,0)/100</f>
        <v>17.6</v>
      </c>
      <c r="H719" s="15" t="n">
        <f aca="false">F719+G719</f>
        <v>193.56</v>
      </c>
      <c r="I719" s="17" t="s">
        <v>2472</v>
      </c>
      <c r="J719" s="19" t="n">
        <f aca="false">DATE(YEAR(B719),MONTH(B719),1)</f>
        <v>46143</v>
      </c>
      <c r="K719" s="17" t="str">
        <f aca="false">IF(E719="","No","Yes")</f>
        <v>No</v>
      </c>
      <c r="L719" s="17" t="str">
        <f aca="false">IF(D719="","No","Yes")</f>
        <v>Yes</v>
      </c>
    </row>
    <row r="720" customFormat="false" ht="15" hidden="false" customHeight="false" outlineLevel="0" collapsed="false">
      <c r="A720" s="17" t="s">
        <v>3190</v>
      </c>
      <c r="B720" s="18" t="n">
        <v>46171</v>
      </c>
      <c r="C720" s="17" t="s">
        <v>82</v>
      </c>
      <c r="D720" s="17" t="s">
        <v>907</v>
      </c>
      <c r="E720" s="17" t="s">
        <v>982</v>
      </c>
      <c r="F720" s="15" t="n">
        <v>290.18</v>
      </c>
      <c r="G720" s="15" t="n">
        <f aca="false">ROUND(ROUND(F720*100,0)/10,0)/100</f>
        <v>29.02</v>
      </c>
      <c r="H720" s="15" t="n">
        <f aca="false">F720+G720</f>
        <v>319.2</v>
      </c>
      <c r="I720" s="17" t="s">
        <v>2474</v>
      </c>
      <c r="J720" s="19" t="n">
        <f aca="false">DATE(YEAR(B720),MONTH(B720),1)</f>
        <v>46143</v>
      </c>
      <c r="K720" s="17" t="str">
        <f aca="false">IF(E720="","No","Yes")</f>
        <v>Yes</v>
      </c>
      <c r="L720" s="17" t="str">
        <f aca="false">IF(D720="","No","Yes")</f>
        <v>Yes</v>
      </c>
    </row>
    <row r="721" customFormat="false" ht="15" hidden="false" customHeight="false" outlineLevel="0" collapsed="false">
      <c r="A721" s="17" t="s">
        <v>3191</v>
      </c>
      <c r="B721" s="18" t="n">
        <v>46171</v>
      </c>
      <c r="C721" s="17" t="s">
        <v>82</v>
      </c>
      <c r="D721" s="17" t="s">
        <v>924</v>
      </c>
      <c r="E721" s="17" t="s">
        <v>996</v>
      </c>
      <c r="F721" s="15" t="n">
        <v>299.68</v>
      </c>
      <c r="G721" s="15" t="n">
        <f aca="false">ROUND(ROUND(F721*100,0)/10,0)/100</f>
        <v>29.97</v>
      </c>
      <c r="H721" s="15" t="n">
        <f aca="false">F721+G721</f>
        <v>329.65</v>
      </c>
      <c r="I721" s="17" t="s">
        <v>2474</v>
      </c>
      <c r="J721" s="19" t="n">
        <f aca="false">DATE(YEAR(B721),MONTH(B721),1)</f>
        <v>46143</v>
      </c>
      <c r="K721" s="17" t="str">
        <f aca="false">IF(E721="","No","Yes")</f>
        <v>Yes</v>
      </c>
      <c r="L721" s="17" t="str">
        <f aca="false">IF(D721="","No","Yes")</f>
        <v>Yes</v>
      </c>
    </row>
    <row r="722" customFormat="false" ht="15" hidden="false" customHeight="false" outlineLevel="0" collapsed="false">
      <c r="A722" s="17" t="s">
        <v>3192</v>
      </c>
      <c r="B722" s="18" t="n">
        <v>46171</v>
      </c>
      <c r="C722" s="17" t="s">
        <v>82</v>
      </c>
      <c r="D722" s="17" t="s">
        <v>860</v>
      </c>
      <c r="E722" s="17" t="s">
        <v>997</v>
      </c>
      <c r="F722" s="15" t="n">
        <v>356.56</v>
      </c>
      <c r="G722" s="15" t="n">
        <f aca="false">ROUND(ROUND(F722*100,0)/10,0)/100</f>
        <v>35.66</v>
      </c>
      <c r="H722" s="15" t="n">
        <f aca="false">F722+G722</f>
        <v>392.22</v>
      </c>
      <c r="I722" s="17" t="s">
        <v>2474</v>
      </c>
      <c r="J722" s="19" t="n">
        <f aca="false">DATE(YEAR(B722),MONTH(B722),1)</f>
        <v>46143</v>
      </c>
      <c r="K722" s="17" t="str">
        <f aca="false">IF(E722="","No","Yes")</f>
        <v>Yes</v>
      </c>
      <c r="L722" s="17" t="str">
        <f aca="false">IF(D722="","No","Yes")</f>
        <v>Yes</v>
      </c>
    </row>
    <row r="723" customFormat="false" ht="15" hidden="false" customHeight="false" outlineLevel="0" collapsed="false">
      <c r="A723" s="17" t="s">
        <v>3193</v>
      </c>
      <c r="B723" s="18" t="n">
        <v>46171</v>
      </c>
      <c r="C723" s="17" t="s">
        <v>82</v>
      </c>
      <c r="D723" s="17" t="s">
        <v>1005</v>
      </c>
      <c r="E723" s="17" t="s">
        <v>1004</v>
      </c>
      <c r="F723" s="15" t="n">
        <v>327.16</v>
      </c>
      <c r="G723" s="15" t="n">
        <f aca="false">ROUND(ROUND(F723*100,0)/10,0)/100</f>
        <v>32.72</v>
      </c>
      <c r="H723" s="15" t="n">
        <f aca="false">F723+G723</f>
        <v>359.88</v>
      </c>
      <c r="I723" s="17" t="s">
        <v>2474</v>
      </c>
      <c r="J723" s="19" t="n">
        <f aca="false">DATE(YEAR(B723),MONTH(B723),1)</f>
        <v>46143</v>
      </c>
      <c r="K723" s="17" t="str">
        <f aca="false">IF(E723="","No","Yes")</f>
        <v>Yes</v>
      </c>
      <c r="L723" s="17" t="str">
        <f aca="false">IF(D723="","No","Yes")</f>
        <v>Yes</v>
      </c>
    </row>
    <row r="724" customFormat="false" ht="15" hidden="false" customHeight="false" outlineLevel="0" collapsed="false">
      <c r="A724" s="17" t="s">
        <v>3194</v>
      </c>
      <c r="B724" s="18" t="n">
        <v>46171</v>
      </c>
      <c r="C724" s="17" t="s">
        <v>82</v>
      </c>
      <c r="D724" s="17" t="s">
        <v>819</v>
      </c>
      <c r="E724" s="17" t="s">
        <v>1012</v>
      </c>
      <c r="F724" s="15" t="n">
        <v>325.21</v>
      </c>
      <c r="G724" s="15" t="n">
        <f aca="false">ROUND(ROUND(F724*100,0)/10,0)/100</f>
        <v>32.52</v>
      </c>
      <c r="H724" s="15" t="n">
        <f aca="false">F724+G724</f>
        <v>357.73</v>
      </c>
      <c r="I724" s="17" t="s">
        <v>2474</v>
      </c>
      <c r="J724" s="19" t="n">
        <f aca="false">DATE(YEAR(B724),MONTH(B724),1)</f>
        <v>46143</v>
      </c>
      <c r="K724" s="17" t="str">
        <f aca="false">IF(E724="","No","Yes")</f>
        <v>Yes</v>
      </c>
      <c r="L724" s="17" t="str">
        <f aca="false">IF(D724="","No","Yes")</f>
        <v>Yes</v>
      </c>
    </row>
    <row r="725" customFormat="false" ht="15" hidden="false" customHeight="false" outlineLevel="0" collapsed="false">
      <c r="A725" s="17" t="s">
        <v>3195</v>
      </c>
      <c r="B725" s="18" t="n">
        <v>46171</v>
      </c>
      <c r="C725" s="17" t="s">
        <v>82</v>
      </c>
      <c r="D725" s="17" t="s">
        <v>1005</v>
      </c>
      <c r="E725" s="17" t="s">
        <v>1016</v>
      </c>
      <c r="F725" s="15" t="n">
        <v>320.82</v>
      </c>
      <c r="G725" s="15" t="n">
        <f aca="false">ROUND(ROUND(F725*100,0)/10,0)/100</f>
        <v>32.08</v>
      </c>
      <c r="H725" s="15" t="n">
        <f aca="false">F725+G725</f>
        <v>352.9</v>
      </c>
      <c r="I725" s="17" t="s">
        <v>2474</v>
      </c>
      <c r="J725" s="19" t="n">
        <f aca="false">DATE(YEAR(B725),MONTH(B725),1)</f>
        <v>46143</v>
      </c>
      <c r="K725" s="17" t="str">
        <f aca="false">IF(E725="","No","Yes")</f>
        <v>Yes</v>
      </c>
      <c r="L725" s="17" t="str">
        <f aca="false">IF(D725="","No","Yes")</f>
        <v>Yes</v>
      </c>
    </row>
    <row r="726" customFormat="false" ht="15" hidden="false" customHeight="false" outlineLevel="0" collapsed="false">
      <c r="A726" s="17" t="s">
        <v>3196</v>
      </c>
      <c r="B726" s="18" t="n">
        <v>46171</v>
      </c>
      <c r="C726" s="17" t="s">
        <v>82</v>
      </c>
      <c r="D726" s="17" t="s">
        <v>943</v>
      </c>
      <c r="E726" s="17" t="s">
        <v>1020</v>
      </c>
      <c r="F726" s="15" t="n">
        <v>56.3</v>
      </c>
      <c r="G726" s="15" t="n">
        <f aca="false">ROUND(ROUND(F726*100,0)/10,0)/100</f>
        <v>5.63</v>
      </c>
      <c r="H726" s="15" t="n">
        <f aca="false">F726+G726</f>
        <v>61.93</v>
      </c>
      <c r="I726" s="17" t="s">
        <v>2474</v>
      </c>
      <c r="J726" s="19" t="n">
        <f aca="false">DATE(YEAR(B726),MONTH(B726),1)</f>
        <v>46143</v>
      </c>
      <c r="K726" s="17" t="str">
        <f aca="false">IF(E726="","No","Yes")</f>
        <v>Yes</v>
      </c>
      <c r="L726" s="17" t="str">
        <f aca="false">IF(D726="","No","Yes")</f>
        <v>Yes</v>
      </c>
    </row>
    <row r="727" customFormat="false" ht="15" hidden="false" customHeight="false" outlineLevel="0" collapsed="false">
      <c r="A727" s="17" t="s">
        <v>3197</v>
      </c>
      <c r="B727" s="18" t="n">
        <v>46171</v>
      </c>
      <c r="C727" s="17" t="s">
        <v>82</v>
      </c>
      <c r="D727" s="17" t="s">
        <v>1026</v>
      </c>
      <c r="E727" s="17" t="s">
        <v>1025</v>
      </c>
      <c r="F727" s="15" t="n">
        <v>154.27</v>
      </c>
      <c r="G727" s="15" t="n">
        <f aca="false">ROUND(ROUND(F727*100,0)/10,0)/100</f>
        <v>15.43</v>
      </c>
      <c r="H727" s="15" t="n">
        <f aca="false">F727+G727</f>
        <v>169.7</v>
      </c>
      <c r="I727" s="17" t="s">
        <v>2474</v>
      </c>
      <c r="J727" s="19" t="n">
        <f aca="false">DATE(YEAR(B727),MONTH(B727),1)</f>
        <v>46143</v>
      </c>
      <c r="K727" s="17" t="str">
        <f aca="false">IF(E727="","No","Yes")</f>
        <v>Yes</v>
      </c>
      <c r="L727" s="17" t="str">
        <f aca="false">IF(D727="","No","Yes")</f>
        <v>Yes</v>
      </c>
    </row>
    <row r="728" customFormat="false" ht="15" hidden="false" customHeight="false" outlineLevel="0" collapsed="false">
      <c r="A728" s="17" t="s">
        <v>3198</v>
      </c>
      <c r="B728" s="18" t="n">
        <v>46171</v>
      </c>
      <c r="C728" s="17" t="s">
        <v>82</v>
      </c>
      <c r="D728" s="17" t="s">
        <v>921</v>
      </c>
      <c r="E728" s="17" t="s">
        <v>1033</v>
      </c>
      <c r="F728" s="15" t="n">
        <v>361.68</v>
      </c>
      <c r="G728" s="15" t="n">
        <f aca="false">ROUND(ROUND(F728*100,0)/10,0)/100</f>
        <v>36.17</v>
      </c>
      <c r="H728" s="15" t="n">
        <f aca="false">F728+G728</f>
        <v>397.85</v>
      </c>
      <c r="I728" s="17" t="s">
        <v>2474</v>
      </c>
      <c r="J728" s="19" t="n">
        <f aca="false">DATE(YEAR(B728),MONTH(B728),1)</f>
        <v>46143</v>
      </c>
      <c r="K728" s="17" t="str">
        <f aca="false">IF(E728="","No","Yes")</f>
        <v>Yes</v>
      </c>
      <c r="L728" s="17" t="str">
        <f aca="false">IF(D728="","No","Yes")</f>
        <v>Yes</v>
      </c>
    </row>
    <row r="729" customFormat="false" ht="15" hidden="false" customHeight="false" outlineLevel="0" collapsed="false">
      <c r="A729" s="17" t="s">
        <v>3199</v>
      </c>
      <c r="B729" s="18" t="n">
        <v>46171</v>
      </c>
      <c r="C729" s="17" t="s">
        <v>88</v>
      </c>
      <c r="D729" s="17" t="s">
        <v>911</v>
      </c>
      <c r="E729" s="17" t="s">
        <v>967</v>
      </c>
      <c r="F729" s="15" t="n">
        <v>114.21</v>
      </c>
      <c r="G729" s="15" t="n">
        <f aca="false">ROUND(ROUND(F729*100,0)/10,0)/100</f>
        <v>11.42</v>
      </c>
      <c r="H729" s="15" t="n">
        <f aca="false">F729+G729</f>
        <v>125.63</v>
      </c>
      <c r="I729" s="17" t="s">
        <v>2474</v>
      </c>
      <c r="J729" s="19" t="n">
        <f aca="false">DATE(YEAR(B729),MONTH(B729),1)</f>
        <v>46143</v>
      </c>
      <c r="K729" s="17" t="str">
        <f aca="false">IF(E729="","No","Yes")</f>
        <v>Yes</v>
      </c>
      <c r="L729" s="17" t="str">
        <f aca="false">IF(D729="","No","Yes")</f>
        <v>Yes</v>
      </c>
    </row>
    <row r="730" customFormat="false" ht="15" hidden="false" customHeight="false" outlineLevel="0" collapsed="false">
      <c r="A730" s="17" t="s">
        <v>3200</v>
      </c>
      <c r="B730" s="18" t="n">
        <v>46171</v>
      </c>
      <c r="C730" s="17" t="s">
        <v>88</v>
      </c>
      <c r="D730" s="17" t="s">
        <v>860</v>
      </c>
      <c r="E730" s="17" t="s">
        <v>971</v>
      </c>
      <c r="F730" s="15" t="n">
        <v>330.29</v>
      </c>
      <c r="G730" s="15" t="n">
        <f aca="false">ROUND(ROUND(F730*100,0)/10,0)/100</f>
        <v>33.03</v>
      </c>
      <c r="H730" s="15" t="n">
        <f aca="false">F730+G730</f>
        <v>363.32</v>
      </c>
      <c r="I730" s="17" t="s">
        <v>2474</v>
      </c>
      <c r="J730" s="19" t="n">
        <f aca="false">DATE(YEAR(B730),MONTH(B730),1)</f>
        <v>46143</v>
      </c>
      <c r="K730" s="17" t="str">
        <f aca="false">IF(E730="","No","Yes")</f>
        <v>Yes</v>
      </c>
      <c r="L730" s="17" t="str">
        <f aca="false">IF(D730="","No","Yes")</f>
        <v>Yes</v>
      </c>
    </row>
    <row r="731" customFormat="false" ht="15" hidden="false" customHeight="false" outlineLevel="0" collapsed="false">
      <c r="A731" s="17" t="s">
        <v>3201</v>
      </c>
      <c r="B731" s="18" t="n">
        <v>46171</v>
      </c>
      <c r="C731" s="17" t="s">
        <v>88</v>
      </c>
      <c r="D731" s="17" t="s">
        <v>899</v>
      </c>
      <c r="E731" s="17" t="s">
        <v>976</v>
      </c>
      <c r="F731" s="15" t="n">
        <v>366.8</v>
      </c>
      <c r="G731" s="15" t="n">
        <f aca="false">ROUND(ROUND(F731*100,0)/10,0)/100</f>
        <v>36.68</v>
      </c>
      <c r="H731" s="15" t="n">
        <f aca="false">F731+G731</f>
        <v>403.48</v>
      </c>
      <c r="I731" s="17" t="s">
        <v>2474</v>
      </c>
      <c r="J731" s="19" t="n">
        <f aca="false">DATE(YEAR(B731),MONTH(B731),1)</f>
        <v>46143</v>
      </c>
      <c r="K731" s="17" t="str">
        <f aca="false">IF(E731="","No","Yes")</f>
        <v>Yes</v>
      </c>
      <c r="L731" s="17" t="str">
        <f aca="false">IF(D731="","No","Yes")</f>
        <v>Yes</v>
      </c>
    </row>
    <row r="732" customFormat="false" ht="15" hidden="false" customHeight="false" outlineLevel="0" collapsed="false">
      <c r="A732" s="17" t="s">
        <v>3202</v>
      </c>
      <c r="B732" s="18" t="n">
        <v>46171</v>
      </c>
      <c r="C732" s="17" t="s">
        <v>88</v>
      </c>
      <c r="D732" s="17" t="s">
        <v>960</v>
      </c>
      <c r="E732" s="17" t="s">
        <v>995</v>
      </c>
      <c r="F732" s="15" t="n">
        <v>239.57</v>
      </c>
      <c r="G732" s="15" t="n">
        <f aca="false">ROUND(ROUND(F732*100,0)/10,0)/100</f>
        <v>23.96</v>
      </c>
      <c r="H732" s="15" t="n">
        <f aca="false">F732+G732</f>
        <v>263.53</v>
      </c>
      <c r="I732" s="17" t="s">
        <v>2474</v>
      </c>
      <c r="J732" s="19" t="n">
        <f aca="false">DATE(YEAR(B732),MONTH(B732),1)</f>
        <v>46143</v>
      </c>
      <c r="K732" s="17" t="str">
        <f aca="false">IF(E732="","No","Yes")</f>
        <v>Yes</v>
      </c>
      <c r="L732" s="17" t="str">
        <f aca="false">IF(D732="","No","Yes")</f>
        <v>Yes</v>
      </c>
    </row>
    <row r="733" customFormat="false" ht="15" hidden="false" customHeight="false" outlineLevel="0" collapsed="false">
      <c r="A733" s="17" t="s">
        <v>3203</v>
      </c>
      <c r="B733" s="18" t="n">
        <v>46171</v>
      </c>
      <c r="C733" s="17" t="s">
        <v>88</v>
      </c>
      <c r="D733" s="17" t="s">
        <v>943</v>
      </c>
      <c r="E733" s="17" t="s">
        <v>1022</v>
      </c>
      <c r="F733" s="15" t="n">
        <v>215.68</v>
      </c>
      <c r="G733" s="15" t="n">
        <f aca="false">ROUND(ROUND(F733*100,0)/10,0)/100</f>
        <v>21.57</v>
      </c>
      <c r="H733" s="15" t="n">
        <f aca="false">F733+G733</f>
        <v>237.25</v>
      </c>
      <c r="I733" s="17" t="s">
        <v>2474</v>
      </c>
      <c r="J733" s="19" t="n">
        <f aca="false">DATE(YEAR(B733),MONTH(B733),1)</f>
        <v>46143</v>
      </c>
      <c r="K733" s="17" t="str">
        <f aca="false">IF(E733="","No","Yes")</f>
        <v>Yes</v>
      </c>
      <c r="L733" s="17" t="str">
        <f aca="false">IF(D733="","No","Yes")</f>
        <v>Yes</v>
      </c>
    </row>
    <row r="734" customFormat="false" ht="15" hidden="false" customHeight="false" outlineLevel="0" collapsed="false">
      <c r="A734" s="17" t="s">
        <v>3204</v>
      </c>
      <c r="B734" s="18" t="n">
        <v>46171</v>
      </c>
      <c r="C734" s="17" t="s">
        <v>88</v>
      </c>
      <c r="D734" s="17" t="s">
        <v>993</v>
      </c>
      <c r="E734" s="17" t="s">
        <v>1039</v>
      </c>
      <c r="F734" s="15" t="n">
        <v>842.54</v>
      </c>
      <c r="G734" s="15" t="n">
        <f aca="false">ROUND(ROUND(F734*100,0)/10,0)/100</f>
        <v>84.25</v>
      </c>
      <c r="H734" s="15" t="n">
        <f aca="false">F734+G734</f>
        <v>926.79</v>
      </c>
      <c r="I734" s="17" t="s">
        <v>2474</v>
      </c>
      <c r="J734" s="19" t="n">
        <f aca="false">DATE(YEAR(B734),MONTH(B734),1)</f>
        <v>46143</v>
      </c>
      <c r="K734" s="17" t="str">
        <f aca="false">IF(E734="","No","Yes")</f>
        <v>Yes</v>
      </c>
      <c r="L734" s="17" t="str">
        <f aca="false">IF(D734="","No","Yes")</f>
        <v>Yes</v>
      </c>
    </row>
    <row r="735" customFormat="false" ht="15" hidden="false" customHeight="false" outlineLevel="0" collapsed="false">
      <c r="A735" s="17" t="s">
        <v>3205</v>
      </c>
      <c r="B735" s="18" t="n">
        <v>46171</v>
      </c>
      <c r="C735" s="17" t="s">
        <v>101</v>
      </c>
      <c r="D735" s="17" t="s">
        <v>955</v>
      </c>
      <c r="E735" s="17" t="s">
        <v>954</v>
      </c>
      <c r="F735" s="15" t="n">
        <v>165.95</v>
      </c>
      <c r="G735" s="15" t="n">
        <f aca="false">ROUND(ROUND(F735*100,0)/10,0)/100</f>
        <v>16.6</v>
      </c>
      <c r="H735" s="15" t="n">
        <f aca="false">F735+G735</f>
        <v>182.55</v>
      </c>
      <c r="I735" s="17" t="s">
        <v>2474</v>
      </c>
      <c r="J735" s="19" t="n">
        <f aca="false">DATE(YEAR(B735),MONTH(B735),1)</f>
        <v>46143</v>
      </c>
      <c r="K735" s="17" t="str">
        <f aca="false">IF(E735="","No","Yes")</f>
        <v>Yes</v>
      </c>
      <c r="L735" s="17" t="str">
        <f aca="false">IF(D735="","No","Yes")</f>
        <v>Yes</v>
      </c>
    </row>
    <row r="736" customFormat="false" ht="15" hidden="false" customHeight="false" outlineLevel="0" collapsed="false">
      <c r="A736" s="17" t="s">
        <v>3206</v>
      </c>
      <c r="B736" s="18" t="n">
        <v>46171</v>
      </c>
      <c r="C736" s="17" t="s">
        <v>101</v>
      </c>
      <c r="D736" s="17" t="s">
        <v>841</v>
      </c>
      <c r="E736" s="17" t="s">
        <v>1001</v>
      </c>
      <c r="F736" s="15" t="n">
        <v>180.13</v>
      </c>
      <c r="G736" s="15" t="n">
        <f aca="false">ROUND(ROUND(F736*100,0)/10,0)/100</f>
        <v>18.01</v>
      </c>
      <c r="H736" s="15" t="n">
        <f aca="false">F736+G736</f>
        <v>198.14</v>
      </c>
      <c r="I736" s="17" t="s">
        <v>2474</v>
      </c>
      <c r="J736" s="19" t="n">
        <f aca="false">DATE(YEAR(B736),MONTH(B736),1)</f>
        <v>46143</v>
      </c>
      <c r="K736" s="17" t="str">
        <f aca="false">IF(E736="","No","Yes")</f>
        <v>Yes</v>
      </c>
      <c r="L736" s="17" t="str">
        <f aca="false">IF(D736="","No","Yes")</f>
        <v>Yes</v>
      </c>
    </row>
    <row r="737" customFormat="false" ht="15" hidden="false" customHeight="false" outlineLevel="0" collapsed="false">
      <c r="A737" s="17" t="s">
        <v>3207</v>
      </c>
      <c r="B737" s="18" t="n">
        <v>46172</v>
      </c>
      <c r="C737" s="17" t="s">
        <v>82</v>
      </c>
      <c r="D737" s="17" t="s">
        <v>774</v>
      </c>
      <c r="E737" s="17" t="s">
        <v>890</v>
      </c>
      <c r="F737" s="15" t="n">
        <v>33.92</v>
      </c>
      <c r="G737" s="15" t="n">
        <f aca="false">ROUND(ROUND(F737*100,0)/10,0)/100</f>
        <v>3.39</v>
      </c>
      <c r="H737" s="15" t="n">
        <f aca="false">F737+G737</f>
        <v>37.31</v>
      </c>
      <c r="I737" s="17" t="s">
        <v>2474</v>
      </c>
      <c r="J737" s="19" t="n">
        <f aca="false">DATE(YEAR(B737),MONTH(B737),1)</f>
        <v>46143</v>
      </c>
      <c r="K737" s="17" t="str">
        <f aca="false">IF(E737="","No","Yes")</f>
        <v>Yes</v>
      </c>
      <c r="L737" s="17" t="str">
        <f aca="false">IF(D737="","No","Yes")</f>
        <v>Yes</v>
      </c>
    </row>
    <row r="738" customFormat="false" ht="15" hidden="false" customHeight="false" outlineLevel="0" collapsed="false">
      <c r="A738" s="17" t="s">
        <v>3208</v>
      </c>
      <c r="B738" s="18" t="n">
        <v>46172</v>
      </c>
      <c r="C738" s="17" t="s">
        <v>82</v>
      </c>
      <c r="D738" s="17" t="s">
        <v>911</v>
      </c>
      <c r="E738" s="17" t="s">
        <v>910</v>
      </c>
      <c r="F738" s="15" t="n">
        <v>74.01</v>
      </c>
      <c r="G738" s="15" t="n">
        <f aca="false">ROUND(ROUND(F738*100,0)/10,0)/100</f>
        <v>7.4</v>
      </c>
      <c r="H738" s="15" t="n">
        <f aca="false">F738+G738</f>
        <v>81.41</v>
      </c>
      <c r="I738" s="17" t="s">
        <v>2474</v>
      </c>
      <c r="J738" s="19" t="n">
        <f aca="false">DATE(YEAR(B738),MONTH(B738),1)</f>
        <v>46143</v>
      </c>
      <c r="K738" s="17" t="str">
        <f aca="false">IF(E738="","No","Yes")</f>
        <v>Yes</v>
      </c>
      <c r="L738" s="17" t="str">
        <f aca="false">IF(D738="","No","Yes")</f>
        <v>Yes</v>
      </c>
    </row>
    <row r="739" customFormat="false" ht="15" hidden="false" customHeight="false" outlineLevel="0" collapsed="false">
      <c r="A739" s="17" t="s">
        <v>3209</v>
      </c>
      <c r="B739" s="18" t="n">
        <v>46172</v>
      </c>
      <c r="C739" s="17" t="s">
        <v>82</v>
      </c>
      <c r="D739" s="17" t="s">
        <v>795</v>
      </c>
      <c r="E739" s="17" t="s">
        <v>981</v>
      </c>
      <c r="F739" s="15" t="n">
        <v>68.33</v>
      </c>
      <c r="G739" s="15" t="n">
        <f aca="false">ROUND(ROUND(F739*100,0)/10,0)/100</f>
        <v>6.83</v>
      </c>
      <c r="H739" s="15" t="n">
        <f aca="false">F739+G739</f>
        <v>75.16</v>
      </c>
      <c r="I739" s="17" t="s">
        <v>2474</v>
      </c>
      <c r="J739" s="19" t="n">
        <f aca="false">DATE(YEAR(B739),MONTH(B739),1)</f>
        <v>46143</v>
      </c>
      <c r="K739" s="17" t="str">
        <f aca="false">IF(E739="","No","Yes")</f>
        <v>Yes</v>
      </c>
      <c r="L739" s="17" t="str">
        <f aca="false">IF(D739="","No","Yes")</f>
        <v>Yes</v>
      </c>
    </row>
    <row r="740" customFormat="false" ht="15" hidden="false" customHeight="false" outlineLevel="0" collapsed="false">
      <c r="A740" s="17" t="s">
        <v>3210</v>
      </c>
      <c r="B740" s="18" t="n">
        <v>46172</v>
      </c>
      <c r="C740" s="17" t="s">
        <v>82</v>
      </c>
      <c r="D740" s="17" t="s">
        <v>955</v>
      </c>
      <c r="E740" s="17" t="s">
        <v>983</v>
      </c>
      <c r="F740" s="15" t="n">
        <v>159.59</v>
      </c>
      <c r="G740" s="15" t="n">
        <f aca="false">ROUND(ROUND(F740*100,0)/10,0)/100</f>
        <v>15.96</v>
      </c>
      <c r="H740" s="15" t="n">
        <f aca="false">F740+G740</f>
        <v>175.55</v>
      </c>
      <c r="I740" s="17" t="s">
        <v>2474</v>
      </c>
      <c r="J740" s="19" t="n">
        <f aca="false">DATE(YEAR(B740),MONTH(B740),1)</f>
        <v>46143</v>
      </c>
      <c r="K740" s="17" t="str">
        <f aca="false">IF(E740="","No","Yes")</f>
        <v>Yes</v>
      </c>
      <c r="L740" s="17" t="str">
        <f aca="false">IF(D740="","No","Yes")</f>
        <v>Yes</v>
      </c>
    </row>
    <row r="741" customFormat="false" ht="15" hidden="false" customHeight="false" outlineLevel="0" collapsed="false">
      <c r="A741" s="17" t="s">
        <v>3211</v>
      </c>
      <c r="B741" s="18" t="n">
        <v>46172</v>
      </c>
      <c r="C741" s="17" t="s">
        <v>82</v>
      </c>
      <c r="D741" s="17" t="s">
        <v>850</v>
      </c>
      <c r="E741" s="17" t="s">
        <v>990</v>
      </c>
      <c r="F741" s="15" t="n">
        <v>294.84</v>
      </c>
      <c r="G741" s="15" t="n">
        <f aca="false">ROUND(ROUND(F741*100,0)/10,0)/100</f>
        <v>29.48</v>
      </c>
      <c r="H741" s="15" t="n">
        <f aca="false">F741+G741</f>
        <v>324.32</v>
      </c>
      <c r="I741" s="17" t="s">
        <v>2474</v>
      </c>
      <c r="J741" s="19" t="n">
        <f aca="false">DATE(YEAR(B741),MONTH(B741),1)</f>
        <v>46143</v>
      </c>
      <c r="K741" s="17" t="str">
        <f aca="false">IF(E741="","No","Yes")</f>
        <v>Yes</v>
      </c>
      <c r="L741" s="17" t="str">
        <f aca="false">IF(D741="","No","Yes")</f>
        <v>Yes</v>
      </c>
    </row>
    <row r="742" customFormat="false" ht="15" hidden="false" customHeight="false" outlineLevel="0" collapsed="false">
      <c r="A742" s="17" t="s">
        <v>3212</v>
      </c>
      <c r="B742" s="18" t="n">
        <v>46172</v>
      </c>
      <c r="C742" s="17" t="s">
        <v>82</v>
      </c>
      <c r="D742" s="17" t="s">
        <v>1008</v>
      </c>
      <c r="E742" s="17" t="s">
        <v>1007</v>
      </c>
      <c r="F742" s="15" t="n">
        <v>137.88</v>
      </c>
      <c r="G742" s="15" t="n">
        <f aca="false">ROUND(ROUND(F742*100,0)/10,0)/100</f>
        <v>13.79</v>
      </c>
      <c r="H742" s="15" t="n">
        <f aca="false">F742+G742</f>
        <v>151.67</v>
      </c>
      <c r="I742" s="17" t="s">
        <v>2474</v>
      </c>
      <c r="J742" s="19" t="n">
        <f aca="false">DATE(YEAR(B742),MONTH(B742),1)</f>
        <v>46143</v>
      </c>
      <c r="K742" s="17" t="str">
        <f aca="false">IF(E742="","No","Yes")</f>
        <v>Yes</v>
      </c>
      <c r="L742" s="17" t="str">
        <f aca="false">IF(D742="","No","Yes")</f>
        <v>Yes</v>
      </c>
    </row>
    <row r="743" customFormat="false" ht="15" hidden="false" customHeight="false" outlineLevel="0" collapsed="false">
      <c r="A743" s="17" t="s">
        <v>3213</v>
      </c>
      <c r="B743" s="18" t="n">
        <v>46172</v>
      </c>
      <c r="C743" s="17" t="s">
        <v>82</v>
      </c>
      <c r="D743" s="17" t="s">
        <v>1005</v>
      </c>
      <c r="E743" s="17" t="s">
        <v>1034</v>
      </c>
      <c r="F743" s="15" t="n">
        <v>256.42</v>
      </c>
      <c r="G743" s="15" t="n">
        <f aca="false">ROUND(ROUND(F743*100,0)/10,0)/100</f>
        <v>25.64</v>
      </c>
      <c r="H743" s="15" t="n">
        <f aca="false">F743+G743</f>
        <v>282.06</v>
      </c>
      <c r="I743" s="17" t="s">
        <v>2474</v>
      </c>
      <c r="J743" s="19" t="n">
        <f aca="false">DATE(YEAR(B743),MONTH(B743),1)</f>
        <v>46143</v>
      </c>
      <c r="K743" s="17" t="str">
        <f aca="false">IF(E743="","No","Yes")</f>
        <v>Yes</v>
      </c>
      <c r="L743" s="17" t="str">
        <f aca="false">IF(D743="","No","Yes")</f>
        <v>Yes</v>
      </c>
    </row>
    <row r="744" customFormat="false" ht="15" hidden="false" customHeight="false" outlineLevel="0" collapsed="false">
      <c r="A744" s="17" t="s">
        <v>3214</v>
      </c>
      <c r="B744" s="18" t="n">
        <v>46172</v>
      </c>
      <c r="C744" s="17" t="s">
        <v>82</v>
      </c>
      <c r="D744" s="17" t="s">
        <v>1026</v>
      </c>
      <c r="E744" s="17" t="s">
        <v>1035</v>
      </c>
      <c r="F744" s="15" t="n">
        <v>100.02</v>
      </c>
      <c r="G744" s="15" t="n">
        <f aca="false">ROUND(ROUND(F744*100,0)/10,0)/100</f>
        <v>10</v>
      </c>
      <c r="H744" s="15" t="n">
        <f aca="false">F744+G744</f>
        <v>110.02</v>
      </c>
      <c r="I744" s="17" t="s">
        <v>2474</v>
      </c>
      <c r="J744" s="19" t="n">
        <f aca="false">DATE(YEAR(B744),MONTH(B744),1)</f>
        <v>46143</v>
      </c>
      <c r="K744" s="17" t="str">
        <f aca="false">IF(E744="","No","Yes")</f>
        <v>Yes</v>
      </c>
      <c r="L744" s="17" t="str">
        <f aca="false">IF(D744="","No","Yes")</f>
        <v>Yes</v>
      </c>
    </row>
    <row r="745" customFormat="false" ht="15" hidden="false" customHeight="false" outlineLevel="0" collapsed="false">
      <c r="A745" s="17" t="s">
        <v>3215</v>
      </c>
      <c r="B745" s="18" t="n">
        <v>46172</v>
      </c>
      <c r="C745" s="17" t="s">
        <v>82</v>
      </c>
      <c r="D745" s="17" t="s">
        <v>1037</v>
      </c>
      <c r="E745" s="17"/>
      <c r="F745" s="15" t="n">
        <v>128.36</v>
      </c>
      <c r="G745" s="15" t="n">
        <f aca="false">ROUND(ROUND(F745*100,0)/10,0)/100</f>
        <v>12.84</v>
      </c>
      <c r="H745" s="15" t="n">
        <f aca="false">F745+G745</f>
        <v>141.2</v>
      </c>
      <c r="I745" s="17" t="s">
        <v>2472</v>
      </c>
      <c r="J745" s="19" t="n">
        <f aca="false">DATE(YEAR(B745),MONTH(B745),1)</f>
        <v>46143</v>
      </c>
      <c r="K745" s="17" t="str">
        <f aca="false">IF(E745="","No","Yes")</f>
        <v>No</v>
      </c>
      <c r="L745" s="17" t="str">
        <f aca="false">IF(D745="","No","Yes")</f>
        <v>Yes</v>
      </c>
    </row>
    <row r="746" customFormat="false" ht="15" hidden="false" customHeight="false" outlineLevel="0" collapsed="false">
      <c r="A746" s="17" t="s">
        <v>3216</v>
      </c>
      <c r="B746" s="18" t="n">
        <v>46172</v>
      </c>
      <c r="C746" s="17" t="s">
        <v>88</v>
      </c>
      <c r="D746" s="17" t="s">
        <v>819</v>
      </c>
      <c r="E746" s="17" t="s">
        <v>999</v>
      </c>
      <c r="F746" s="15" t="n">
        <v>632.34</v>
      </c>
      <c r="G746" s="15" t="n">
        <f aca="false">ROUND(ROUND(F746*100,0)/10,0)/100</f>
        <v>63.23</v>
      </c>
      <c r="H746" s="15" t="n">
        <f aca="false">F746+G746</f>
        <v>695.57</v>
      </c>
      <c r="I746" s="17" t="s">
        <v>2474</v>
      </c>
      <c r="J746" s="19" t="n">
        <f aca="false">DATE(YEAR(B746),MONTH(B746),1)</f>
        <v>46143</v>
      </c>
      <c r="K746" s="17" t="str">
        <f aca="false">IF(E746="","No","Yes")</f>
        <v>Yes</v>
      </c>
      <c r="L746" s="17" t="str">
        <f aca="false">IF(D746="","No","Yes")</f>
        <v>Yes</v>
      </c>
    </row>
    <row r="747" customFormat="false" ht="15" hidden="false" customHeight="false" outlineLevel="0" collapsed="false">
      <c r="A747" s="17" t="s">
        <v>3217</v>
      </c>
      <c r="B747" s="18" t="n">
        <v>46172</v>
      </c>
      <c r="C747" s="17" t="s">
        <v>88</v>
      </c>
      <c r="D747" s="17" t="s">
        <v>986</v>
      </c>
      <c r="E747" s="17" t="s">
        <v>1000</v>
      </c>
      <c r="F747" s="15" t="n">
        <v>630.67</v>
      </c>
      <c r="G747" s="15" t="n">
        <f aca="false">ROUND(ROUND(F747*100,0)/10,0)/100</f>
        <v>63.07</v>
      </c>
      <c r="H747" s="15" t="n">
        <f aca="false">F747+G747</f>
        <v>693.74</v>
      </c>
      <c r="I747" s="17" t="s">
        <v>2474</v>
      </c>
      <c r="J747" s="19" t="n">
        <f aca="false">DATE(YEAR(B747),MONTH(B747),1)</f>
        <v>46143</v>
      </c>
      <c r="K747" s="17" t="str">
        <f aca="false">IF(E747="","No","Yes")</f>
        <v>Yes</v>
      </c>
      <c r="L747" s="17" t="str">
        <f aca="false">IF(D747="","No","Yes")</f>
        <v>Yes</v>
      </c>
    </row>
    <row r="748" customFormat="false" ht="15" hidden="false" customHeight="false" outlineLevel="0" collapsed="false">
      <c r="A748" s="17" t="s">
        <v>3218</v>
      </c>
      <c r="B748" s="18" t="n">
        <v>46172</v>
      </c>
      <c r="C748" s="17" t="s">
        <v>88</v>
      </c>
      <c r="D748" s="17" t="s">
        <v>986</v>
      </c>
      <c r="E748" s="17" t="s">
        <v>1015</v>
      </c>
      <c r="F748" s="15" t="n">
        <v>53.4</v>
      </c>
      <c r="G748" s="15" t="n">
        <f aca="false">ROUND(ROUND(F748*100,0)/10,0)/100</f>
        <v>5.34</v>
      </c>
      <c r="H748" s="15" t="n">
        <f aca="false">F748+G748</f>
        <v>58.74</v>
      </c>
      <c r="I748" s="17" t="s">
        <v>2474</v>
      </c>
      <c r="J748" s="19" t="n">
        <f aca="false">DATE(YEAR(B748),MONTH(B748),1)</f>
        <v>46143</v>
      </c>
      <c r="K748" s="17" t="str">
        <f aca="false">IF(E748="","No","Yes")</f>
        <v>Yes</v>
      </c>
      <c r="L748" s="17" t="str">
        <f aca="false">IF(D748="","No","Yes")</f>
        <v>Yes</v>
      </c>
    </row>
    <row r="749" customFormat="false" ht="15" hidden="false" customHeight="false" outlineLevel="0" collapsed="false">
      <c r="A749" s="17" t="s">
        <v>3219</v>
      </c>
      <c r="B749" s="18" t="n">
        <v>46172</v>
      </c>
      <c r="C749" s="17" t="s">
        <v>88</v>
      </c>
      <c r="D749" s="17" t="s">
        <v>860</v>
      </c>
      <c r="E749" s="17" t="s">
        <v>1019</v>
      </c>
      <c r="F749" s="15" t="n">
        <v>312.96</v>
      </c>
      <c r="G749" s="15" t="n">
        <f aca="false">ROUND(ROUND(F749*100,0)/10,0)/100</f>
        <v>31.3</v>
      </c>
      <c r="H749" s="15" t="n">
        <f aca="false">F749+G749</f>
        <v>344.26</v>
      </c>
      <c r="I749" s="17" t="s">
        <v>2474</v>
      </c>
      <c r="J749" s="19" t="n">
        <f aca="false">DATE(YEAR(B749),MONTH(B749),1)</f>
        <v>46143</v>
      </c>
      <c r="K749" s="17" t="str">
        <f aca="false">IF(E749="","No","Yes")</f>
        <v>Yes</v>
      </c>
      <c r="L749" s="17" t="str">
        <f aca="false">IF(D749="","No","Yes")</f>
        <v>Yes</v>
      </c>
    </row>
    <row r="750" customFormat="false" ht="15" hidden="false" customHeight="false" outlineLevel="0" collapsed="false">
      <c r="A750" s="17" t="s">
        <v>3220</v>
      </c>
      <c r="B750" s="18" t="n">
        <v>46172</v>
      </c>
      <c r="C750" s="17" t="s">
        <v>88</v>
      </c>
      <c r="D750" s="17" t="s">
        <v>866</v>
      </c>
      <c r="E750" s="17" t="s">
        <v>1023</v>
      </c>
      <c r="F750" s="15" t="n">
        <v>88.97</v>
      </c>
      <c r="G750" s="15" t="n">
        <f aca="false">ROUND(ROUND(F750*100,0)/10,0)/100</f>
        <v>8.9</v>
      </c>
      <c r="H750" s="15" t="n">
        <f aca="false">F750+G750</f>
        <v>97.87</v>
      </c>
      <c r="I750" s="17" t="s">
        <v>2474</v>
      </c>
      <c r="J750" s="19" t="n">
        <f aca="false">DATE(YEAR(B750),MONTH(B750),1)</f>
        <v>46143</v>
      </c>
      <c r="K750" s="17" t="str">
        <f aca="false">IF(E750="","No","Yes")</f>
        <v>Yes</v>
      </c>
      <c r="L750" s="17" t="str">
        <f aca="false">IF(D750="","No","Yes")</f>
        <v>Yes</v>
      </c>
    </row>
    <row r="751" customFormat="false" ht="15" hidden="false" customHeight="false" outlineLevel="0" collapsed="false">
      <c r="A751" s="17" t="s">
        <v>3221</v>
      </c>
      <c r="B751" s="18" t="n">
        <v>46172</v>
      </c>
      <c r="C751" s="17" t="s">
        <v>88</v>
      </c>
      <c r="D751" s="17" t="s">
        <v>1037</v>
      </c>
      <c r="E751" s="17" t="s">
        <v>1036</v>
      </c>
      <c r="F751" s="15" t="n">
        <v>127.87</v>
      </c>
      <c r="G751" s="15" t="n">
        <f aca="false">ROUND(ROUND(F751*100,0)/10,0)/100</f>
        <v>12.79</v>
      </c>
      <c r="H751" s="15" t="n">
        <f aca="false">F751+G751</f>
        <v>140.66</v>
      </c>
      <c r="I751" s="17" t="s">
        <v>2474</v>
      </c>
      <c r="J751" s="19" t="n">
        <f aca="false">DATE(YEAR(B751),MONTH(B751),1)</f>
        <v>46143</v>
      </c>
      <c r="K751" s="17" t="str">
        <f aca="false">IF(E751="","No","Yes")</f>
        <v>Yes</v>
      </c>
      <c r="L751" s="17" t="str">
        <f aca="false">IF(D751="","No","Yes")</f>
        <v>Yes</v>
      </c>
    </row>
    <row r="752" customFormat="false" ht="15" hidden="false" customHeight="false" outlineLevel="0" collapsed="false">
      <c r="A752" s="17" t="s">
        <v>3222</v>
      </c>
      <c r="B752" s="18" t="n">
        <v>46172</v>
      </c>
      <c r="C752" s="17" t="s">
        <v>101</v>
      </c>
      <c r="D752" s="17" t="s">
        <v>819</v>
      </c>
      <c r="E752" s="17" t="s">
        <v>998</v>
      </c>
      <c r="F752" s="15" t="n">
        <v>581.87</v>
      </c>
      <c r="G752" s="15" t="n">
        <f aca="false">ROUND(ROUND(F752*100,0)/10,0)/100</f>
        <v>58.19</v>
      </c>
      <c r="H752" s="15" t="n">
        <f aca="false">F752+G752</f>
        <v>640.06</v>
      </c>
      <c r="I752" s="17" t="s">
        <v>2474</v>
      </c>
      <c r="J752" s="19" t="n">
        <f aca="false">DATE(YEAR(B752),MONTH(B752),1)</f>
        <v>46143</v>
      </c>
      <c r="K752" s="17" t="str">
        <f aca="false">IF(E752="","No","Yes")</f>
        <v>Yes</v>
      </c>
      <c r="L752" s="17" t="str">
        <f aca="false">IF(D752="","No","Yes")</f>
        <v>Yes</v>
      </c>
    </row>
    <row r="753" customFormat="false" ht="15" hidden="false" customHeight="false" outlineLevel="0" collapsed="false">
      <c r="A753" s="17" t="s">
        <v>3223</v>
      </c>
      <c r="B753" s="18" t="n">
        <v>46172</v>
      </c>
      <c r="C753" s="17" t="s">
        <v>101</v>
      </c>
      <c r="D753" s="17" t="s">
        <v>899</v>
      </c>
      <c r="E753" s="17" t="s">
        <v>1021</v>
      </c>
      <c r="F753" s="15" t="n">
        <v>783.13</v>
      </c>
      <c r="G753" s="15" t="n">
        <f aca="false">ROUND(ROUND(F753*100,0)/10,0)/100</f>
        <v>78.31</v>
      </c>
      <c r="H753" s="15" t="n">
        <f aca="false">F753+G753</f>
        <v>861.44</v>
      </c>
      <c r="I753" s="17" t="s">
        <v>2474</v>
      </c>
      <c r="J753" s="19" t="n">
        <f aca="false">DATE(YEAR(B753),MONTH(B753),1)</f>
        <v>46143</v>
      </c>
      <c r="K753" s="17" t="str">
        <f aca="false">IF(E753="","No","Yes")</f>
        <v>Yes</v>
      </c>
      <c r="L753" s="17" t="str">
        <f aca="false">IF(D753="","No","Yes")</f>
        <v>Yes</v>
      </c>
    </row>
    <row r="754" customFormat="false" ht="15" hidden="false" customHeight="false" outlineLevel="0" collapsed="false">
      <c r="A754" s="17" t="s">
        <v>3224</v>
      </c>
      <c r="B754" s="18" t="n">
        <v>46173</v>
      </c>
      <c r="C754" s="17" t="s">
        <v>82</v>
      </c>
      <c r="D754" s="17" t="s">
        <v>850</v>
      </c>
      <c r="E754" s="17" t="s">
        <v>951</v>
      </c>
      <c r="F754" s="15" t="n">
        <v>96.1</v>
      </c>
      <c r="G754" s="15" t="n">
        <f aca="false">ROUND(ROUND(F754*100,0)/10,0)/100</f>
        <v>9.61</v>
      </c>
      <c r="H754" s="15" t="n">
        <f aca="false">F754+G754</f>
        <v>105.71</v>
      </c>
      <c r="I754" s="17" t="s">
        <v>2474</v>
      </c>
      <c r="J754" s="19" t="n">
        <f aca="false">DATE(YEAR(B754),MONTH(B754),1)</f>
        <v>46143</v>
      </c>
      <c r="K754" s="17" t="str">
        <f aca="false">IF(E754="","No","Yes")</f>
        <v>Yes</v>
      </c>
      <c r="L754" s="17" t="str">
        <f aca="false">IF(D754="","No","Yes")</f>
        <v>Yes</v>
      </c>
    </row>
    <row r="755" customFormat="false" ht="15" hidden="false" customHeight="false" outlineLevel="0" collapsed="false">
      <c r="A755" s="17" t="s">
        <v>3225</v>
      </c>
      <c r="B755" s="18" t="n">
        <v>46173</v>
      </c>
      <c r="C755" s="17" t="s">
        <v>82</v>
      </c>
      <c r="D755" s="17" t="s">
        <v>887</v>
      </c>
      <c r="E755" s="17" t="s">
        <v>970</v>
      </c>
      <c r="F755" s="15" t="n">
        <v>125.02</v>
      </c>
      <c r="G755" s="15" t="n">
        <f aca="false">ROUND(ROUND(F755*100,0)/10,0)/100</f>
        <v>12.5</v>
      </c>
      <c r="H755" s="15" t="n">
        <f aca="false">F755+G755</f>
        <v>137.52</v>
      </c>
      <c r="I755" s="17" t="s">
        <v>2474</v>
      </c>
      <c r="J755" s="19" t="n">
        <f aca="false">DATE(YEAR(B755),MONTH(B755),1)</f>
        <v>46143</v>
      </c>
      <c r="K755" s="17" t="str">
        <f aca="false">IF(E755="","No","Yes")</f>
        <v>Yes</v>
      </c>
      <c r="L755" s="17" t="str">
        <f aca="false">IF(D755="","No","Yes")</f>
        <v>Yes</v>
      </c>
    </row>
    <row r="756" customFormat="false" ht="15" hidden="false" customHeight="false" outlineLevel="0" collapsed="false">
      <c r="A756" s="17" t="s">
        <v>3226</v>
      </c>
      <c r="B756" s="18" t="n">
        <v>46173</v>
      </c>
      <c r="C756" s="17" t="s">
        <v>82</v>
      </c>
      <c r="D756" s="17" t="s">
        <v>874</v>
      </c>
      <c r="E756" s="17" t="s">
        <v>1002</v>
      </c>
      <c r="F756" s="15" t="n">
        <v>518.17</v>
      </c>
      <c r="G756" s="15" t="n">
        <f aca="false">ROUND(ROUND(F756*100,0)/10,0)/100</f>
        <v>51.82</v>
      </c>
      <c r="H756" s="15" t="n">
        <f aca="false">F756+G756</f>
        <v>569.99</v>
      </c>
      <c r="I756" s="17" t="s">
        <v>2474</v>
      </c>
      <c r="J756" s="19" t="n">
        <f aca="false">DATE(YEAR(B756),MONTH(B756),1)</f>
        <v>46143</v>
      </c>
      <c r="K756" s="17" t="str">
        <f aca="false">IF(E756="","No","Yes")</f>
        <v>Yes</v>
      </c>
      <c r="L756" s="17" t="str">
        <f aca="false">IF(D756="","No","Yes")</f>
        <v>Yes</v>
      </c>
    </row>
    <row r="757" customFormat="false" ht="15" hidden="false" customHeight="false" outlineLevel="0" collapsed="false">
      <c r="A757" s="17" t="s">
        <v>3227</v>
      </c>
      <c r="B757" s="18" t="n">
        <v>46173</v>
      </c>
      <c r="C757" s="17" t="s">
        <v>82</v>
      </c>
      <c r="D757" s="17" t="s">
        <v>907</v>
      </c>
      <c r="E757" s="17" t="s">
        <v>1032</v>
      </c>
      <c r="F757" s="15" t="n">
        <v>164.14</v>
      </c>
      <c r="G757" s="15" t="n">
        <f aca="false">ROUND(ROUND(F757*100,0)/10,0)/100</f>
        <v>16.41</v>
      </c>
      <c r="H757" s="15" t="n">
        <f aca="false">F757+G757</f>
        <v>180.55</v>
      </c>
      <c r="I757" s="17" t="s">
        <v>2474</v>
      </c>
      <c r="J757" s="19" t="n">
        <f aca="false">DATE(YEAR(B757),MONTH(B757),1)</f>
        <v>46143</v>
      </c>
      <c r="K757" s="17" t="str">
        <f aca="false">IF(E757="","No","Yes")</f>
        <v>Yes</v>
      </c>
      <c r="L757" s="17" t="str">
        <f aca="false">IF(D757="","No","Yes")</f>
        <v>Yes</v>
      </c>
    </row>
    <row r="758" customFormat="false" ht="15" hidden="false" customHeight="false" outlineLevel="0" collapsed="false">
      <c r="A758" s="17" t="s">
        <v>3228</v>
      </c>
      <c r="B758" s="18" t="n">
        <v>46173</v>
      </c>
      <c r="C758" s="17" t="s">
        <v>82</v>
      </c>
      <c r="D758" s="17" t="s">
        <v>924</v>
      </c>
      <c r="E758" s="17" t="s">
        <v>1042</v>
      </c>
      <c r="F758" s="15" t="n">
        <v>69.03</v>
      </c>
      <c r="G758" s="15" t="n">
        <f aca="false">ROUND(ROUND(F758*100,0)/10,0)/100</f>
        <v>6.9</v>
      </c>
      <c r="H758" s="15" t="n">
        <f aca="false">F758+G758</f>
        <v>75.93</v>
      </c>
      <c r="I758" s="17" t="s">
        <v>2474</v>
      </c>
      <c r="J758" s="19" t="n">
        <f aca="false">DATE(YEAR(B758),MONTH(B758),1)</f>
        <v>46143</v>
      </c>
      <c r="K758" s="17" t="str">
        <f aca="false">IF(E758="","No","Yes")</f>
        <v>Yes</v>
      </c>
      <c r="L758" s="17" t="str">
        <f aca="false">IF(D758="","No","Yes")</f>
        <v>Yes</v>
      </c>
    </row>
    <row r="759" customFormat="false" ht="15" hidden="false" customHeight="false" outlineLevel="0" collapsed="false">
      <c r="A759" s="17" t="s">
        <v>3229</v>
      </c>
      <c r="B759" s="18" t="n">
        <v>46173</v>
      </c>
      <c r="C759" s="17" t="s">
        <v>82</v>
      </c>
      <c r="D759" s="17" t="s">
        <v>1008</v>
      </c>
      <c r="E759" s="17" t="s">
        <v>1047</v>
      </c>
      <c r="F759" s="15" t="n">
        <v>501.17</v>
      </c>
      <c r="G759" s="15" t="n">
        <f aca="false">ROUND(ROUND(F759*100,0)/10,0)/100</f>
        <v>50.12</v>
      </c>
      <c r="H759" s="15" t="n">
        <f aca="false">F759+G759</f>
        <v>551.29</v>
      </c>
      <c r="I759" s="17" t="s">
        <v>2474</v>
      </c>
      <c r="J759" s="19" t="n">
        <f aca="false">DATE(YEAR(B759),MONTH(B759),1)</f>
        <v>46143</v>
      </c>
      <c r="K759" s="17" t="str">
        <f aca="false">IF(E759="","No","Yes")</f>
        <v>Yes</v>
      </c>
      <c r="L759" s="17" t="str">
        <f aca="false">IF(D759="","No","Yes")</f>
        <v>Yes</v>
      </c>
    </row>
    <row r="760" customFormat="false" ht="15" hidden="false" customHeight="false" outlineLevel="0" collapsed="false">
      <c r="A760" s="17" t="s">
        <v>3230</v>
      </c>
      <c r="B760" s="18" t="n">
        <v>46173</v>
      </c>
      <c r="C760" s="17" t="s">
        <v>82</v>
      </c>
      <c r="D760" s="17" t="s">
        <v>874</v>
      </c>
      <c r="E760" s="17" t="s">
        <v>1049</v>
      </c>
      <c r="F760" s="15" t="n">
        <v>111.5</v>
      </c>
      <c r="G760" s="15" t="n">
        <f aca="false">ROUND(ROUND(F760*100,0)/10,0)/100</f>
        <v>11.15</v>
      </c>
      <c r="H760" s="15" t="n">
        <f aca="false">F760+G760</f>
        <v>122.65</v>
      </c>
      <c r="I760" s="17" t="s">
        <v>2474</v>
      </c>
      <c r="J760" s="19" t="n">
        <f aca="false">DATE(YEAR(B760),MONTH(B760),1)</f>
        <v>46143</v>
      </c>
      <c r="K760" s="17" t="str">
        <f aca="false">IF(E760="","No","Yes")</f>
        <v>Yes</v>
      </c>
      <c r="L760" s="17" t="str">
        <f aca="false">IF(D760="","No","Yes")</f>
        <v>Yes</v>
      </c>
    </row>
    <row r="761" customFormat="false" ht="15" hidden="false" customHeight="false" outlineLevel="0" collapsed="false">
      <c r="A761" s="17" t="s">
        <v>3231</v>
      </c>
      <c r="B761" s="18" t="n">
        <v>46173</v>
      </c>
      <c r="C761" s="17" t="s">
        <v>82</v>
      </c>
      <c r="D761" s="17"/>
      <c r="E761" s="17"/>
      <c r="F761" s="15" t="n">
        <v>143.4</v>
      </c>
      <c r="G761" s="15" t="n">
        <f aca="false">ROUND(ROUND(F761*100,0)/10,0)/100</f>
        <v>14.34</v>
      </c>
      <c r="H761" s="15" t="n">
        <f aca="false">F761+G761</f>
        <v>157.74</v>
      </c>
      <c r="I761" s="17" t="s">
        <v>2470</v>
      </c>
      <c r="J761" s="19" t="n">
        <f aca="false">DATE(YEAR(B761),MONTH(B761),1)</f>
        <v>46143</v>
      </c>
      <c r="K761" s="17" t="str">
        <f aca="false">IF(E761="","No","Yes")</f>
        <v>No</v>
      </c>
      <c r="L761" s="17" t="str">
        <f aca="false">IF(D761="","No","Yes")</f>
        <v>No</v>
      </c>
    </row>
    <row r="762" customFormat="false" ht="15" hidden="false" customHeight="false" outlineLevel="0" collapsed="false">
      <c r="A762" s="17" t="s">
        <v>3232</v>
      </c>
      <c r="B762" s="18" t="n">
        <v>46173</v>
      </c>
      <c r="C762" s="17" t="s">
        <v>88</v>
      </c>
      <c r="D762" s="17" t="s">
        <v>841</v>
      </c>
      <c r="E762" s="17" t="s">
        <v>962</v>
      </c>
      <c r="F762" s="15" t="n">
        <v>244.52</v>
      </c>
      <c r="G762" s="15" t="n">
        <f aca="false">ROUND(ROUND(F762*100,0)/10,0)/100</f>
        <v>24.45</v>
      </c>
      <c r="H762" s="15" t="n">
        <f aca="false">F762+G762</f>
        <v>268.97</v>
      </c>
      <c r="I762" s="17" t="s">
        <v>2474</v>
      </c>
      <c r="J762" s="19" t="n">
        <f aca="false">DATE(YEAR(B762),MONTH(B762),1)</f>
        <v>46143</v>
      </c>
      <c r="K762" s="17" t="str">
        <f aca="false">IF(E762="","No","Yes")</f>
        <v>Yes</v>
      </c>
      <c r="L762" s="17" t="str">
        <f aca="false">IF(D762="","No","Yes")</f>
        <v>Yes</v>
      </c>
    </row>
    <row r="763" customFormat="false" ht="15" hidden="false" customHeight="false" outlineLevel="0" collapsed="false">
      <c r="A763" s="17" t="s">
        <v>3233</v>
      </c>
      <c r="B763" s="18" t="n">
        <v>46173</v>
      </c>
      <c r="C763" s="17" t="s">
        <v>88</v>
      </c>
      <c r="D763" s="17" t="s">
        <v>819</v>
      </c>
      <c r="E763" s="17" t="s">
        <v>989</v>
      </c>
      <c r="F763" s="15" t="n">
        <v>376.72</v>
      </c>
      <c r="G763" s="15" t="n">
        <f aca="false">ROUND(ROUND(F763*100,0)/10,0)/100</f>
        <v>37.67</v>
      </c>
      <c r="H763" s="15" t="n">
        <f aca="false">F763+G763</f>
        <v>414.39</v>
      </c>
      <c r="I763" s="17" t="s">
        <v>2474</v>
      </c>
      <c r="J763" s="19" t="n">
        <f aca="false">DATE(YEAR(B763),MONTH(B763),1)</f>
        <v>46143</v>
      </c>
      <c r="K763" s="17" t="str">
        <f aca="false">IF(E763="","No","Yes")</f>
        <v>Yes</v>
      </c>
      <c r="L763" s="17" t="str">
        <f aca="false">IF(D763="","No","Yes")</f>
        <v>Yes</v>
      </c>
    </row>
    <row r="764" customFormat="false" ht="15" hidden="false" customHeight="false" outlineLevel="0" collapsed="false">
      <c r="A764" s="17" t="s">
        <v>3234</v>
      </c>
      <c r="B764" s="18" t="n">
        <v>46173</v>
      </c>
      <c r="C764" s="17" t="s">
        <v>88</v>
      </c>
      <c r="D764" s="17" t="s">
        <v>841</v>
      </c>
      <c r="E764" s="17" t="s">
        <v>1003</v>
      </c>
      <c r="F764" s="15" t="n">
        <v>101.03</v>
      </c>
      <c r="G764" s="15" t="n">
        <f aca="false">ROUND(ROUND(F764*100,0)/10,0)/100</f>
        <v>10.1</v>
      </c>
      <c r="H764" s="15" t="n">
        <f aca="false">F764+G764</f>
        <v>111.13</v>
      </c>
      <c r="I764" s="17" t="s">
        <v>2474</v>
      </c>
      <c r="J764" s="19" t="n">
        <f aca="false">DATE(YEAR(B764),MONTH(B764),1)</f>
        <v>46143</v>
      </c>
      <c r="K764" s="17" t="str">
        <f aca="false">IF(E764="","No","Yes")</f>
        <v>Yes</v>
      </c>
      <c r="L764" s="17" t="str">
        <f aca="false">IF(D764="","No","Yes")</f>
        <v>Yes</v>
      </c>
    </row>
    <row r="765" customFormat="false" ht="15" hidden="false" customHeight="false" outlineLevel="0" collapsed="false">
      <c r="A765" s="17" t="s">
        <v>3235</v>
      </c>
      <c r="B765" s="18" t="n">
        <v>46173</v>
      </c>
      <c r="C765" s="17" t="s">
        <v>88</v>
      </c>
      <c r="D765" s="17" t="s">
        <v>986</v>
      </c>
      <c r="E765" s="17" t="s">
        <v>1013</v>
      </c>
      <c r="F765" s="15" t="n">
        <v>184.15</v>
      </c>
      <c r="G765" s="15" t="n">
        <f aca="false">ROUND(ROUND(F765*100,0)/10,0)/100</f>
        <v>18.42</v>
      </c>
      <c r="H765" s="15" t="n">
        <f aca="false">F765+G765</f>
        <v>202.57</v>
      </c>
      <c r="I765" s="17" t="s">
        <v>2474</v>
      </c>
      <c r="J765" s="19" t="n">
        <f aca="false">DATE(YEAR(B765),MONTH(B765),1)</f>
        <v>46143</v>
      </c>
      <c r="K765" s="17" t="str">
        <f aca="false">IF(E765="","No","Yes")</f>
        <v>Yes</v>
      </c>
      <c r="L765" s="17" t="str">
        <f aca="false">IF(D765="","No","Yes")</f>
        <v>Yes</v>
      </c>
    </row>
    <row r="766" customFormat="false" ht="15" hidden="false" customHeight="false" outlineLevel="0" collapsed="false">
      <c r="A766" s="17" t="s">
        <v>3236</v>
      </c>
      <c r="B766" s="18" t="n">
        <v>46173</v>
      </c>
      <c r="C766" s="17" t="s">
        <v>101</v>
      </c>
      <c r="D766" s="17" t="s">
        <v>955</v>
      </c>
      <c r="E766" s="17" t="s">
        <v>1030</v>
      </c>
      <c r="F766" s="15" t="n">
        <v>107.08</v>
      </c>
      <c r="G766" s="15" t="n">
        <f aca="false">ROUND(ROUND(F766*100,0)/10,0)/100</f>
        <v>10.71</v>
      </c>
      <c r="H766" s="15" t="n">
        <f aca="false">F766+G766</f>
        <v>117.79</v>
      </c>
      <c r="I766" s="17" t="s">
        <v>2474</v>
      </c>
      <c r="J766" s="19" t="n">
        <f aca="false">DATE(YEAR(B766),MONTH(B766),1)</f>
        <v>46143</v>
      </c>
      <c r="K766" s="17" t="str">
        <f aca="false">IF(E766="","No","Yes")</f>
        <v>Yes</v>
      </c>
      <c r="L766" s="17" t="str">
        <f aca="false">IF(D766="","No","Yes")</f>
        <v>Yes</v>
      </c>
    </row>
    <row r="767" customFormat="false" ht="15" hidden="false" customHeight="false" outlineLevel="0" collapsed="false">
      <c r="A767" s="17" t="s">
        <v>3237</v>
      </c>
      <c r="B767" s="18" t="n">
        <v>46173</v>
      </c>
      <c r="C767" s="17" t="s">
        <v>101</v>
      </c>
      <c r="D767" s="17" t="s">
        <v>911</v>
      </c>
      <c r="E767" s="17" t="s">
        <v>1048</v>
      </c>
      <c r="F767" s="15" t="n">
        <v>1559.09</v>
      </c>
      <c r="G767" s="15" t="n">
        <f aca="false">ROUND(ROUND(F767*100,0)/10,0)/100</f>
        <v>155.91</v>
      </c>
      <c r="H767" s="15" t="n">
        <f aca="false">F767+G767</f>
        <v>1715</v>
      </c>
      <c r="I767" s="17" t="s">
        <v>2474</v>
      </c>
      <c r="J767" s="19" t="n">
        <f aca="false">DATE(YEAR(B767),MONTH(B767),1)</f>
        <v>46143</v>
      </c>
      <c r="K767" s="17" t="str">
        <f aca="false">IF(E767="","No","Yes")</f>
        <v>Yes</v>
      </c>
      <c r="L767" s="17" t="str">
        <f aca="false">IF(D767="","No","Yes")</f>
        <v>Yes</v>
      </c>
    </row>
    <row r="768" customFormat="false" ht="15" hidden="false" customHeight="false" outlineLevel="0" collapsed="false">
      <c r="A768" s="17" t="s">
        <v>3238</v>
      </c>
      <c r="B768" s="18" t="n">
        <v>46173</v>
      </c>
      <c r="C768" s="17" t="s">
        <v>101</v>
      </c>
      <c r="D768" s="17" t="s">
        <v>899</v>
      </c>
      <c r="E768" s="17" t="s">
        <v>1054</v>
      </c>
      <c r="F768" s="15" t="n">
        <v>486.88</v>
      </c>
      <c r="G768" s="15" t="n">
        <f aca="false">ROUND(ROUND(F768*100,0)/10,0)/100</f>
        <v>48.69</v>
      </c>
      <c r="H768" s="15" t="n">
        <f aca="false">F768+G768</f>
        <v>535.57</v>
      </c>
      <c r="I768" s="17" t="s">
        <v>2474</v>
      </c>
      <c r="J768" s="19" t="n">
        <f aca="false">DATE(YEAR(B768),MONTH(B768),1)</f>
        <v>46143</v>
      </c>
      <c r="K768" s="17" t="str">
        <f aca="false">IF(E768="","No","Yes")</f>
        <v>Yes</v>
      </c>
      <c r="L768" s="17" t="str">
        <f aca="false">IF(D768="","No","Yes")</f>
        <v>Yes</v>
      </c>
    </row>
    <row r="769" customFormat="false" ht="15" hidden="false" customHeight="false" outlineLevel="0" collapsed="false">
      <c r="A769" s="17" t="s">
        <v>3239</v>
      </c>
      <c r="B769" s="18" t="n">
        <v>46174</v>
      </c>
      <c r="C769" s="17" t="s">
        <v>82</v>
      </c>
      <c r="D769" s="17" t="s">
        <v>893</v>
      </c>
      <c r="E769" s="17" t="s">
        <v>1010</v>
      </c>
      <c r="F769" s="15" t="n">
        <v>99.49</v>
      </c>
      <c r="G769" s="15" t="n">
        <f aca="false">ROUND(ROUND(F769*100,0)/10,0)/100</f>
        <v>9.95</v>
      </c>
      <c r="H769" s="15" t="n">
        <f aca="false">F769+G769</f>
        <v>109.44</v>
      </c>
      <c r="I769" s="17" t="s">
        <v>2474</v>
      </c>
      <c r="J769" s="19" t="n">
        <f aca="false">DATE(YEAR(B769),MONTH(B769),1)</f>
        <v>46174</v>
      </c>
      <c r="K769" s="17" t="str">
        <f aca="false">IF(E769="","No","Yes")</f>
        <v>Yes</v>
      </c>
      <c r="L769" s="17" t="str">
        <f aca="false">IF(D769="","No","Yes")</f>
        <v>Yes</v>
      </c>
    </row>
    <row r="770" customFormat="false" ht="15" hidden="false" customHeight="false" outlineLevel="0" collapsed="false">
      <c r="A770" s="17" t="s">
        <v>3240</v>
      </c>
      <c r="B770" s="18" t="n">
        <v>46174</v>
      </c>
      <c r="C770" s="17" t="s">
        <v>82</v>
      </c>
      <c r="D770" s="17" t="s">
        <v>893</v>
      </c>
      <c r="E770" s="17" t="s">
        <v>1028</v>
      </c>
      <c r="F770" s="15" t="n">
        <v>244.48</v>
      </c>
      <c r="G770" s="15" t="n">
        <f aca="false">ROUND(ROUND(F770*100,0)/10,0)/100</f>
        <v>24.45</v>
      </c>
      <c r="H770" s="15" t="n">
        <f aca="false">F770+G770</f>
        <v>268.93</v>
      </c>
      <c r="I770" s="17" t="s">
        <v>2474</v>
      </c>
      <c r="J770" s="19" t="n">
        <f aca="false">DATE(YEAR(B770),MONTH(B770),1)</f>
        <v>46174</v>
      </c>
      <c r="K770" s="17" t="str">
        <f aca="false">IF(E770="","No","Yes")</f>
        <v>Yes</v>
      </c>
      <c r="L770" s="17" t="str">
        <f aca="false">IF(D770="","No","Yes")</f>
        <v>Yes</v>
      </c>
    </row>
    <row r="771" customFormat="false" ht="15" hidden="false" customHeight="false" outlineLevel="0" collapsed="false">
      <c r="A771" s="17" t="s">
        <v>3241</v>
      </c>
      <c r="B771" s="18" t="n">
        <v>46174</v>
      </c>
      <c r="C771" s="17" t="s">
        <v>82</v>
      </c>
      <c r="D771" s="17" t="s">
        <v>1005</v>
      </c>
      <c r="E771" s="17" t="s">
        <v>1058</v>
      </c>
      <c r="F771" s="15" t="n">
        <v>317.88</v>
      </c>
      <c r="G771" s="15" t="n">
        <f aca="false">ROUND(ROUND(F771*100,0)/10,0)/100</f>
        <v>31.79</v>
      </c>
      <c r="H771" s="15" t="n">
        <f aca="false">F771+G771</f>
        <v>349.67</v>
      </c>
      <c r="I771" s="17" t="s">
        <v>2474</v>
      </c>
      <c r="J771" s="19" t="n">
        <f aca="false">DATE(YEAR(B771),MONTH(B771),1)</f>
        <v>46174</v>
      </c>
      <c r="K771" s="17" t="str">
        <f aca="false">IF(E771="","No","Yes")</f>
        <v>Yes</v>
      </c>
      <c r="L771" s="17" t="str">
        <f aca="false">IF(D771="","No","Yes")</f>
        <v>Yes</v>
      </c>
    </row>
    <row r="772" customFormat="false" ht="15" hidden="false" customHeight="false" outlineLevel="0" collapsed="false">
      <c r="A772" s="17" t="s">
        <v>3242</v>
      </c>
      <c r="B772" s="18" t="n">
        <v>46174</v>
      </c>
      <c r="C772" s="17" t="s">
        <v>82</v>
      </c>
      <c r="D772" s="17"/>
      <c r="E772" s="17"/>
      <c r="F772" s="15" t="n">
        <v>182.96</v>
      </c>
      <c r="G772" s="15" t="n">
        <f aca="false">ROUND(ROUND(F772*100,0)/10,0)/100</f>
        <v>18.3</v>
      </c>
      <c r="H772" s="15" t="n">
        <f aca="false">F772+G772</f>
        <v>201.26</v>
      </c>
      <c r="I772" s="17" t="s">
        <v>2470</v>
      </c>
      <c r="J772" s="19" t="n">
        <f aca="false">DATE(YEAR(B772),MONTH(B772),1)</f>
        <v>46174</v>
      </c>
      <c r="K772" s="17" t="str">
        <f aca="false">IF(E772="","No","Yes")</f>
        <v>No</v>
      </c>
      <c r="L772" s="17" t="str">
        <f aca="false">IF(D772="","No","Yes")</f>
        <v>No</v>
      </c>
    </row>
    <row r="773" customFormat="false" ht="15" hidden="false" customHeight="false" outlineLevel="0" collapsed="false">
      <c r="A773" s="17" t="s">
        <v>3243</v>
      </c>
      <c r="B773" s="18" t="n">
        <v>46174</v>
      </c>
      <c r="C773" s="17" t="s">
        <v>88</v>
      </c>
      <c r="D773" s="17" t="s">
        <v>907</v>
      </c>
      <c r="E773" s="17" t="s">
        <v>963</v>
      </c>
      <c r="F773" s="15" t="n">
        <v>372.97</v>
      </c>
      <c r="G773" s="15" t="n">
        <f aca="false">ROUND(ROUND(F773*100,0)/10,0)/100</f>
        <v>37.3</v>
      </c>
      <c r="H773" s="15" t="n">
        <f aca="false">F773+G773</f>
        <v>410.27</v>
      </c>
      <c r="I773" s="17" t="s">
        <v>2474</v>
      </c>
      <c r="J773" s="19" t="n">
        <f aca="false">DATE(YEAR(B773),MONTH(B773),1)</f>
        <v>46174</v>
      </c>
      <c r="K773" s="17" t="str">
        <f aca="false">IF(E773="","No","Yes")</f>
        <v>Yes</v>
      </c>
      <c r="L773" s="17" t="str">
        <f aca="false">IF(D773="","No","Yes")</f>
        <v>Yes</v>
      </c>
    </row>
    <row r="774" customFormat="false" ht="15" hidden="false" customHeight="false" outlineLevel="0" collapsed="false">
      <c r="A774" s="17" t="s">
        <v>3244</v>
      </c>
      <c r="B774" s="18" t="n">
        <v>46174</v>
      </c>
      <c r="C774" s="17" t="s">
        <v>88</v>
      </c>
      <c r="D774" s="17" t="s">
        <v>943</v>
      </c>
      <c r="E774" s="17" t="s">
        <v>1046</v>
      </c>
      <c r="F774" s="15" t="n">
        <v>224.34</v>
      </c>
      <c r="G774" s="15" t="n">
        <f aca="false">ROUND(ROUND(F774*100,0)/10,0)/100</f>
        <v>22.43</v>
      </c>
      <c r="H774" s="15" t="n">
        <f aca="false">F774+G774</f>
        <v>246.77</v>
      </c>
      <c r="I774" s="17" t="s">
        <v>2474</v>
      </c>
      <c r="J774" s="19" t="n">
        <f aca="false">DATE(YEAR(B774),MONTH(B774),1)</f>
        <v>46174</v>
      </c>
      <c r="K774" s="17" t="str">
        <f aca="false">IF(E774="","No","Yes")</f>
        <v>Yes</v>
      </c>
      <c r="L774" s="17" t="str">
        <f aca="false">IF(D774="","No","Yes")</f>
        <v>Yes</v>
      </c>
    </row>
    <row r="775" customFormat="false" ht="15" hidden="false" customHeight="false" outlineLevel="0" collapsed="false">
      <c r="A775" s="17" t="s">
        <v>3245</v>
      </c>
      <c r="B775" s="18" t="n">
        <v>46174</v>
      </c>
      <c r="C775" s="17" t="s">
        <v>88</v>
      </c>
      <c r="D775" s="17" t="s">
        <v>924</v>
      </c>
      <c r="E775" s="17" t="s">
        <v>1062</v>
      </c>
      <c r="F775" s="15" t="n">
        <v>168.55</v>
      </c>
      <c r="G775" s="15" t="n">
        <f aca="false">ROUND(ROUND(F775*100,0)/10,0)/100</f>
        <v>16.86</v>
      </c>
      <c r="H775" s="15" t="n">
        <f aca="false">F775+G775</f>
        <v>185.41</v>
      </c>
      <c r="I775" s="17" t="s">
        <v>2474</v>
      </c>
      <c r="J775" s="19" t="n">
        <f aca="false">DATE(YEAR(B775),MONTH(B775),1)</f>
        <v>46174</v>
      </c>
      <c r="K775" s="17" t="str">
        <f aca="false">IF(E775="","No","Yes")</f>
        <v>Yes</v>
      </c>
      <c r="L775" s="17" t="str">
        <f aca="false">IF(D775="","No","Yes")</f>
        <v>Yes</v>
      </c>
    </row>
    <row r="776" customFormat="false" ht="15" hidden="false" customHeight="false" outlineLevel="0" collapsed="false">
      <c r="A776" s="17" t="s">
        <v>3246</v>
      </c>
      <c r="B776" s="18" t="n">
        <v>46175</v>
      </c>
      <c r="C776" s="17" t="s">
        <v>82</v>
      </c>
      <c r="D776" s="17" t="s">
        <v>955</v>
      </c>
      <c r="E776" s="17" t="s">
        <v>983</v>
      </c>
      <c r="F776" s="15" t="n">
        <v>92.9</v>
      </c>
      <c r="G776" s="15" t="n">
        <f aca="false">ROUND(ROUND(F776*100,0)/10,0)/100</f>
        <v>9.29</v>
      </c>
      <c r="H776" s="15" t="n">
        <f aca="false">F776+G776</f>
        <v>102.19</v>
      </c>
      <c r="I776" s="17" t="s">
        <v>2474</v>
      </c>
      <c r="J776" s="19" t="n">
        <f aca="false">DATE(YEAR(B776),MONTH(B776),1)</f>
        <v>46174</v>
      </c>
      <c r="K776" s="17" t="str">
        <f aca="false">IF(E776="","No","Yes")</f>
        <v>Yes</v>
      </c>
      <c r="L776" s="17" t="str">
        <f aca="false">IF(D776="","No","Yes")</f>
        <v>Yes</v>
      </c>
    </row>
    <row r="777" customFormat="false" ht="15" hidden="false" customHeight="false" outlineLevel="0" collapsed="false">
      <c r="A777" s="17" t="s">
        <v>3247</v>
      </c>
      <c r="B777" s="18" t="n">
        <v>46175</v>
      </c>
      <c r="C777" s="17" t="s">
        <v>82</v>
      </c>
      <c r="D777" s="17" t="s">
        <v>1026</v>
      </c>
      <c r="E777" s="17" t="s">
        <v>1029</v>
      </c>
      <c r="F777" s="15" t="n">
        <v>317.91</v>
      </c>
      <c r="G777" s="15" t="n">
        <f aca="false">ROUND(ROUND(F777*100,0)/10,0)/100</f>
        <v>31.79</v>
      </c>
      <c r="H777" s="15" t="n">
        <f aca="false">F777+G777</f>
        <v>349.7</v>
      </c>
      <c r="I777" s="17" t="s">
        <v>2474</v>
      </c>
      <c r="J777" s="19" t="n">
        <f aca="false">DATE(YEAR(B777),MONTH(B777),1)</f>
        <v>46174</v>
      </c>
      <c r="K777" s="17" t="str">
        <f aca="false">IF(E777="","No","Yes")</f>
        <v>Yes</v>
      </c>
      <c r="L777" s="17" t="str">
        <f aca="false">IF(D777="","No","Yes")</f>
        <v>Yes</v>
      </c>
    </row>
    <row r="778" customFormat="false" ht="15" hidden="false" customHeight="false" outlineLevel="0" collapsed="false">
      <c r="A778" s="17" t="s">
        <v>3248</v>
      </c>
      <c r="B778" s="18" t="n">
        <v>46175</v>
      </c>
      <c r="C778" s="17" t="s">
        <v>82</v>
      </c>
      <c r="D778" s="17" t="s">
        <v>1005</v>
      </c>
      <c r="E778" s="17" t="s">
        <v>1031</v>
      </c>
      <c r="F778" s="15" t="n">
        <v>725.7</v>
      </c>
      <c r="G778" s="15" t="n">
        <f aca="false">ROUND(ROUND(F778*100,0)/10,0)/100</f>
        <v>72.57</v>
      </c>
      <c r="H778" s="15" t="n">
        <f aca="false">F778+G778</f>
        <v>798.27</v>
      </c>
      <c r="I778" s="17" t="s">
        <v>2474</v>
      </c>
      <c r="J778" s="19" t="n">
        <f aca="false">DATE(YEAR(B778),MONTH(B778),1)</f>
        <v>46174</v>
      </c>
      <c r="K778" s="17" t="str">
        <f aca="false">IF(E778="","No","Yes")</f>
        <v>Yes</v>
      </c>
      <c r="L778" s="17" t="str">
        <f aca="false">IF(D778="","No","Yes")</f>
        <v>Yes</v>
      </c>
    </row>
    <row r="779" customFormat="false" ht="15" hidden="false" customHeight="false" outlineLevel="0" collapsed="false">
      <c r="A779" s="17" t="s">
        <v>3249</v>
      </c>
      <c r="B779" s="18" t="n">
        <v>46175</v>
      </c>
      <c r="C779" s="17" t="s">
        <v>82</v>
      </c>
      <c r="D779" s="17" t="s">
        <v>1005</v>
      </c>
      <c r="E779" s="17" t="s">
        <v>1041</v>
      </c>
      <c r="F779" s="15" t="n">
        <v>57.18</v>
      </c>
      <c r="G779" s="15" t="n">
        <f aca="false">ROUND(ROUND(F779*100,0)/10,0)/100</f>
        <v>5.72</v>
      </c>
      <c r="H779" s="15" t="n">
        <f aca="false">F779+G779</f>
        <v>62.9</v>
      </c>
      <c r="I779" s="17" t="s">
        <v>2474</v>
      </c>
      <c r="J779" s="19" t="n">
        <f aca="false">DATE(YEAR(B779),MONTH(B779),1)</f>
        <v>46174</v>
      </c>
      <c r="K779" s="17" t="str">
        <f aca="false">IF(E779="","No","Yes")</f>
        <v>Yes</v>
      </c>
      <c r="L779" s="17" t="str">
        <f aca="false">IF(D779="","No","Yes")</f>
        <v>Yes</v>
      </c>
    </row>
    <row r="780" customFormat="false" ht="15" hidden="false" customHeight="false" outlineLevel="0" collapsed="false">
      <c r="A780" s="17" t="s">
        <v>3250</v>
      </c>
      <c r="B780" s="18" t="n">
        <v>46175</v>
      </c>
      <c r="C780" s="17" t="s">
        <v>82</v>
      </c>
      <c r="D780" s="17" t="s">
        <v>1037</v>
      </c>
      <c r="E780" s="17" t="s">
        <v>1045</v>
      </c>
      <c r="F780" s="15" t="n">
        <v>63.66</v>
      </c>
      <c r="G780" s="15" t="n">
        <f aca="false">ROUND(ROUND(F780*100,0)/10,0)/100</f>
        <v>6.37</v>
      </c>
      <c r="H780" s="15" t="n">
        <f aca="false">F780+G780</f>
        <v>70.03</v>
      </c>
      <c r="I780" s="17" t="s">
        <v>2474</v>
      </c>
      <c r="J780" s="19" t="n">
        <f aca="false">DATE(YEAR(B780),MONTH(B780),1)</f>
        <v>46174</v>
      </c>
      <c r="K780" s="17" t="str">
        <f aca="false">IF(E780="","No","Yes")</f>
        <v>Yes</v>
      </c>
      <c r="L780" s="17" t="str">
        <f aca="false">IF(D780="","No","Yes")</f>
        <v>Yes</v>
      </c>
    </row>
    <row r="781" customFormat="false" ht="15" hidden="false" customHeight="false" outlineLevel="0" collapsed="false">
      <c r="A781" s="17" t="s">
        <v>3251</v>
      </c>
      <c r="B781" s="18" t="n">
        <v>46175</v>
      </c>
      <c r="C781" s="17" t="s">
        <v>88</v>
      </c>
      <c r="D781" s="17" t="s">
        <v>841</v>
      </c>
      <c r="E781" s="17" t="s">
        <v>1017</v>
      </c>
      <c r="F781" s="15" t="n">
        <v>197.04</v>
      </c>
      <c r="G781" s="15" t="n">
        <f aca="false">ROUND(ROUND(F781*100,0)/10,0)/100</f>
        <v>19.7</v>
      </c>
      <c r="H781" s="15" t="n">
        <f aca="false">F781+G781</f>
        <v>216.74</v>
      </c>
      <c r="I781" s="17" t="s">
        <v>2474</v>
      </c>
      <c r="J781" s="19" t="n">
        <f aca="false">DATE(YEAR(B781),MONTH(B781),1)</f>
        <v>46174</v>
      </c>
      <c r="K781" s="17" t="str">
        <f aca="false">IF(E781="","No","Yes")</f>
        <v>Yes</v>
      </c>
      <c r="L781" s="17" t="str">
        <f aca="false">IF(D781="","No","Yes")</f>
        <v>Yes</v>
      </c>
    </row>
    <row r="782" customFormat="false" ht="15" hidden="false" customHeight="false" outlineLevel="0" collapsed="false">
      <c r="A782" s="17" t="s">
        <v>3252</v>
      </c>
      <c r="B782" s="18" t="n">
        <v>46175</v>
      </c>
      <c r="C782" s="17" t="s">
        <v>88</v>
      </c>
      <c r="D782" s="17" t="s">
        <v>1005</v>
      </c>
      <c r="E782" s="17" t="s">
        <v>1024</v>
      </c>
      <c r="F782" s="15" t="n">
        <v>84.86</v>
      </c>
      <c r="G782" s="15" t="n">
        <f aca="false">ROUND(ROUND(F782*100,0)/10,0)/100</f>
        <v>8.49</v>
      </c>
      <c r="H782" s="15" t="n">
        <f aca="false">F782+G782</f>
        <v>93.35</v>
      </c>
      <c r="I782" s="17" t="s">
        <v>2474</v>
      </c>
      <c r="J782" s="19" t="n">
        <f aca="false">DATE(YEAR(B782),MONTH(B782),1)</f>
        <v>46174</v>
      </c>
      <c r="K782" s="17" t="str">
        <f aca="false">IF(E782="","No","Yes")</f>
        <v>Yes</v>
      </c>
      <c r="L782" s="17" t="str">
        <f aca="false">IF(D782="","No","Yes")</f>
        <v>Yes</v>
      </c>
    </row>
    <row r="783" customFormat="false" ht="15" hidden="false" customHeight="false" outlineLevel="0" collapsed="false">
      <c r="A783" s="17" t="s">
        <v>3253</v>
      </c>
      <c r="B783" s="18" t="n">
        <v>46175</v>
      </c>
      <c r="C783" s="17" t="s">
        <v>88</v>
      </c>
      <c r="D783" s="17" t="s">
        <v>1079</v>
      </c>
      <c r="E783" s="17"/>
      <c r="F783" s="15" t="n">
        <v>97.24</v>
      </c>
      <c r="G783" s="15" t="n">
        <f aca="false">ROUND(ROUND(F783*100,0)/10,0)/100</f>
        <v>9.72</v>
      </c>
      <c r="H783" s="15" t="n">
        <f aca="false">F783+G783</f>
        <v>106.96</v>
      </c>
      <c r="I783" s="17" t="s">
        <v>2472</v>
      </c>
      <c r="J783" s="19" t="n">
        <f aca="false">DATE(YEAR(B783),MONTH(B783),1)</f>
        <v>46174</v>
      </c>
      <c r="K783" s="17" t="str">
        <f aca="false">IF(E783="","No","Yes")</f>
        <v>No</v>
      </c>
      <c r="L783" s="17" t="str">
        <f aca="false">IF(D783="","No","Yes")</f>
        <v>Yes</v>
      </c>
    </row>
    <row r="784" customFormat="false" ht="15" hidden="false" customHeight="false" outlineLevel="0" collapsed="false">
      <c r="A784" s="17" t="s">
        <v>3254</v>
      </c>
      <c r="B784" s="18" t="n">
        <v>46176</v>
      </c>
      <c r="C784" s="17" t="s">
        <v>82</v>
      </c>
      <c r="D784" s="17" t="s">
        <v>1060</v>
      </c>
      <c r="E784" s="17" t="s">
        <v>1101</v>
      </c>
      <c r="F784" s="15" t="n">
        <v>129.91</v>
      </c>
      <c r="G784" s="15" t="n">
        <f aca="false">ROUND(ROUND(F784*100,0)/10,0)/100</f>
        <v>12.99</v>
      </c>
      <c r="H784" s="15" t="n">
        <f aca="false">F784+G784</f>
        <v>142.9</v>
      </c>
      <c r="I784" s="17" t="s">
        <v>2474</v>
      </c>
      <c r="J784" s="19" t="n">
        <f aca="false">DATE(YEAR(B784),MONTH(B784),1)</f>
        <v>46174</v>
      </c>
      <c r="K784" s="17" t="str">
        <f aca="false">IF(E784="","No","Yes")</f>
        <v>Yes</v>
      </c>
      <c r="L784" s="17" t="str">
        <f aca="false">IF(D784="","No","Yes")</f>
        <v>Yes</v>
      </c>
    </row>
    <row r="785" customFormat="false" ht="15" hidden="false" customHeight="false" outlineLevel="0" collapsed="false">
      <c r="A785" s="17" t="s">
        <v>3255</v>
      </c>
      <c r="B785" s="18" t="n">
        <v>46176</v>
      </c>
      <c r="C785" s="17" t="s">
        <v>82</v>
      </c>
      <c r="D785" s="17"/>
      <c r="E785" s="17"/>
      <c r="F785" s="15" t="n">
        <v>175.55</v>
      </c>
      <c r="G785" s="15" t="n">
        <f aca="false">ROUND(ROUND(F785*100,0)/10,0)/100</f>
        <v>17.56</v>
      </c>
      <c r="H785" s="15" t="n">
        <f aca="false">F785+G785</f>
        <v>193.11</v>
      </c>
      <c r="I785" s="17" t="s">
        <v>2470</v>
      </c>
      <c r="J785" s="19" t="n">
        <f aca="false">DATE(YEAR(B785),MONTH(B785),1)</f>
        <v>46174</v>
      </c>
      <c r="K785" s="17" t="str">
        <f aca="false">IF(E785="","No","Yes")</f>
        <v>No</v>
      </c>
      <c r="L785" s="17" t="str">
        <f aca="false">IF(D785="","No","Yes")</f>
        <v>No</v>
      </c>
    </row>
    <row r="786" customFormat="false" ht="15" hidden="false" customHeight="false" outlineLevel="0" collapsed="false">
      <c r="A786" s="17" t="s">
        <v>3256</v>
      </c>
      <c r="B786" s="18" t="n">
        <v>46176</v>
      </c>
      <c r="C786" s="17" t="s">
        <v>82</v>
      </c>
      <c r="D786" s="17" t="s">
        <v>986</v>
      </c>
      <c r="E786" s="17"/>
      <c r="F786" s="15" t="n">
        <v>100.66</v>
      </c>
      <c r="G786" s="15" t="n">
        <f aca="false">ROUND(ROUND(F786*100,0)/10,0)/100</f>
        <v>10.07</v>
      </c>
      <c r="H786" s="15" t="n">
        <f aca="false">F786+G786</f>
        <v>110.73</v>
      </c>
      <c r="I786" s="17" t="s">
        <v>2472</v>
      </c>
      <c r="J786" s="19" t="n">
        <f aca="false">DATE(YEAR(B786),MONTH(B786),1)</f>
        <v>46174</v>
      </c>
      <c r="K786" s="17" t="str">
        <f aca="false">IF(E786="","No","Yes")</f>
        <v>No</v>
      </c>
      <c r="L786" s="17" t="str">
        <f aca="false">IF(D786="","No","Yes")</f>
        <v>Yes</v>
      </c>
    </row>
    <row r="787" customFormat="false" ht="15" hidden="false" customHeight="false" outlineLevel="0" collapsed="false">
      <c r="A787" s="17" t="s">
        <v>3257</v>
      </c>
      <c r="B787" s="18" t="n">
        <v>46176</v>
      </c>
      <c r="C787" s="17" t="s">
        <v>88</v>
      </c>
      <c r="D787" s="17" t="s">
        <v>943</v>
      </c>
      <c r="E787" s="17" t="s">
        <v>966</v>
      </c>
      <c r="F787" s="15" t="n">
        <v>78.5</v>
      </c>
      <c r="G787" s="15" t="n">
        <f aca="false">ROUND(ROUND(F787*100,0)/10,0)/100</f>
        <v>7.85</v>
      </c>
      <c r="H787" s="15" t="n">
        <f aca="false">F787+G787</f>
        <v>86.35</v>
      </c>
      <c r="I787" s="17" t="s">
        <v>2474</v>
      </c>
      <c r="J787" s="19" t="n">
        <f aca="false">DATE(YEAR(B787),MONTH(B787),1)</f>
        <v>46174</v>
      </c>
      <c r="K787" s="17" t="str">
        <f aca="false">IF(E787="","No","Yes")</f>
        <v>Yes</v>
      </c>
      <c r="L787" s="17" t="str">
        <f aca="false">IF(D787="","No","Yes")</f>
        <v>Yes</v>
      </c>
    </row>
    <row r="788" customFormat="false" ht="15" hidden="false" customHeight="false" outlineLevel="0" collapsed="false">
      <c r="A788" s="17" t="s">
        <v>3258</v>
      </c>
      <c r="B788" s="18" t="n">
        <v>46176</v>
      </c>
      <c r="C788" s="17" t="s">
        <v>88</v>
      </c>
      <c r="D788" s="17" t="s">
        <v>921</v>
      </c>
      <c r="E788" s="17" t="s">
        <v>1043</v>
      </c>
      <c r="F788" s="15" t="n">
        <v>389.29</v>
      </c>
      <c r="G788" s="15" t="n">
        <f aca="false">ROUND(ROUND(F788*100,0)/10,0)/100</f>
        <v>38.93</v>
      </c>
      <c r="H788" s="15" t="n">
        <f aca="false">F788+G788</f>
        <v>428.22</v>
      </c>
      <c r="I788" s="17" t="s">
        <v>2474</v>
      </c>
      <c r="J788" s="19" t="n">
        <f aca="false">DATE(YEAR(B788),MONTH(B788),1)</f>
        <v>46174</v>
      </c>
      <c r="K788" s="17" t="str">
        <f aca="false">IF(E788="","No","Yes")</f>
        <v>Yes</v>
      </c>
      <c r="L788" s="17" t="str">
        <f aca="false">IF(D788="","No","Yes")</f>
        <v>Yes</v>
      </c>
    </row>
    <row r="789" customFormat="false" ht="15" hidden="false" customHeight="false" outlineLevel="0" collapsed="false">
      <c r="A789" s="17" t="s">
        <v>3259</v>
      </c>
      <c r="B789" s="18" t="n">
        <v>46176</v>
      </c>
      <c r="C789" s="17" t="s">
        <v>88</v>
      </c>
      <c r="D789" s="17" t="s">
        <v>907</v>
      </c>
      <c r="E789" s="17" t="s">
        <v>1044</v>
      </c>
      <c r="F789" s="15" t="n">
        <v>1712.66</v>
      </c>
      <c r="G789" s="15" t="n">
        <f aca="false">ROUND(ROUND(F789*100,0)/10,0)/100</f>
        <v>171.27</v>
      </c>
      <c r="H789" s="15" t="n">
        <f aca="false">F789+G789</f>
        <v>1883.93</v>
      </c>
      <c r="I789" s="17" t="s">
        <v>2474</v>
      </c>
      <c r="J789" s="19" t="n">
        <f aca="false">DATE(YEAR(B789),MONTH(B789),1)</f>
        <v>46174</v>
      </c>
      <c r="K789" s="17" t="str">
        <f aca="false">IF(E789="","No","Yes")</f>
        <v>Yes</v>
      </c>
      <c r="L789" s="17" t="str">
        <f aca="false">IF(D789="","No","Yes")</f>
        <v>Yes</v>
      </c>
    </row>
    <row r="790" customFormat="false" ht="15" hidden="false" customHeight="false" outlineLevel="0" collapsed="false">
      <c r="A790" s="17" t="s">
        <v>3260</v>
      </c>
      <c r="B790" s="18" t="n">
        <v>46176</v>
      </c>
      <c r="C790" s="17" t="s">
        <v>88</v>
      </c>
      <c r="D790" s="17" t="s">
        <v>943</v>
      </c>
      <c r="E790" s="17" t="s">
        <v>1077</v>
      </c>
      <c r="F790" s="15" t="n">
        <v>275.89</v>
      </c>
      <c r="G790" s="15" t="n">
        <f aca="false">ROUND(ROUND(F790*100,0)/10,0)/100</f>
        <v>27.59</v>
      </c>
      <c r="H790" s="15" t="n">
        <f aca="false">F790+G790</f>
        <v>303.48</v>
      </c>
      <c r="I790" s="17" t="s">
        <v>2474</v>
      </c>
      <c r="J790" s="19" t="n">
        <f aca="false">DATE(YEAR(B790),MONTH(B790),1)</f>
        <v>46174</v>
      </c>
      <c r="K790" s="17" t="str">
        <f aca="false">IF(E790="","No","Yes")</f>
        <v>Yes</v>
      </c>
      <c r="L790" s="17" t="str">
        <f aca="false">IF(D790="","No","Yes")</f>
        <v>Yes</v>
      </c>
    </row>
    <row r="791" customFormat="false" ht="15" hidden="false" customHeight="false" outlineLevel="0" collapsed="false">
      <c r="A791" s="17" t="s">
        <v>3261</v>
      </c>
      <c r="B791" s="18" t="n">
        <v>46176</v>
      </c>
      <c r="C791" s="17" t="s">
        <v>88</v>
      </c>
      <c r="D791" s="17" t="s">
        <v>1026</v>
      </c>
      <c r="E791" s="17" t="s">
        <v>1081</v>
      </c>
      <c r="F791" s="15" t="n">
        <v>215.32</v>
      </c>
      <c r="G791" s="15" t="n">
        <f aca="false">ROUND(ROUND(F791*100,0)/10,0)/100</f>
        <v>21.53</v>
      </c>
      <c r="H791" s="15" t="n">
        <f aca="false">F791+G791</f>
        <v>236.85</v>
      </c>
      <c r="I791" s="17" t="s">
        <v>2474</v>
      </c>
      <c r="J791" s="19" t="n">
        <f aca="false">DATE(YEAR(B791),MONTH(B791),1)</f>
        <v>46174</v>
      </c>
      <c r="K791" s="17" t="str">
        <f aca="false">IF(E791="","No","Yes")</f>
        <v>Yes</v>
      </c>
      <c r="L791" s="17" t="str">
        <f aca="false">IF(D791="","No","Yes")</f>
        <v>Yes</v>
      </c>
    </row>
    <row r="792" customFormat="false" ht="15" hidden="false" customHeight="false" outlineLevel="0" collapsed="false">
      <c r="A792" s="17" t="s">
        <v>3262</v>
      </c>
      <c r="B792" s="18" t="n">
        <v>46176</v>
      </c>
      <c r="C792" s="17" t="s">
        <v>88</v>
      </c>
      <c r="D792" s="17" t="s">
        <v>1084</v>
      </c>
      <c r="E792" s="17" t="s">
        <v>1083</v>
      </c>
      <c r="F792" s="15" t="n">
        <v>234.99</v>
      </c>
      <c r="G792" s="15" t="n">
        <f aca="false">ROUND(ROUND(F792*100,0)/10,0)/100</f>
        <v>23.5</v>
      </c>
      <c r="H792" s="15" t="n">
        <f aca="false">F792+G792</f>
        <v>258.49</v>
      </c>
      <c r="I792" s="17" t="s">
        <v>2474</v>
      </c>
      <c r="J792" s="19" t="n">
        <f aca="false">DATE(YEAR(B792),MONTH(B792),1)</f>
        <v>46174</v>
      </c>
      <c r="K792" s="17" t="str">
        <f aca="false">IF(E792="","No","Yes")</f>
        <v>Yes</v>
      </c>
      <c r="L792" s="17" t="str">
        <f aca="false">IF(D792="","No","Yes")</f>
        <v>Yes</v>
      </c>
    </row>
    <row r="793" customFormat="false" ht="15" hidden="false" customHeight="false" outlineLevel="0" collapsed="false">
      <c r="A793" s="17" t="s">
        <v>3263</v>
      </c>
      <c r="B793" s="18" t="n">
        <v>46176</v>
      </c>
      <c r="C793" s="17" t="s">
        <v>101</v>
      </c>
      <c r="D793" s="17" t="s">
        <v>907</v>
      </c>
      <c r="E793" s="17" t="s">
        <v>1057</v>
      </c>
      <c r="F793" s="15" t="n">
        <v>89.99</v>
      </c>
      <c r="G793" s="15" t="n">
        <f aca="false">ROUND(ROUND(F793*100,0)/10,0)/100</f>
        <v>9</v>
      </c>
      <c r="H793" s="15" t="n">
        <f aca="false">F793+G793</f>
        <v>98.99</v>
      </c>
      <c r="I793" s="17" t="s">
        <v>2474</v>
      </c>
      <c r="J793" s="19" t="n">
        <f aca="false">DATE(YEAR(B793),MONTH(B793),1)</f>
        <v>46174</v>
      </c>
      <c r="K793" s="17" t="str">
        <f aca="false">IF(E793="","No","Yes")</f>
        <v>Yes</v>
      </c>
      <c r="L793" s="17" t="str">
        <f aca="false">IF(D793="","No","Yes")</f>
        <v>Yes</v>
      </c>
    </row>
    <row r="794" customFormat="false" ht="15" hidden="false" customHeight="false" outlineLevel="0" collapsed="false">
      <c r="A794" s="17" t="s">
        <v>3264</v>
      </c>
      <c r="B794" s="18" t="n">
        <v>46176</v>
      </c>
      <c r="C794" s="17" t="s">
        <v>101</v>
      </c>
      <c r="D794" s="17"/>
      <c r="E794" s="17"/>
      <c r="F794" s="15" t="n">
        <v>46.57</v>
      </c>
      <c r="G794" s="15" t="n">
        <f aca="false">ROUND(ROUND(F794*100,0)/10,0)/100</f>
        <v>4.66</v>
      </c>
      <c r="H794" s="15" t="n">
        <f aca="false">F794+G794</f>
        <v>51.23</v>
      </c>
      <c r="I794" s="17" t="s">
        <v>2470</v>
      </c>
      <c r="J794" s="19" t="n">
        <f aca="false">DATE(YEAR(B794),MONTH(B794),1)</f>
        <v>46174</v>
      </c>
      <c r="K794" s="17" t="str">
        <f aca="false">IF(E794="","No","Yes")</f>
        <v>No</v>
      </c>
      <c r="L794" s="17" t="str">
        <f aca="false">IF(D794="","No","Yes")</f>
        <v>No</v>
      </c>
    </row>
    <row r="795" customFormat="false" ht="15" hidden="false" customHeight="false" outlineLevel="0" collapsed="false">
      <c r="A795" s="17" t="s">
        <v>3265</v>
      </c>
      <c r="B795" s="18" t="n">
        <v>46176</v>
      </c>
      <c r="C795" s="17" t="s">
        <v>101</v>
      </c>
      <c r="D795" s="17" t="s">
        <v>1005</v>
      </c>
      <c r="E795" s="17"/>
      <c r="F795" s="15" t="n">
        <v>76.43</v>
      </c>
      <c r="G795" s="15" t="n">
        <f aca="false">ROUND(ROUND(F795*100,0)/10,0)/100</f>
        <v>7.64</v>
      </c>
      <c r="H795" s="15" t="n">
        <f aca="false">F795+G795</f>
        <v>84.07</v>
      </c>
      <c r="I795" s="17" t="s">
        <v>2472</v>
      </c>
      <c r="J795" s="19" t="n">
        <f aca="false">DATE(YEAR(B795),MONTH(B795),1)</f>
        <v>46174</v>
      </c>
      <c r="K795" s="17" t="str">
        <f aca="false">IF(E795="","No","Yes")</f>
        <v>No</v>
      </c>
      <c r="L795" s="17" t="str">
        <f aca="false">IF(D795="","No","Yes")</f>
        <v>Yes</v>
      </c>
    </row>
    <row r="796" customFormat="false" ht="15" hidden="false" customHeight="false" outlineLevel="0" collapsed="false">
      <c r="A796" s="17" t="s">
        <v>3266</v>
      </c>
      <c r="B796" s="18" t="n">
        <v>46177</v>
      </c>
      <c r="C796" s="17" t="s">
        <v>82</v>
      </c>
      <c r="D796" s="17" t="s">
        <v>911</v>
      </c>
      <c r="E796" s="17" t="s">
        <v>1040</v>
      </c>
      <c r="F796" s="15" t="n">
        <v>114.28</v>
      </c>
      <c r="G796" s="15" t="n">
        <f aca="false">ROUND(ROUND(F796*100,0)/10,0)/100</f>
        <v>11.43</v>
      </c>
      <c r="H796" s="15" t="n">
        <f aca="false">F796+G796</f>
        <v>125.71</v>
      </c>
      <c r="I796" s="17" t="s">
        <v>2474</v>
      </c>
      <c r="J796" s="19" t="n">
        <f aca="false">DATE(YEAR(B796),MONTH(B796),1)</f>
        <v>46174</v>
      </c>
      <c r="K796" s="17" t="str">
        <f aca="false">IF(E796="","No","Yes")</f>
        <v>Yes</v>
      </c>
      <c r="L796" s="17" t="str">
        <f aca="false">IF(D796="","No","Yes")</f>
        <v>Yes</v>
      </c>
    </row>
    <row r="797" customFormat="false" ht="15" hidden="false" customHeight="false" outlineLevel="0" collapsed="false">
      <c r="A797" s="17" t="s">
        <v>3267</v>
      </c>
      <c r="B797" s="18" t="n">
        <v>46177</v>
      </c>
      <c r="C797" s="17" t="s">
        <v>82</v>
      </c>
      <c r="D797" s="17" t="s">
        <v>943</v>
      </c>
      <c r="E797" s="17" t="s">
        <v>1050</v>
      </c>
      <c r="F797" s="15" t="n">
        <v>422.2</v>
      </c>
      <c r="G797" s="15" t="n">
        <f aca="false">ROUND(ROUND(F797*100,0)/10,0)/100</f>
        <v>42.22</v>
      </c>
      <c r="H797" s="15" t="n">
        <f aca="false">F797+G797</f>
        <v>464.42</v>
      </c>
      <c r="I797" s="17" t="s">
        <v>2474</v>
      </c>
      <c r="J797" s="19" t="n">
        <f aca="false">DATE(YEAR(B797),MONTH(B797),1)</f>
        <v>46174</v>
      </c>
      <c r="K797" s="17" t="str">
        <f aca="false">IF(E797="","No","Yes")</f>
        <v>Yes</v>
      </c>
      <c r="L797" s="17" t="str">
        <f aca="false">IF(D797="","No","Yes")</f>
        <v>Yes</v>
      </c>
    </row>
    <row r="798" customFormat="false" ht="15" hidden="false" customHeight="false" outlineLevel="0" collapsed="false">
      <c r="A798" s="17" t="s">
        <v>3268</v>
      </c>
      <c r="B798" s="18" t="n">
        <v>46177</v>
      </c>
      <c r="C798" s="17" t="s">
        <v>82</v>
      </c>
      <c r="D798" s="17" t="s">
        <v>1008</v>
      </c>
      <c r="E798" s="17" t="s">
        <v>1051</v>
      </c>
      <c r="F798" s="15" t="n">
        <v>570.21</v>
      </c>
      <c r="G798" s="15" t="n">
        <f aca="false">ROUND(ROUND(F798*100,0)/10,0)/100</f>
        <v>57.02</v>
      </c>
      <c r="H798" s="15" t="n">
        <f aca="false">F798+G798</f>
        <v>627.23</v>
      </c>
      <c r="I798" s="17" t="s">
        <v>2474</v>
      </c>
      <c r="J798" s="19" t="n">
        <f aca="false">DATE(YEAR(B798),MONTH(B798),1)</f>
        <v>46174</v>
      </c>
      <c r="K798" s="17" t="str">
        <f aca="false">IF(E798="","No","Yes")</f>
        <v>Yes</v>
      </c>
      <c r="L798" s="17" t="str">
        <f aca="false">IF(D798="","No","Yes")</f>
        <v>Yes</v>
      </c>
    </row>
    <row r="799" customFormat="false" ht="15" hidden="false" customHeight="false" outlineLevel="0" collapsed="false">
      <c r="A799" s="17" t="s">
        <v>3269</v>
      </c>
      <c r="B799" s="18" t="n">
        <v>46177</v>
      </c>
      <c r="C799" s="17" t="s">
        <v>82</v>
      </c>
      <c r="D799" s="17" t="s">
        <v>955</v>
      </c>
      <c r="E799" s="17" t="s">
        <v>1053</v>
      </c>
      <c r="F799" s="15" t="n">
        <v>164.75</v>
      </c>
      <c r="G799" s="15" t="n">
        <f aca="false">ROUND(ROUND(F799*100,0)/10,0)/100</f>
        <v>16.48</v>
      </c>
      <c r="H799" s="15" t="n">
        <f aca="false">F799+G799</f>
        <v>181.23</v>
      </c>
      <c r="I799" s="17" t="s">
        <v>2474</v>
      </c>
      <c r="J799" s="19" t="n">
        <f aca="false">DATE(YEAR(B799),MONTH(B799),1)</f>
        <v>46174</v>
      </c>
      <c r="K799" s="17" t="str">
        <f aca="false">IF(E799="","No","Yes")</f>
        <v>Yes</v>
      </c>
      <c r="L799" s="17" t="str">
        <f aca="false">IF(D799="","No","Yes")</f>
        <v>Yes</v>
      </c>
    </row>
    <row r="800" customFormat="false" ht="15" hidden="false" customHeight="false" outlineLevel="0" collapsed="false">
      <c r="A800" s="17" t="s">
        <v>3270</v>
      </c>
      <c r="B800" s="18" t="n">
        <v>46177</v>
      </c>
      <c r="C800" s="17" t="s">
        <v>82</v>
      </c>
      <c r="D800" s="17" t="s">
        <v>1037</v>
      </c>
      <c r="E800" s="17" t="s">
        <v>1056</v>
      </c>
      <c r="F800" s="15" t="n">
        <v>100.41</v>
      </c>
      <c r="G800" s="15" t="n">
        <f aca="false">ROUND(ROUND(F800*100,0)/10,0)/100</f>
        <v>10.04</v>
      </c>
      <c r="H800" s="15" t="n">
        <f aca="false">F800+G800</f>
        <v>110.45</v>
      </c>
      <c r="I800" s="17" t="s">
        <v>2474</v>
      </c>
      <c r="J800" s="19" t="n">
        <f aca="false">DATE(YEAR(B800),MONTH(B800),1)</f>
        <v>46174</v>
      </c>
      <c r="K800" s="17" t="str">
        <f aca="false">IF(E800="","No","Yes")</f>
        <v>Yes</v>
      </c>
      <c r="L800" s="17" t="str">
        <f aca="false">IF(D800="","No","Yes")</f>
        <v>Yes</v>
      </c>
    </row>
    <row r="801" customFormat="false" ht="15" hidden="false" customHeight="false" outlineLevel="0" collapsed="false">
      <c r="A801" s="17" t="s">
        <v>3271</v>
      </c>
      <c r="B801" s="18" t="n">
        <v>46177</v>
      </c>
      <c r="C801" s="17" t="s">
        <v>82</v>
      </c>
      <c r="D801" s="17" t="s">
        <v>1079</v>
      </c>
      <c r="E801" s="17" t="s">
        <v>1078</v>
      </c>
      <c r="F801" s="15" t="n">
        <v>440.89</v>
      </c>
      <c r="G801" s="15" t="n">
        <f aca="false">ROUND(ROUND(F801*100,0)/10,0)/100</f>
        <v>44.09</v>
      </c>
      <c r="H801" s="15" t="n">
        <f aca="false">F801+G801</f>
        <v>484.98</v>
      </c>
      <c r="I801" s="17" t="s">
        <v>2474</v>
      </c>
      <c r="J801" s="19" t="n">
        <f aca="false">DATE(YEAR(B801),MONTH(B801),1)</f>
        <v>46174</v>
      </c>
      <c r="K801" s="17" t="str">
        <f aca="false">IF(E801="","No","Yes")</f>
        <v>Yes</v>
      </c>
      <c r="L801" s="17" t="str">
        <f aca="false">IF(D801="","No","Yes")</f>
        <v>Yes</v>
      </c>
    </row>
    <row r="802" customFormat="false" ht="15" hidden="false" customHeight="false" outlineLevel="0" collapsed="false">
      <c r="A802" s="17" t="s">
        <v>3272</v>
      </c>
      <c r="B802" s="18" t="n">
        <v>46177</v>
      </c>
      <c r="C802" s="17" t="s">
        <v>82</v>
      </c>
      <c r="D802" s="17" t="s">
        <v>1071</v>
      </c>
      <c r="E802" s="17" t="s">
        <v>1082</v>
      </c>
      <c r="F802" s="15" t="n">
        <v>335.04</v>
      </c>
      <c r="G802" s="15" t="n">
        <f aca="false">ROUND(ROUND(F802*100,0)/10,0)/100</f>
        <v>33.5</v>
      </c>
      <c r="H802" s="15" t="n">
        <f aca="false">F802+G802</f>
        <v>368.54</v>
      </c>
      <c r="I802" s="17" t="s">
        <v>2474</v>
      </c>
      <c r="J802" s="19" t="n">
        <f aca="false">DATE(YEAR(B802),MONTH(B802),1)</f>
        <v>46174</v>
      </c>
      <c r="K802" s="17" t="str">
        <f aca="false">IF(E802="","No","Yes")</f>
        <v>Yes</v>
      </c>
      <c r="L802" s="17" t="str">
        <f aca="false">IF(D802="","No","Yes")</f>
        <v>Yes</v>
      </c>
    </row>
    <row r="803" customFormat="false" ht="15" hidden="false" customHeight="false" outlineLevel="0" collapsed="false">
      <c r="A803" s="17" t="s">
        <v>3273</v>
      </c>
      <c r="B803" s="18" t="n">
        <v>46177</v>
      </c>
      <c r="C803" s="17" t="s">
        <v>82</v>
      </c>
      <c r="D803" s="17" t="s">
        <v>1084</v>
      </c>
      <c r="E803" s="17" t="s">
        <v>1119</v>
      </c>
      <c r="F803" s="15" t="n">
        <v>110.28</v>
      </c>
      <c r="G803" s="15" t="n">
        <f aca="false">ROUND(ROUND(F803*100,0)/10,0)/100</f>
        <v>11.03</v>
      </c>
      <c r="H803" s="15" t="n">
        <f aca="false">F803+G803</f>
        <v>121.31</v>
      </c>
      <c r="I803" s="17" t="s">
        <v>2474</v>
      </c>
      <c r="J803" s="19" t="n">
        <f aca="false">DATE(YEAR(B803),MONTH(B803),1)</f>
        <v>46174</v>
      </c>
      <c r="K803" s="17" t="str">
        <f aca="false">IF(E803="","No","Yes")</f>
        <v>Yes</v>
      </c>
      <c r="L803" s="17" t="str">
        <f aca="false">IF(D803="","No","Yes")</f>
        <v>Yes</v>
      </c>
    </row>
    <row r="804" customFormat="false" ht="15" hidden="false" customHeight="false" outlineLevel="0" collapsed="false">
      <c r="A804" s="17" t="s">
        <v>3274</v>
      </c>
      <c r="B804" s="18" t="n">
        <v>46177</v>
      </c>
      <c r="C804" s="17" t="s">
        <v>82</v>
      </c>
      <c r="D804" s="17"/>
      <c r="E804" s="17"/>
      <c r="F804" s="15" t="n">
        <v>128.87</v>
      </c>
      <c r="G804" s="15" t="n">
        <f aca="false">ROUND(ROUND(F804*100,0)/10,0)/100</f>
        <v>12.89</v>
      </c>
      <c r="H804" s="15" t="n">
        <f aca="false">F804+G804</f>
        <v>141.76</v>
      </c>
      <c r="I804" s="17" t="s">
        <v>2470</v>
      </c>
      <c r="J804" s="19" t="n">
        <f aca="false">DATE(YEAR(B804),MONTH(B804),1)</f>
        <v>46174</v>
      </c>
      <c r="K804" s="17" t="str">
        <f aca="false">IF(E804="","No","Yes")</f>
        <v>No</v>
      </c>
      <c r="L804" s="17" t="str">
        <f aca="false">IF(D804="","No","Yes")</f>
        <v>No</v>
      </c>
    </row>
    <row r="805" customFormat="false" ht="15" hidden="false" customHeight="false" outlineLevel="0" collapsed="false">
      <c r="A805" s="17" t="s">
        <v>3275</v>
      </c>
      <c r="B805" s="18" t="n">
        <v>46177</v>
      </c>
      <c r="C805" s="17" t="s">
        <v>88</v>
      </c>
      <c r="D805" s="17" t="s">
        <v>1005</v>
      </c>
      <c r="E805" s="17" t="s">
        <v>1121</v>
      </c>
      <c r="F805" s="15" t="n">
        <v>303.46</v>
      </c>
      <c r="G805" s="15" t="n">
        <f aca="false">ROUND(ROUND(F805*100,0)/10,0)/100</f>
        <v>30.35</v>
      </c>
      <c r="H805" s="15" t="n">
        <f aca="false">F805+G805</f>
        <v>333.81</v>
      </c>
      <c r="I805" s="17" t="s">
        <v>2474</v>
      </c>
      <c r="J805" s="19" t="n">
        <f aca="false">DATE(YEAR(B805),MONTH(B805),1)</f>
        <v>46174</v>
      </c>
      <c r="K805" s="17" t="str">
        <f aca="false">IF(E805="","No","Yes")</f>
        <v>Yes</v>
      </c>
      <c r="L805" s="17" t="str">
        <f aca="false">IF(D805="","No","Yes")</f>
        <v>Yes</v>
      </c>
    </row>
    <row r="806" customFormat="false" ht="15" hidden="false" customHeight="false" outlineLevel="0" collapsed="false">
      <c r="A806" s="17" t="s">
        <v>3276</v>
      </c>
      <c r="B806" s="18" t="n">
        <v>46177</v>
      </c>
      <c r="C806" s="17" t="s">
        <v>88</v>
      </c>
      <c r="D806" s="17"/>
      <c r="E806" s="17"/>
      <c r="F806" s="15" t="n">
        <v>146.48</v>
      </c>
      <c r="G806" s="15" t="n">
        <f aca="false">ROUND(ROUND(F806*100,0)/10,0)/100</f>
        <v>14.65</v>
      </c>
      <c r="H806" s="15" t="n">
        <f aca="false">F806+G806</f>
        <v>161.13</v>
      </c>
      <c r="I806" s="17" t="s">
        <v>2470</v>
      </c>
      <c r="J806" s="19" t="n">
        <f aca="false">DATE(YEAR(B806),MONTH(B806),1)</f>
        <v>46174</v>
      </c>
      <c r="K806" s="17" t="str">
        <f aca="false">IF(E806="","No","Yes")</f>
        <v>No</v>
      </c>
      <c r="L806" s="17" t="str">
        <f aca="false">IF(D806="","No","Yes")</f>
        <v>No</v>
      </c>
    </row>
    <row r="807" customFormat="false" ht="15" hidden="false" customHeight="false" outlineLevel="0" collapsed="false">
      <c r="A807" s="17" t="s">
        <v>3277</v>
      </c>
      <c r="B807" s="18" t="n">
        <v>46177</v>
      </c>
      <c r="C807" s="17" t="s">
        <v>101</v>
      </c>
      <c r="D807" s="17" t="s">
        <v>1074</v>
      </c>
      <c r="E807" s="17" t="s">
        <v>1073</v>
      </c>
      <c r="F807" s="15" t="n">
        <v>447.48</v>
      </c>
      <c r="G807" s="15" t="n">
        <f aca="false">ROUND(ROUND(F807*100,0)/10,0)/100</f>
        <v>44.75</v>
      </c>
      <c r="H807" s="15" t="n">
        <f aca="false">F807+G807</f>
        <v>492.23</v>
      </c>
      <c r="I807" s="17" t="s">
        <v>2474</v>
      </c>
      <c r="J807" s="19" t="n">
        <f aca="false">DATE(YEAR(B807),MONTH(B807),1)</f>
        <v>46174</v>
      </c>
      <c r="K807" s="17" t="str">
        <f aca="false">IF(E807="","No","Yes")</f>
        <v>Yes</v>
      </c>
      <c r="L807" s="17" t="str">
        <f aca="false">IF(D807="","No","Yes")</f>
        <v>Yes</v>
      </c>
    </row>
    <row r="808" customFormat="false" ht="15" hidden="false" customHeight="false" outlineLevel="0" collapsed="false">
      <c r="A808" s="17" t="s">
        <v>3278</v>
      </c>
      <c r="B808" s="18" t="n">
        <v>46177</v>
      </c>
      <c r="C808" s="17" t="s">
        <v>101</v>
      </c>
      <c r="D808" s="17" t="s">
        <v>1060</v>
      </c>
      <c r="E808" s="17" t="s">
        <v>1095</v>
      </c>
      <c r="F808" s="15" t="n">
        <v>178.35</v>
      </c>
      <c r="G808" s="15" t="n">
        <f aca="false">ROUND(ROUND(F808*100,0)/10,0)/100</f>
        <v>17.84</v>
      </c>
      <c r="H808" s="15" t="n">
        <f aca="false">F808+G808</f>
        <v>196.19</v>
      </c>
      <c r="I808" s="17" t="s">
        <v>2474</v>
      </c>
      <c r="J808" s="19" t="n">
        <f aca="false">DATE(YEAR(B808),MONTH(B808),1)</f>
        <v>46174</v>
      </c>
      <c r="K808" s="17" t="str">
        <f aca="false">IF(E808="","No","Yes")</f>
        <v>Yes</v>
      </c>
      <c r="L808" s="17" t="str">
        <f aca="false">IF(D808="","No","Yes")</f>
        <v>Yes</v>
      </c>
    </row>
    <row r="809" customFormat="false" ht="15" hidden="false" customHeight="false" outlineLevel="0" collapsed="false">
      <c r="A809" s="17" t="s">
        <v>3279</v>
      </c>
      <c r="B809" s="18" t="n">
        <v>46178</v>
      </c>
      <c r="C809" s="17" t="s">
        <v>82</v>
      </c>
      <c r="D809" s="17" t="s">
        <v>943</v>
      </c>
      <c r="E809" s="17" t="s">
        <v>1064</v>
      </c>
      <c r="F809" s="15" t="n">
        <v>1509</v>
      </c>
      <c r="G809" s="15" t="n">
        <f aca="false">ROUND(ROUND(F809*100,0)/10,0)/100</f>
        <v>150.9</v>
      </c>
      <c r="H809" s="15" t="n">
        <f aca="false">F809+G809</f>
        <v>1659.9</v>
      </c>
      <c r="I809" s="17" t="s">
        <v>2474</v>
      </c>
      <c r="J809" s="19" t="n">
        <f aca="false">DATE(YEAR(B809),MONTH(B809),1)</f>
        <v>46174</v>
      </c>
      <c r="K809" s="17" t="str">
        <f aca="false">IF(E809="","No","Yes")</f>
        <v>Yes</v>
      </c>
      <c r="L809" s="17" t="str">
        <f aca="false">IF(D809="","No","Yes")</f>
        <v>Yes</v>
      </c>
    </row>
    <row r="810" customFormat="false" ht="15" hidden="false" customHeight="false" outlineLevel="0" collapsed="false">
      <c r="A810" s="17" t="s">
        <v>3280</v>
      </c>
      <c r="B810" s="18" t="n">
        <v>46178</v>
      </c>
      <c r="C810" s="17" t="s">
        <v>82</v>
      </c>
      <c r="D810" s="17" t="s">
        <v>1079</v>
      </c>
      <c r="E810" s="17" t="s">
        <v>1087</v>
      </c>
      <c r="F810" s="15" t="n">
        <v>269.33</v>
      </c>
      <c r="G810" s="15" t="n">
        <f aca="false">ROUND(ROUND(F810*100,0)/10,0)/100</f>
        <v>26.93</v>
      </c>
      <c r="H810" s="15" t="n">
        <f aca="false">F810+G810</f>
        <v>296.26</v>
      </c>
      <c r="I810" s="17" t="s">
        <v>2474</v>
      </c>
      <c r="J810" s="19" t="n">
        <f aca="false">DATE(YEAR(B810),MONTH(B810),1)</f>
        <v>46174</v>
      </c>
      <c r="K810" s="17" t="str">
        <f aca="false">IF(E810="","No","Yes")</f>
        <v>Yes</v>
      </c>
      <c r="L810" s="17" t="str">
        <f aca="false">IF(D810="","No","Yes")</f>
        <v>Yes</v>
      </c>
    </row>
    <row r="811" customFormat="false" ht="15" hidden="false" customHeight="false" outlineLevel="0" collapsed="false">
      <c r="A811" s="17" t="s">
        <v>3281</v>
      </c>
      <c r="B811" s="18" t="n">
        <v>46178</v>
      </c>
      <c r="C811" s="17" t="s">
        <v>82</v>
      </c>
      <c r="D811" s="17" t="s">
        <v>1097</v>
      </c>
      <c r="E811" s="17" t="s">
        <v>1096</v>
      </c>
      <c r="F811" s="15" t="n">
        <v>783.95</v>
      </c>
      <c r="G811" s="15" t="n">
        <f aca="false">ROUND(ROUND(F811*100,0)/10,0)/100</f>
        <v>78.4</v>
      </c>
      <c r="H811" s="15" t="n">
        <f aca="false">F811+G811</f>
        <v>862.35</v>
      </c>
      <c r="I811" s="17" t="s">
        <v>2474</v>
      </c>
      <c r="J811" s="19" t="n">
        <f aca="false">DATE(YEAR(B811),MONTH(B811),1)</f>
        <v>46174</v>
      </c>
      <c r="K811" s="17" t="str">
        <f aca="false">IF(E811="","No","Yes")</f>
        <v>Yes</v>
      </c>
      <c r="L811" s="17" t="str">
        <f aca="false">IF(D811="","No","Yes")</f>
        <v>Yes</v>
      </c>
    </row>
    <row r="812" customFormat="false" ht="15" hidden="false" customHeight="false" outlineLevel="0" collapsed="false">
      <c r="A812" s="17" t="s">
        <v>3282</v>
      </c>
      <c r="B812" s="18" t="n">
        <v>46178</v>
      </c>
      <c r="C812" s="17" t="s">
        <v>82</v>
      </c>
      <c r="D812" s="17" t="s">
        <v>943</v>
      </c>
      <c r="E812" s="17" t="s">
        <v>1107</v>
      </c>
      <c r="F812" s="15" t="n">
        <v>629</v>
      </c>
      <c r="G812" s="15" t="n">
        <f aca="false">ROUND(ROUND(F812*100,0)/10,0)/100</f>
        <v>62.9</v>
      </c>
      <c r="H812" s="15" t="n">
        <f aca="false">F812+G812</f>
        <v>691.9</v>
      </c>
      <c r="I812" s="17" t="s">
        <v>2474</v>
      </c>
      <c r="J812" s="19" t="n">
        <f aca="false">DATE(YEAR(B812),MONTH(B812),1)</f>
        <v>46174</v>
      </c>
      <c r="K812" s="17" t="str">
        <f aca="false">IF(E812="","No","Yes")</f>
        <v>Yes</v>
      </c>
      <c r="L812" s="17" t="str">
        <f aca="false">IF(D812="","No","Yes")</f>
        <v>Yes</v>
      </c>
    </row>
    <row r="813" customFormat="false" ht="15" hidden="false" customHeight="false" outlineLevel="0" collapsed="false">
      <c r="A813" s="17" t="s">
        <v>3283</v>
      </c>
      <c r="B813" s="18" t="n">
        <v>46178</v>
      </c>
      <c r="C813" s="17" t="s">
        <v>82</v>
      </c>
      <c r="D813" s="17" t="s">
        <v>1116</v>
      </c>
      <c r="E813" s="17" t="s">
        <v>1115</v>
      </c>
      <c r="F813" s="15" t="n">
        <v>133.3</v>
      </c>
      <c r="G813" s="15" t="n">
        <f aca="false">ROUND(ROUND(F813*100,0)/10,0)/100</f>
        <v>13.33</v>
      </c>
      <c r="H813" s="15" t="n">
        <f aca="false">F813+G813</f>
        <v>146.63</v>
      </c>
      <c r="I813" s="17" t="s">
        <v>2474</v>
      </c>
      <c r="J813" s="19" t="n">
        <f aca="false">DATE(YEAR(B813),MONTH(B813),1)</f>
        <v>46174</v>
      </c>
      <c r="K813" s="17" t="str">
        <f aca="false">IF(E813="","No","Yes")</f>
        <v>Yes</v>
      </c>
      <c r="L813" s="17" t="str">
        <f aca="false">IF(D813="","No","Yes")</f>
        <v>Yes</v>
      </c>
    </row>
    <row r="814" customFormat="false" ht="15" hidden="false" customHeight="false" outlineLevel="0" collapsed="false">
      <c r="A814" s="17" t="s">
        <v>3284</v>
      </c>
      <c r="B814" s="18" t="n">
        <v>46178</v>
      </c>
      <c r="C814" s="17" t="s">
        <v>88</v>
      </c>
      <c r="D814" s="17" t="s">
        <v>993</v>
      </c>
      <c r="E814" s="17" t="s">
        <v>1052</v>
      </c>
      <c r="F814" s="15" t="n">
        <v>365.51</v>
      </c>
      <c r="G814" s="15" t="n">
        <f aca="false">ROUND(ROUND(F814*100,0)/10,0)/100</f>
        <v>36.55</v>
      </c>
      <c r="H814" s="15" t="n">
        <f aca="false">F814+G814</f>
        <v>402.06</v>
      </c>
      <c r="I814" s="17" t="s">
        <v>2474</v>
      </c>
      <c r="J814" s="19" t="n">
        <f aca="false">DATE(YEAR(B814),MONTH(B814),1)</f>
        <v>46174</v>
      </c>
      <c r="K814" s="17" t="str">
        <f aca="false">IF(E814="","No","Yes")</f>
        <v>Yes</v>
      </c>
      <c r="L814" s="17" t="str">
        <f aca="false">IF(D814="","No","Yes")</f>
        <v>Yes</v>
      </c>
    </row>
    <row r="815" customFormat="false" ht="15" hidden="false" customHeight="false" outlineLevel="0" collapsed="false">
      <c r="A815" s="17" t="s">
        <v>3285</v>
      </c>
      <c r="B815" s="18" t="n">
        <v>46178</v>
      </c>
      <c r="C815" s="17" t="s">
        <v>88</v>
      </c>
      <c r="D815" s="17" t="s">
        <v>1037</v>
      </c>
      <c r="E815" s="17" t="s">
        <v>1065</v>
      </c>
      <c r="F815" s="15" t="n">
        <v>564.94</v>
      </c>
      <c r="G815" s="15" t="n">
        <f aca="false">ROUND(ROUND(F815*100,0)/10,0)/100</f>
        <v>56.49</v>
      </c>
      <c r="H815" s="15" t="n">
        <f aca="false">F815+G815</f>
        <v>621.43</v>
      </c>
      <c r="I815" s="17" t="s">
        <v>2474</v>
      </c>
      <c r="J815" s="19" t="n">
        <f aca="false">DATE(YEAR(B815),MONTH(B815),1)</f>
        <v>46174</v>
      </c>
      <c r="K815" s="17" t="str">
        <f aca="false">IF(E815="","No","Yes")</f>
        <v>Yes</v>
      </c>
      <c r="L815" s="17" t="str">
        <f aca="false">IF(D815="","No","Yes")</f>
        <v>Yes</v>
      </c>
    </row>
    <row r="816" customFormat="false" ht="15" hidden="false" customHeight="false" outlineLevel="0" collapsed="false">
      <c r="A816" s="17" t="s">
        <v>3286</v>
      </c>
      <c r="B816" s="18" t="n">
        <v>46178</v>
      </c>
      <c r="C816" s="17" t="s">
        <v>88</v>
      </c>
      <c r="D816" s="17" t="s">
        <v>993</v>
      </c>
      <c r="E816" s="17" t="s">
        <v>1099</v>
      </c>
      <c r="F816" s="15" t="n">
        <v>313.53</v>
      </c>
      <c r="G816" s="15" t="n">
        <f aca="false">ROUND(ROUND(F816*100,0)/10,0)/100</f>
        <v>31.35</v>
      </c>
      <c r="H816" s="15" t="n">
        <f aca="false">F816+G816</f>
        <v>344.88</v>
      </c>
      <c r="I816" s="17" t="s">
        <v>2474</v>
      </c>
      <c r="J816" s="19" t="n">
        <f aca="false">DATE(YEAR(B816),MONTH(B816),1)</f>
        <v>46174</v>
      </c>
      <c r="K816" s="17" t="str">
        <f aca="false">IF(E816="","No","Yes")</f>
        <v>Yes</v>
      </c>
      <c r="L816" s="17" t="str">
        <f aca="false">IF(D816="","No","Yes")</f>
        <v>Yes</v>
      </c>
    </row>
    <row r="817" customFormat="false" ht="15" hidden="false" customHeight="false" outlineLevel="0" collapsed="false">
      <c r="A817" s="17" t="s">
        <v>3287</v>
      </c>
      <c r="B817" s="18" t="n">
        <v>46178</v>
      </c>
      <c r="C817" s="17" t="s">
        <v>88</v>
      </c>
      <c r="D817" s="17" t="s">
        <v>1097</v>
      </c>
      <c r="E817" s="17" t="s">
        <v>1113</v>
      </c>
      <c r="F817" s="15" t="n">
        <v>90.92</v>
      </c>
      <c r="G817" s="15" t="n">
        <f aca="false">ROUND(ROUND(F817*100,0)/10,0)/100</f>
        <v>9.09</v>
      </c>
      <c r="H817" s="15" t="n">
        <f aca="false">F817+G817</f>
        <v>100.01</v>
      </c>
      <c r="I817" s="17" t="s">
        <v>2474</v>
      </c>
      <c r="J817" s="19" t="n">
        <f aca="false">DATE(YEAR(B817),MONTH(B817),1)</f>
        <v>46174</v>
      </c>
      <c r="K817" s="17" t="str">
        <f aca="false">IF(E817="","No","Yes")</f>
        <v>Yes</v>
      </c>
      <c r="L817" s="17" t="str">
        <f aca="false">IF(D817="","No","Yes")</f>
        <v>Yes</v>
      </c>
    </row>
    <row r="818" customFormat="false" ht="15" hidden="false" customHeight="false" outlineLevel="0" collapsed="false">
      <c r="A818" s="17" t="s">
        <v>3288</v>
      </c>
      <c r="B818" s="18" t="n">
        <v>46178</v>
      </c>
      <c r="C818" s="17" t="s">
        <v>101</v>
      </c>
      <c r="D818" s="17" t="s">
        <v>1026</v>
      </c>
      <c r="E818" s="17" t="s">
        <v>1055</v>
      </c>
      <c r="F818" s="15" t="n">
        <v>445.16</v>
      </c>
      <c r="G818" s="15" t="n">
        <f aca="false">ROUND(ROUND(F818*100,0)/10,0)/100</f>
        <v>44.52</v>
      </c>
      <c r="H818" s="15" t="n">
        <f aca="false">F818+G818</f>
        <v>489.68</v>
      </c>
      <c r="I818" s="17" t="s">
        <v>2474</v>
      </c>
      <c r="J818" s="19" t="n">
        <f aca="false">DATE(YEAR(B818),MONTH(B818),1)</f>
        <v>46174</v>
      </c>
      <c r="K818" s="17" t="str">
        <f aca="false">IF(E818="","No","Yes")</f>
        <v>Yes</v>
      </c>
      <c r="L818" s="17" t="str">
        <f aca="false">IF(D818="","No","Yes")</f>
        <v>Yes</v>
      </c>
    </row>
    <row r="819" customFormat="false" ht="15" hidden="false" customHeight="false" outlineLevel="0" collapsed="false">
      <c r="A819" s="17" t="s">
        <v>3289</v>
      </c>
      <c r="B819" s="18" t="n">
        <v>46178</v>
      </c>
      <c r="C819" s="17" t="s">
        <v>101</v>
      </c>
      <c r="D819" s="17" t="s">
        <v>1067</v>
      </c>
      <c r="E819" s="17" t="s">
        <v>1066</v>
      </c>
      <c r="F819" s="15" t="n">
        <v>541.04</v>
      </c>
      <c r="G819" s="15" t="n">
        <f aca="false">ROUND(ROUND(F819*100,0)/10,0)/100</f>
        <v>54.1</v>
      </c>
      <c r="H819" s="15" t="n">
        <f aca="false">F819+G819</f>
        <v>595.14</v>
      </c>
      <c r="I819" s="17" t="s">
        <v>2474</v>
      </c>
      <c r="J819" s="19" t="n">
        <f aca="false">DATE(YEAR(B819),MONTH(B819),1)</f>
        <v>46174</v>
      </c>
      <c r="K819" s="17" t="str">
        <f aca="false">IF(E819="","No","Yes")</f>
        <v>Yes</v>
      </c>
      <c r="L819" s="17" t="str">
        <f aca="false">IF(D819="","No","Yes")</f>
        <v>Yes</v>
      </c>
    </row>
    <row r="820" customFormat="false" ht="15" hidden="false" customHeight="false" outlineLevel="0" collapsed="false">
      <c r="A820" s="17" t="s">
        <v>3290</v>
      </c>
      <c r="B820" s="18" t="n">
        <v>46178</v>
      </c>
      <c r="C820" s="17" t="s">
        <v>101</v>
      </c>
      <c r="D820" s="17" t="s">
        <v>1116</v>
      </c>
      <c r="E820" s="17"/>
      <c r="F820" s="15" t="n">
        <v>74.53</v>
      </c>
      <c r="G820" s="15" t="n">
        <f aca="false">ROUND(ROUND(F820*100,0)/10,0)/100</f>
        <v>7.45</v>
      </c>
      <c r="H820" s="15" t="n">
        <f aca="false">F820+G820</f>
        <v>81.98</v>
      </c>
      <c r="I820" s="17" t="s">
        <v>2472</v>
      </c>
      <c r="J820" s="19" t="n">
        <f aca="false">DATE(YEAR(B820),MONTH(B820),1)</f>
        <v>46174</v>
      </c>
      <c r="K820" s="17" t="str">
        <f aca="false">IF(E820="","No","Yes")</f>
        <v>No</v>
      </c>
      <c r="L820" s="17" t="str">
        <f aca="false">IF(D820="","No","Yes")</f>
        <v>Yes</v>
      </c>
    </row>
    <row r="821" customFormat="false" ht="15" hidden="false" customHeight="false" outlineLevel="0" collapsed="false">
      <c r="A821" s="17" t="s">
        <v>3291</v>
      </c>
      <c r="B821" s="18" t="n">
        <v>46179</v>
      </c>
      <c r="C821" s="17" t="s">
        <v>82</v>
      </c>
      <c r="D821" s="17" t="s">
        <v>1071</v>
      </c>
      <c r="E821" s="17" t="s">
        <v>1070</v>
      </c>
      <c r="F821" s="15" t="n">
        <v>105.8</v>
      </c>
      <c r="G821" s="15" t="n">
        <f aca="false">ROUND(ROUND(F821*100,0)/10,0)/100</f>
        <v>10.58</v>
      </c>
      <c r="H821" s="15" t="n">
        <f aca="false">F821+G821</f>
        <v>116.38</v>
      </c>
      <c r="I821" s="17" t="s">
        <v>2474</v>
      </c>
      <c r="J821" s="19" t="n">
        <f aca="false">DATE(YEAR(B821),MONTH(B821),1)</f>
        <v>46174</v>
      </c>
      <c r="K821" s="17" t="str">
        <f aca="false">IF(E821="","No","Yes")</f>
        <v>Yes</v>
      </c>
      <c r="L821" s="17" t="str">
        <f aca="false">IF(D821="","No","Yes")</f>
        <v>Yes</v>
      </c>
    </row>
    <row r="822" customFormat="false" ht="15" hidden="false" customHeight="false" outlineLevel="0" collapsed="false">
      <c r="A822" s="17" t="s">
        <v>3292</v>
      </c>
      <c r="B822" s="18" t="n">
        <v>46179</v>
      </c>
      <c r="C822" s="17" t="s">
        <v>82</v>
      </c>
      <c r="D822" s="17" t="s">
        <v>1111</v>
      </c>
      <c r="E822" s="17" t="s">
        <v>1131</v>
      </c>
      <c r="F822" s="15" t="n">
        <v>539.32</v>
      </c>
      <c r="G822" s="15" t="n">
        <f aca="false">ROUND(ROUND(F822*100,0)/10,0)/100</f>
        <v>53.93</v>
      </c>
      <c r="H822" s="15" t="n">
        <f aca="false">F822+G822</f>
        <v>593.25</v>
      </c>
      <c r="I822" s="17" t="s">
        <v>2474</v>
      </c>
      <c r="J822" s="19" t="n">
        <f aca="false">DATE(YEAR(B822),MONTH(B822),1)</f>
        <v>46174</v>
      </c>
      <c r="K822" s="17" t="str">
        <f aca="false">IF(E822="","No","Yes")</f>
        <v>Yes</v>
      </c>
      <c r="L822" s="17" t="str">
        <f aca="false">IF(D822="","No","Yes")</f>
        <v>Yes</v>
      </c>
    </row>
    <row r="823" customFormat="false" ht="15" hidden="false" customHeight="false" outlineLevel="0" collapsed="false">
      <c r="A823" s="17" t="s">
        <v>3293</v>
      </c>
      <c r="B823" s="18" t="n">
        <v>46179</v>
      </c>
      <c r="C823" s="17" t="s">
        <v>82</v>
      </c>
      <c r="D823" s="17" t="s">
        <v>1089</v>
      </c>
      <c r="E823" s="17"/>
      <c r="F823" s="15" t="n">
        <v>84.95</v>
      </c>
      <c r="G823" s="15" t="n">
        <f aca="false">ROUND(ROUND(F823*100,0)/10,0)/100</f>
        <v>8.5</v>
      </c>
      <c r="H823" s="15" t="n">
        <f aca="false">F823+G823</f>
        <v>93.45</v>
      </c>
      <c r="I823" s="17" t="s">
        <v>2472</v>
      </c>
      <c r="J823" s="19" t="n">
        <f aca="false">DATE(YEAR(B823),MONTH(B823),1)</f>
        <v>46174</v>
      </c>
      <c r="K823" s="17" t="str">
        <f aca="false">IF(E823="","No","Yes")</f>
        <v>No</v>
      </c>
      <c r="L823" s="17" t="str">
        <f aca="false">IF(D823="","No","Yes")</f>
        <v>Yes</v>
      </c>
    </row>
    <row r="824" customFormat="false" ht="15" hidden="false" customHeight="false" outlineLevel="0" collapsed="false">
      <c r="A824" s="17" t="s">
        <v>3294</v>
      </c>
      <c r="B824" s="18" t="n">
        <v>46179</v>
      </c>
      <c r="C824" s="17" t="s">
        <v>88</v>
      </c>
      <c r="D824" s="17" t="s">
        <v>1005</v>
      </c>
      <c r="E824" s="17" t="s">
        <v>1024</v>
      </c>
      <c r="F824" s="15" t="n">
        <v>72.76</v>
      </c>
      <c r="G824" s="15" t="n">
        <f aca="false">ROUND(ROUND(F824*100,0)/10,0)/100</f>
        <v>7.28</v>
      </c>
      <c r="H824" s="15" t="n">
        <f aca="false">F824+G824</f>
        <v>80.04</v>
      </c>
      <c r="I824" s="17" t="s">
        <v>2474</v>
      </c>
      <c r="J824" s="19" t="n">
        <f aca="false">DATE(YEAR(B824),MONTH(B824),1)</f>
        <v>46174</v>
      </c>
      <c r="K824" s="17" t="str">
        <f aca="false">IF(E824="","No","Yes")</f>
        <v>Yes</v>
      </c>
      <c r="L824" s="17" t="str">
        <f aca="false">IF(D824="","No","Yes")</f>
        <v>Yes</v>
      </c>
    </row>
    <row r="825" customFormat="false" ht="15" hidden="false" customHeight="false" outlineLevel="0" collapsed="false">
      <c r="A825" s="17" t="s">
        <v>3295</v>
      </c>
      <c r="B825" s="18" t="n">
        <v>46179</v>
      </c>
      <c r="C825" s="17" t="s">
        <v>88</v>
      </c>
      <c r="D825" s="17" t="s">
        <v>993</v>
      </c>
      <c r="E825" s="17" t="s">
        <v>1063</v>
      </c>
      <c r="F825" s="15" t="n">
        <v>962.34</v>
      </c>
      <c r="G825" s="15" t="n">
        <f aca="false">ROUND(ROUND(F825*100,0)/10,0)/100</f>
        <v>96.23</v>
      </c>
      <c r="H825" s="15" t="n">
        <f aca="false">F825+G825</f>
        <v>1058.57</v>
      </c>
      <c r="I825" s="17" t="s">
        <v>2474</v>
      </c>
      <c r="J825" s="19" t="n">
        <f aca="false">DATE(YEAR(B825),MONTH(B825),1)</f>
        <v>46174</v>
      </c>
      <c r="K825" s="17" t="str">
        <f aca="false">IF(E825="","No","Yes")</f>
        <v>Yes</v>
      </c>
      <c r="L825" s="17" t="str">
        <f aca="false">IF(D825="","No","Yes")</f>
        <v>Yes</v>
      </c>
    </row>
    <row r="826" customFormat="false" ht="15" hidden="false" customHeight="false" outlineLevel="0" collapsed="false">
      <c r="A826" s="17" t="s">
        <v>3296</v>
      </c>
      <c r="B826" s="18" t="n">
        <v>46179</v>
      </c>
      <c r="C826" s="17" t="s">
        <v>88</v>
      </c>
      <c r="D826" s="17" t="s">
        <v>1008</v>
      </c>
      <c r="E826" s="17" t="s">
        <v>1069</v>
      </c>
      <c r="F826" s="15" t="n">
        <v>138.82</v>
      </c>
      <c r="G826" s="15" t="n">
        <f aca="false">ROUND(ROUND(F826*100,0)/10,0)/100</f>
        <v>13.88</v>
      </c>
      <c r="H826" s="15" t="n">
        <f aca="false">F826+G826</f>
        <v>152.7</v>
      </c>
      <c r="I826" s="17" t="s">
        <v>2474</v>
      </c>
      <c r="J826" s="19" t="n">
        <f aca="false">DATE(YEAR(B826),MONTH(B826),1)</f>
        <v>46174</v>
      </c>
      <c r="K826" s="17" t="str">
        <f aca="false">IF(E826="","No","Yes")</f>
        <v>Yes</v>
      </c>
      <c r="L826" s="17" t="str">
        <f aca="false">IF(D826="","No","Yes")</f>
        <v>Yes</v>
      </c>
    </row>
    <row r="827" customFormat="false" ht="15" hidden="false" customHeight="false" outlineLevel="0" collapsed="false">
      <c r="A827" s="17" t="s">
        <v>3297</v>
      </c>
      <c r="B827" s="18" t="n">
        <v>46179</v>
      </c>
      <c r="C827" s="17" t="s">
        <v>88</v>
      </c>
      <c r="D827" s="17"/>
      <c r="E827" s="17"/>
      <c r="F827" s="15" t="n">
        <v>47.78</v>
      </c>
      <c r="G827" s="15" t="n">
        <f aca="false">ROUND(ROUND(F827*100,0)/10,0)/100</f>
        <v>4.78</v>
      </c>
      <c r="H827" s="15" t="n">
        <f aca="false">F827+G827</f>
        <v>52.56</v>
      </c>
      <c r="I827" s="17" t="s">
        <v>2470</v>
      </c>
      <c r="J827" s="19" t="n">
        <f aca="false">DATE(YEAR(B827),MONTH(B827),1)</f>
        <v>46174</v>
      </c>
      <c r="K827" s="17" t="str">
        <f aca="false">IF(E827="","No","Yes")</f>
        <v>No</v>
      </c>
      <c r="L827" s="17" t="str">
        <f aca="false">IF(D827="","No","Yes")</f>
        <v>No</v>
      </c>
    </row>
    <row r="828" customFormat="false" ht="15" hidden="false" customHeight="false" outlineLevel="0" collapsed="false">
      <c r="A828" s="17" t="s">
        <v>3298</v>
      </c>
      <c r="B828" s="18" t="n">
        <v>46180</v>
      </c>
      <c r="C828" s="17" t="s">
        <v>82</v>
      </c>
      <c r="D828" s="17" t="s">
        <v>1005</v>
      </c>
      <c r="E828" s="17" t="s">
        <v>1105</v>
      </c>
      <c r="F828" s="15" t="n">
        <v>476.89</v>
      </c>
      <c r="G828" s="15" t="n">
        <f aca="false">ROUND(ROUND(F828*100,0)/10,0)/100</f>
        <v>47.69</v>
      </c>
      <c r="H828" s="15" t="n">
        <f aca="false">F828+G828</f>
        <v>524.58</v>
      </c>
      <c r="I828" s="17" t="s">
        <v>2474</v>
      </c>
      <c r="J828" s="19" t="n">
        <f aca="false">DATE(YEAR(B828),MONTH(B828),1)</f>
        <v>46174</v>
      </c>
      <c r="K828" s="17" t="str">
        <f aca="false">IF(E828="","No","Yes")</f>
        <v>Yes</v>
      </c>
      <c r="L828" s="17" t="str">
        <f aca="false">IF(D828="","No","Yes")</f>
        <v>Yes</v>
      </c>
    </row>
    <row r="829" customFormat="false" ht="15" hidden="false" customHeight="false" outlineLevel="0" collapsed="false">
      <c r="A829" s="17" t="s">
        <v>3299</v>
      </c>
      <c r="B829" s="18" t="n">
        <v>46180</v>
      </c>
      <c r="C829" s="17" t="s">
        <v>82</v>
      </c>
      <c r="D829" s="17" t="s">
        <v>1097</v>
      </c>
      <c r="E829" s="17" t="s">
        <v>1109</v>
      </c>
      <c r="F829" s="15" t="n">
        <v>198.07</v>
      </c>
      <c r="G829" s="15" t="n">
        <f aca="false">ROUND(ROUND(F829*100,0)/10,0)/100</f>
        <v>19.81</v>
      </c>
      <c r="H829" s="15" t="n">
        <f aca="false">F829+G829</f>
        <v>217.88</v>
      </c>
      <c r="I829" s="17" t="s">
        <v>2474</v>
      </c>
      <c r="J829" s="19" t="n">
        <f aca="false">DATE(YEAR(B829),MONTH(B829),1)</f>
        <v>46174</v>
      </c>
      <c r="K829" s="17" t="str">
        <f aca="false">IF(E829="","No","Yes")</f>
        <v>Yes</v>
      </c>
      <c r="L829" s="17" t="str">
        <f aca="false">IF(D829="","No","Yes")</f>
        <v>Yes</v>
      </c>
    </row>
    <row r="830" customFormat="false" ht="15" hidden="false" customHeight="false" outlineLevel="0" collapsed="false">
      <c r="A830" s="17" t="s">
        <v>3300</v>
      </c>
      <c r="B830" s="18" t="n">
        <v>46180</v>
      </c>
      <c r="C830" s="17" t="s">
        <v>82</v>
      </c>
      <c r="D830" s="17" t="s">
        <v>1103</v>
      </c>
      <c r="E830" s="17" t="s">
        <v>1134</v>
      </c>
      <c r="F830" s="15" t="n">
        <v>161.77</v>
      </c>
      <c r="G830" s="15" t="n">
        <f aca="false">ROUND(ROUND(F830*100,0)/10,0)/100</f>
        <v>16.18</v>
      </c>
      <c r="H830" s="15" t="n">
        <f aca="false">F830+G830</f>
        <v>177.95</v>
      </c>
      <c r="I830" s="17" t="s">
        <v>2474</v>
      </c>
      <c r="J830" s="19" t="n">
        <f aca="false">DATE(YEAR(B830),MONTH(B830),1)</f>
        <v>46174</v>
      </c>
      <c r="K830" s="17" t="str">
        <f aca="false">IF(E830="","No","Yes")</f>
        <v>Yes</v>
      </c>
      <c r="L830" s="17" t="str">
        <f aca="false">IF(D830="","No","Yes")</f>
        <v>Yes</v>
      </c>
    </row>
    <row r="831" customFormat="false" ht="15" hidden="false" customHeight="false" outlineLevel="0" collapsed="false">
      <c r="A831" s="17" t="s">
        <v>3301</v>
      </c>
      <c r="B831" s="18" t="n">
        <v>46180</v>
      </c>
      <c r="C831" s="17" t="s">
        <v>82</v>
      </c>
      <c r="D831" s="17" t="s">
        <v>1136</v>
      </c>
      <c r="E831" s="17" t="s">
        <v>1135</v>
      </c>
      <c r="F831" s="15" t="n">
        <v>413.93</v>
      </c>
      <c r="G831" s="15" t="n">
        <f aca="false">ROUND(ROUND(F831*100,0)/10,0)/100</f>
        <v>41.39</v>
      </c>
      <c r="H831" s="15" t="n">
        <f aca="false">F831+G831</f>
        <v>455.32</v>
      </c>
      <c r="I831" s="17" t="s">
        <v>2474</v>
      </c>
      <c r="J831" s="19" t="n">
        <f aca="false">DATE(YEAR(B831),MONTH(B831),1)</f>
        <v>46174</v>
      </c>
      <c r="K831" s="17" t="str">
        <f aca="false">IF(E831="","No","Yes")</f>
        <v>Yes</v>
      </c>
      <c r="L831" s="17" t="str">
        <f aca="false">IF(D831="","No","Yes")</f>
        <v>Yes</v>
      </c>
    </row>
    <row r="832" customFormat="false" ht="15" hidden="false" customHeight="false" outlineLevel="0" collapsed="false">
      <c r="A832" s="17" t="s">
        <v>3302</v>
      </c>
      <c r="B832" s="18" t="n">
        <v>46180</v>
      </c>
      <c r="C832" s="17" t="s">
        <v>82</v>
      </c>
      <c r="D832" s="17" t="s">
        <v>993</v>
      </c>
      <c r="E832" s="17" t="s">
        <v>1145</v>
      </c>
      <c r="F832" s="15" t="n">
        <v>521.01</v>
      </c>
      <c r="G832" s="15" t="n">
        <f aca="false">ROUND(ROUND(F832*100,0)/10,0)/100</f>
        <v>52.1</v>
      </c>
      <c r="H832" s="15" t="n">
        <f aca="false">F832+G832</f>
        <v>573.11</v>
      </c>
      <c r="I832" s="17" t="s">
        <v>2474</v>
      </c>
      <c r="J832" s="19" t="n">
        <f aca="false">DATE(YEAR(B832),MONTH(B832),1)</f>
        <v>46174</v>
      </c>
      <c r="K832" s="17" t="str">
        <f aca="false">IF(E832="","No","Yes")</f>
        <v>Yes</v>
      </c>
      <c r="L832" s="17" t="str">
        <f aca="false">IF(D832="","No","Yes")</f>
        <v>Yes</v>
      </c>
    </row>
    <row r="833" customFormat="false" ht="15" hidden="false" customHeight="false" outlineLevel="0" collapsed="false">
      <c r="A833" s="17" t="s">
        <v>3303</v>
      </c>
      <c r="B833" s="18" t="n">
        <v>46180</v>
      </c>
      <c r="C833" s="17" t="s">
        <v>88</v>
      </c>
      <c r="D833" s="17" t="s">
        <v>915</v>
      </c>
      <c r="E833" s="17" t="s">
        <v>1076</v>
      </c>
      <c r="F833" s="15" t="n">
        <v>227.17</v>
      </c>
      <c r="G833" s="15" t="n">
        <f aca="false">ROUND(ROUND(F833*100,0)/10,0)/100</f>
        <v>22.72</v>
      </c>
      <c r="H833" s="15" t="n">
        <f aca="false">F833+G833</f>
        <v>249.89</v>
      </c>
      <c r="I833" s="17" t="s">
        <v>2474</v>
      </c>
      <c r="J833" s="19" t="n">
        <f aca="false">DATE(YEAR(B833),MONTH(B833),1)</f>
        <v>46174</v>
      </c>
      <c r="K833" s="17" t="str">
        <f aca="false">IF(E833="","No","Yes")</f>
        <v>Yes</v>
      </c>
      <c r="L833" s="17" t="str">
        <f aca="false">IF(D833="","No","Yes")</f>
        <v>Yes</v>
      </c>
    </row>
    <row r="834" customFormat="false" ht="15" hidden="false" customHeight="false" outlineLevel="0" collapsed="false">
      <c r="A834" s="17" t="s">
        <v>3304</v>
      </c>
      <c r="B834" s="18" t="n">
        <v>46180</v>
      </c>
      <c r="C834" s="17" t="s">
        <v>88</v>
      </c>
      <c r="D834" s="17" t="s">
        <v>1111</v>
      </c>
      <c r="E834" s="17" t="s">
        <v>1110</v>
      </c>
      <c r="F834" s="15" t="n">
        <v>199.98</v>
      </c>
      <c r="G834" s="15" t="n">
        <f aca="false">ROUND(ROUND(F834*100,0)/10,0)/100</f>
        <v>20</v>
      </c>
      <c r="H834" s="15" t="n">
        <f aca="false">F834+G834</f>
        <v>219.98</v>
      </c>
      <c r="I834" s="17" t="s">
        <v>2474</v>
      </c>
      <c r="J834" s="19" t="n">
        <f aca="false">DATE(YEAR(B834),MONTH(B834),1)</f>
        <v>46174</v>
      </c>
      <c r="K834" s="17" t="str">
        <f aca="false">IF(E834="","No","Yes")</f>
        <v>Yes</v>
      </c>
      <c r="L834" s="17" t="str">
        <f aca="false">IF(D834="","No","Yes")</f>
        <v>Yes</v>
      </c>
    </row>
    <row r="835" customFormat="false" ht="15" hidden="false" customHeight="false" outlineLevel="0" collapsed="false">
      <c r="A835" s="17" t="s">
        <v>3305</v>
      </c>
      <c r="B835" s="18" t="n">
        <v>46180</v>
      </c>
      <c r="C835" s="17" t="s">
        <v>88</v>
      </c>
      <c r="D835" s="17" t="s">
        <v>1026</v>
      </c>
      <c r="E835" s="17" t="s">
        <v>1149</v>
      </c>
      <c r="F835" s="15" t="n">
        <v>134.71</v>
      </c>
      <c r="G835" s="15" t="n">
        <f aca="false">ROUND(ROUND(F835*100,0)/10,0)/100</f>
        <v>13.47</v>
      </c>
      <c r="H835" s="15" t="n">
        <f aca="false">F835+G835</f>
        <v>148.18</v>
      </c>
      <c r="I835" s="17" t="s">
        <v>2474</v>
      </c>
      <c r="J835" s="19" t="n">
        <f aca="false">DATE(YEAR(B835),MONTH(B835),1)</f>
        <v>46174</v>
      </c>
      <c r="K835" s="17" t="str">
        <f aca="false">IF(E835="","No","Yes")</f>
        <v>Yes</v>
      </c>
      <c r="L835" s="17" t="str">
        <f aca="false">IF(D835="","No","Yes")</f>
        <v>Yes</v>
      </c>
    </row>
    <row r="836" customFormat="false" ht="15" hidden="false" customHeight="false" outlineLevel="0" collapsed="false">
      <c r="A836" s="17" t="s">
        <v>3306</v>
      </c>
      <c r="B836" s="18" t="n">
        <v>46180</v>
      </c>
      <c r="C836" s="17" t="s">
        <v>101</v>
      </c>
      <c r="D836" s="17" t="s">
        <v>1084</v>
      </c>
      <c r="E836" s="17" t="s">
        <v>1114</v>
      </c>
      <c r="F836" s="15" t="n">
        <v>57.62</v>
      </c>
      <c r="G836" s="15" t="n">
        <f aca="false">ROUND(ROUND(F836*100,0)/10,0)/100</f>
        <v>5.76</v>
      </c>
      <c r="H836" s="15" t="n">
        <f aca="false">F836+G836</f>
        <v>63.38</v>
      </c>
      <c r="I836" s="17" t="s">
        <v>2474</v>
      </c>
      <c r="J836" s="19" t="n">
        <f aca="false">DATE(YEAR(B836),MONTH(B836),1)</f>
        <v>46174</v>
      </c>
      <c r="K836" s="17" t="str">
        <f aca="false">IF(E836="","No","Yes")</f>
        <v>Yes</v>
      </c>
      <c r="L836" s="17" t="str">
        <f aca="false">IF(D836="","No","Yes")</f>
        <v>Yes</v>
      </c>
    </row>
    <row r="837" customFormat="false" ht="15" hidden="false" customHeight="false" outlineLevel="0" collapsed="false">
      <c r="A837" s="17" t="s">
        <v>3307</v>
      </c>
      <c r="B837" s="18" t="n">
        <v>46181</v>
      </c>
      <c r="C837" s="17" t="s">
        <v>82</v>
      </c>
      <c r="D837" s="17" t="s">
        <v>1092</v>
      </c>
      <c r="E837" s="17" t="s">
        <v>1091</v>
      </c>
      <c r="F837" s="15" t="n">
        <v>326.31</v>
      </c>
      <c r="G837" s="15" t="n">
        <f aca="false">ROUND(ROUND(F837*100,0)/10,0)/100</f>
        <v>32.63</v>
      </c>
      <c r="H837" s="15" t="n">
        <f aca="false">F837+G837</f>
        <v>358.94</v>
      </c>
      <c r="I837" s="17" t="s">
        <v>2474</v>
      </c>
      <c r="J837" s="19" t="n">
        <f aca="false">DATE(YEAR(B837),MONTH(B837),1)</f>
        <v>46174</v>
      </c>
      <c r="K837" s="17" t="str">
        <f aca="false">IF(E837="","No","Yes")</f>
        <v>Yes</v>
      </c>
      <c r="L837" s="17" t="str">
        <f aca="false">IF(D837="","No","Yes")</f>
        <v>Yes</v>
      </c>
    </row>
    <row r="838" customFormat="false" ht="15" hidden="false" customHeight="false" outlineLevel="0" collapsed="false">
      <c r="A838" s="17" t="s">
        <v>3308</v>
      </c>
      <c r="B838" s="18" t="n">
        <v>46181</v>
      </c>
      <c r="C838" s="17" t="s">
        <v>82</v>
      </c>
      <c r="D838" s="17" t="s">
        <v>1103</v>
      </c>
      <c r="E838" s="17" t="s">
        <v>1102</v>
      </c>
      <c r="F838" s="15" t="n">
        <v>146.41</v>
      </c>
      <c r="G838" s="15" t="n">
        <f aca="false">ROUND(ROUND(F838*100,0)/10,0)/100</f>
        <v>14.64</v>
      </c>
      <c r="H838" s="15" t="n">
        <f aca="false">F838+G838</f>
        <v>161.05</v>
      </c>
      <c r="I838" s="17" t="s">
        <v>2474</v>
      </c>
      <c r="J838" s="19" t="n">
        <f aca="false">DATE(YEAR(B838),MONTH(B838),1)</f>
        <v>46174</v>
      </c>
      <c r="K838" s="17" t="str">
        <f aca="false">IF(E838="","No","Yes")</f>
        <v>Yes</v>
      </c>
      <c r="L838" s="17" t="str">
        <f aca="false">IF(D838="","No","Yes")</f>
        <v>Yes</v>
      </c>
    </row>
    <row r="839" customFormat="false" ht="15" hidden="false" customHeight="false" outlineLevel="0" collapsed="false">
      <c r="A839" s="17" t="s">
        <v>3309</v>
      </c>
      <c r="B839" s="18" t="n">
        <v>46181</v>
      </c>
      <c r="C839" s="17" t="s">
        <v>82</v>
      </c>
      <c r="D839" s="17" t="s">
        <v>1060</v>
      </c>
      <c r="E839" s="17" t="s">
        <v>1133</v>
      </c>
      <c r="F839" s="15" t="n">
        <v>296.5</v>
      </c>
      <c r="G839" s="15" t="n">
        <f aca="false">ROUND(ROUND(F839*100,0)/10,0)/100</f>
        <v>29.65</v>
      </c>
      <c r="H839" s="15" t="n">
        <f aca="false">F839+G839</f>
        <v>326.15</v>
      </c>
      <c r="I839" s="17" t="s">
        <v>2474</v>
      </c>
      <c r="J839" s="19" t="n">
        <f aca="false">DATE(YEAR(B839),MONTH(B839),1)</f>
        <v>46174</v>
      </c>
      <c r="K839" s="17" t="str">
        <f aca="false">IF(E839="","No","Yes")</f>
        <v>Yes</v>
      </c>
      <c r="L839" s="17" t="str">
        <f aca="false">IF(D839="","No","Yes")</f>
        <v>Yes</v>
      </c>
    </row>
    <row r="840" customFormat="false" ht="15" hidden="false" customHeight="false" outlineLevel="0" collapsed="false">
      <c r="A840" s="17" t="s">
        <v>3310</v>
      </c>
      <c r="B840" s="18" t="n">
        <v>46181</v>
      </c>
      <c r="C840" s="17" t="s">
        <v>82</v>
      </c>
      <c r="D840" s="17" t="s">
        <v>1067</v>
      </c>
      <c r="E840" s="17" t="s">
        <v>1147</v>
      </c>
      <c r="F840" s="15" t="n">
        <v>74.8</v>
      </c>
      <c r="G840" s="15" t="n">
        <f aca="false">ROUND(ROUND(F840*100,0)/10,0)/100</f>
        <v>7.48</v>
      </c>
      <c r="H840" s="15" t="n">
        <f aca="false">F840+G840</f>
        <v>82.28</v>
      </c>
      <c r="I840" s="17" t="s">
        <v>2474</v>
      </c>
      <c r="J840" s="19" t="n">
        <f aca="false">DATE(YEAR(B840),MONTH(B840),1)</f>
        <v>46174</v>
      </c>
      <c r="K840" s="17" t="str">
        <f aca="false">IF(E840="","No","Yes")</f>
        <v>Yes</v>
      </c>
      <c r="L840" s="17" t="str">
        <f aca="false">IF(D840="","No","Yes")</f>
        <v>Yes</v>
      </c>
    </row>
    <row r="841" customFormat="false" ht="15" hidden="false" customHeight="false" outlineLevel="0" collapsed="false">
      <c r="A841" s="17" t="s">
        <v>3311</v>
      </c>
      <c r="B841" s="18" t="n">
        <v>46181</v>
      </c>
      <c r="C841" s="17" t="s">
        <v>82</v>
      </c>
      <c r="D841" s="17" t="s">
        <v>1089</v>
      </c>
      <c r="E841" s="17" t="s">
        <v>1154</v>
      </c>
      <c r="F841" s="15" t="n">
        <v>123.33</v>
      </c>
      <c r="G841" s="15" t="n">
        <f aca="false">ROUND(ROUND(F841*100,0)/10,0)/100</f>
        <v>12.33</v>
      </c>
      <c r="H841" s="15" t="n">
        <f aca="false">F841+G841</f>
        <v>135.66</v>
      </c>
      <c r="I841" s="17" t="s">
        <v>2474</v>
      </c>
      <c r="J841" s="19" t="n">
        <f aca="false">DATE(YEAR(B841),MONTH(B841),1)</f>
        <v>46174</v>
      </c>
      <c r="K841" s="17" t="str">
        <f aca="false">IF(E841="","No","Yes")</f>
        <v>Yes</v>
      </c>
      <c r="L841" s="17" t="str">
        <f aca="false">IF(D841="","No","Yes")</f>
        <v>Yes</v>
      </c>
    </row>
    <row r="842" customFormat="false" ht="15" hidden="false" customHeight="false" outlineLevel="0" collapsed="false">
      <c r="A842" s="17" t="s">
        <v>3312</v>
      </c>
      <c r="B842" s="18" t="n">
        <v>46181</v>
      </c>
      <c r="C842" s="17" t="s">
        <v>82</v>
      </c>
      <c r="D842" s="17" t="s">
        <v>1037</v>
      </c>
      <c r="E842" s="17" t="s">
        <v>1159</v>
      </c>
      <c r="F842" s="15" t="n">
        <v>180.83</v>
      </c>
      <c r="G842" s="15" t="n">
        <f aca="false">ROUND(ROUND(F842*100,0)/10,0)/100</f>
        <v>18.08</v>
      </c>
      <c r="H842" s="15" t="n">
        <f aca="false">F842+G842</f>
        <v>198.91</v>
      </c>
      <c r="I842" s="17" t="s">
        <v>2474</v>
      </c>
      <c r="J842" s="19" t="n">
        <f aca="false">DATE(YEAR(B842),MONTH(B842),1)</f>
        <v>46174</v>
      </c>
      <c r="K842" s="17" t="str">
        <f aca="false">IF(E842="","No","Yes")</f>
        <v>Yes</v>
      </c>
      <c r="L842" s="17" t="str">
        <f aca="false">IF(D842="","No","Yes")</f>
        <v>Yes</v>
      </c>
    </row>
    <row r="843" customFormat="false" ht="15" hidden="false" customHeight="false" outlineLevel="0" collapsed="false">
      <c r="A843" s="17" t="s">
        <v>3313</v>
      </c>
      <c r="B843" s="18" t="n">
        <v>46181</v>
      </c>
      <c r="C843" s="17" t="s">
        <v>82</v>
      </c>
      <c r="D843" s="17"/>
      <c r="E843" s="17"/>
      <c r="F843" s="15" t="n">
        <v>130.83</v>
      </c>
      <c r="G843" s="15" t="n">
        <f aca="false">ROUND(ROUND(F843*100,0)/10,0)/100</f>
        <v>13.08</v>
      </c>
      <c r="H843" s="15" t="n">
        <f aca="false">F843+G843</f>
        <v>143.91</v>
      </c>
      <c r="I843" s="17" t="s">
        <v>2470</v>
      </c>
      <c r="J843" s="19" t="n">
        <f aca="false">DATE(YEAR(B843),MONTH(B843),1)</f>
        <v>46174</v>
      </c>
      <c r="K843" s="17" t="str">
        <f aca="false">IF(E843="","No","Yes")</f>
        <v>No</v>
      </c>
      <c r="L843" s="17" t="str">
        <f aca="false">IF(D843="","No","Yes")</f>
        <v>No</v>
      </c>
    </row>
    <row r="844" customFormat="false" ht="15" hidden="false" customHeight="false" outlineLevel="0" collapsed="false">
      <c r="A844" s="17" t="s">
        <v>3314</v>
      </c>
      <c r="B844" s="18" t="n">
        <v>46181</v>
      </c>
      <c r="C844" s="17" t="s">
        <v>82</v>
      </c>
      <c r="D844" s="17"/>
      <c r="E844" s="17"/>
      <c r="F844" s="15" t="n">
        <v>242.46</v>
      </c>
      <c r="G844" s="15" t="n">
        <f aca="false">ROUND(ROUND(F844*100,0)/10,0)/100</f>
        <v>24.25</v>
      </c>
      <c r="H844" s="15" t="n">
        <f aca="false">F844+G844</f>
        <v>266.71</v>
      </c>
      <c r="I844" s="17" t="s">
        <v>2470</v>
      </c>
      <c r="J844" s="19" t="n">
        <f aca="false">DATE(YEAR(B844),MONTH(B844),1)</f>
        <v>46174</v>
      </c>
      <c r="K844" s="17" t="str">
        <f aca="false">IF(E844="","No","Yes")</f>
        <v>No</v>
      </c>
      <c r="L844" s="17" t="str">
        <f aca="false">IF(D844="","No","Yes")</f>
        <v>No</v>
      </c>
    </row>
    <row r="845" customFormat="false" ht="15" hidden="false" customHeight="false" outlineLevel="0" collapsed="false">
      <c r="A845" s="17" t="s">
        <v>3315</v>
      </c>
      <c r="B845" s="18" t="n">
        <v>46181</v>
      </c>
      <c r="C845" s="17" t="s">
        <v>82</v>
      </c>
      <c r="D845" s="17" t="s">
        <v>1089</v>
      </c>
      <c r="E845" s="17"/>
      <c r="F845" s="15" t="n">
        <v>35.83</v>
      </c>
      <c r="G845" s="15" t="n">
        <f aca="false">ROUND(ROUND(F845*100,0)/10,0)/100</f>
        <v>3.58</v>
      </c>
      <c r="H845" s="15" t="n">
        <f aca="false">F845+G845</f>
        <v>39.41</v>
      </c>
      <c r="I845" s="17" t="s">
        <v>2472</v>
      </c>
      <c r="J845" s="19" t="n">
        <f aca="false">DATE(YEAR(B845),MONTH(B845),1)</f>
        <v>46174</v>
      </c>
      <c r="K845" s="17" t="str">
        <f aca="false">IF(E845="","No","Yes")</f>
        <v>No</v>
      </c>
      <c r="L845" s="17" t="str">
        <f aca="false">IF(D845="","No","Yes")</f>
        <v>Yes</v>
      </c>
    </row>
    <row r="846" customFormat="false" ht="15" hidden="false" customHeight="false" outlineLevel="0" collapsed="false">
      <c r="A846" s="17" t="s">
        <v>3316</v>
      </c>
      <c r="B846" s="18" t="n">
        <v>46181</v>
      </c>
      <c r="C846" s="17" t="s">
        <v>82</v>
      </c>
      <c r="D846" s="17" t="s">
        <v>1067</v>
      </c>
      <c r="E846" s="17"/>
      <c r="F846" s="15" t="n">
        <v>39.81</v>
      </c>
      <c r="G846" s="15" t="n">
        <f aca="false">ROUND(ROUND(F846*100,0)/10,0)/100</f>
        <v>3.98</v>
      </c>
      <c r="H846" s="15" t="n">
        <f aca="false">F846+G846</f>
        <v>43.79</v>
      </c>
      <c r="I846" s="17" t="s">
        <v>2472</v>
      </c>
      <c r="J846" s="19" t="n">
        <f aca="false">DATE(YEAR(B846),MONTH(B846),1)</f>
        <v>46174</v>
      </c>
      <c r="K846" s="17" t="str">
        <f aca="false">IF(E846="","No","Yes")</f>
        <v>No</v>
      </c>
      <c r="L846" s="17" t="str">
        <f aca="false">IF(D846="","No","Yes")</f>
        <v>Yes</v>
      </c>
    </row>
    <row r="847" customFormat="false" ht="15" hidden="false" customHeight="false" outlineLevel="0" collapsed="false">
      <c r="A847" s="17" t="s">
        <v>3317</v>
      </c>
      <c r="B847" s="18" t="n">
        <v>46181</v>
      </c>
      <c r="C847" s="17" t="s">
        <v>88</v>
      </c>
      <c r="D847" s="17" t="s">
        <v>1089</v>
      </c>
      <c r="E847" s="17" t="s">
        <v>1088</v>
      </c>
      <c r="F847" s="15" t="n">
        <v>132.31</v>
      </c>
      <c r="G847" s="15" t="n">
        <f aca="false">ROUND(ROUND(F847*100,0)/10,0)/100</f>
        <v>13.23</v>
      </c>
      <c r="H847" s="15" t="n">
        <f aca="false">F847+G847</f>
        <v>145.54</v>
      </c>
      <c r="I847" s="17" t="s">
        <v>2474</v>
      </c>
      <c r="J847" s="19" t="n">
        <f aca="false">DATE(YEAR(B847),MONTH(B847),1)</f>
        <v>46174</v>
      </c>
      <c r="K847" s="17" t="str">
        <f aca="false">IF(E847="","No","Yes")</f>
        <v>Yes</v>
      </c>
      <c r="L847" s="17" t="str">
        <f aca="false">IF(D847="","No","Yes")</f>
        <v>Yes</v>
      </c>
    </row>
    <row r="848" customFormat="false" ht="15" hidden="false" customHeight="false" outlineLevel="0" collapsed="false">
      <c r="A848" s="17" t="s">
        <v>3318</v>
      </c>
      <c r="B848" s="18" t="n">
        <v>46181</v>
      </c>
      <c r="C848" s="17" t="s">
        <v>88</v>
      </c>
      <c r="D848" s="17" t="s">
        <v>1103</v>
      </c>
      <c r="E848" s="17" t="s">
        <v>1118</v>
      </c>
      <c r="F848" s="15" t="n">
        <v>397.75</v>
      </c>
      <c r="G848" s="15" t="n">
        <f aca="false">ROUND(ROUND(F848*100,0)/10,0)/100</f>
        <v>39.78</v>
      </c>
      <c r="H848" s="15" t="n">
        <f aca="false">F848+G848</f>
        <v>437.53</v>
      </c>
      <c r="I848" s="17" t="s">
        <v>2474</v>
      </c>
      <c r="J848" s="19" t="n">
        <f aca="false">DATE(YEAR(B848),MONTH(B848),1)</f>
        <v>46174</v>
      </c>
      <c r="K848" s="17" t="str">
        <f aca="false">IF(E848="","No","Yes")</f>
        <v>Yes</v>
      </c>
      <c r="L848" s="17" t="str">
        <f aca="false">IF(D848="","No","Yes")</f>
        <v>Yes</v>
      </c>
    </row>
    <row r="849" customFormat="false" ht="15" hidden="false" customHeight="false" outlineLevel="0" collapsed="false">
      <c r="A849" s="17" t="s">
        <v>3319</v>
      </c>
      <c r="B849" s="18" t="n">
        <v>46181</v>
      </c>
      <c r="C849" s="17" t="s">
        <v>101</v>
      </c>
      <c r="D849" s="17" t="s">
        <v>1026</v>
      </c>
      <c r="E849" s="17" t="s">
        <v>1106</v>
      </c>
      <c r="F849" s="15" t="n">
        <v>362.84</v>
      </c>
      <c r="G849" s="15" t="n">
        <f aca="false">ROUND(ROUND(F849*100,0)/10,0)/100</f>
        <v>36.28</v>
      </c>
      <c r="H849" s="15" t="n">
        <f aca="false">F849+G849</f>
        <v>399.12</v>
      </c>
      <c r="I849" s="17" t="s">
        <v>2474</v>
      </c>
      <c r="J849" s="19" t="n">
        <f aca="false">DATE(YEAR(B849),MONTH(B849),1)</f>
        <v>46174</v>
      </c>
      <c r="K849" s="17" t="str">
        <f aca="false">IF(E849="","No","Yes")</f>
        <v>Yes</v>
      </c>
      <c r="L849" s="17" t="str">
        <f aca="false">IF(D849="","No","Yes")</f>
        <v>Yes</v>
      </c>
    </row>
    <row r="850" customFormat="false" ht="15" hidden="false" customHeight="false" outlineLevel="0" collapsed="false">
      <c r="A850" s="17" t="s">
        <v>3320</v>
      </c>
      <c r="B850" s="18" t="n">
        <v>46182</v>
      </c>
      <c r="C850" s="17" t="s">
        <v>82</v>
      </c>
      <c r="D850" s="17" t="s">
        <v>1005</v>
      </c>
      <c r="E850" s="17" t="s">
        <v>1041</v>
      </c>
      <c r="F850" s="15" t="n">
        <v>74.15</v>
      </c>
      <c r="G850" s="15" t="n">
        <f aca="false">ROUND(ROUND(F850*100,0)/10,0)/100</f>
        <v>7.42</v>
      </c>
      <c r="H850" s="15" t="n">
        <f aca="false">F850+G850</f>
        <v>81.57</v>
      </c>
      <c r="I850" s="17" t="s">
        <v>2474</v>
      </c>
      <c r="J850" s="19" t="n">
        <f aca="false">DATE(YEAR(B850),MONTH(B850),1)</f>
        <v>46174</v>
      </c>
      <c r="K850" s="17" t="str">
        <f aca="false">IF(E850="","No","Yes")</f>
        <v>Yes</v>
      </c>
      <c r="L850" s="17" t="str">
        <f aca="false">IF(D850="","No","Yes")</f>
        <v>Yes</v>
      </c>
    </row>
    <row r="851" customFormat="false" ht="15" hidden="false" customHeight="false" outlineLevel="0" collapsed="false">
      <c r="A851" s="17" t="s">
        <v>3321</v>
      </c>
      <c r="B851" s="18" t="n">
        <v>46182</v>
      </c>
      <c r="C851" s="17" t="s">
        <v>82</v>
      </c>
      <c r="D851" s="17" t="s">
        <v>924</v>
      </c>
      <c r="E851" s="17" t="s">
        <v>1042</v>
      </c>
      <c r="F851" s="15" t="n">
        <v>51.25</v>
      </c>
      <c r="G851" s="15" t="n">
        <f aca="false">ROUND(ROUND(F851*100,0)/10,0)/100</f>
        <v>5.13</v>
      </c>
      <c r="H851" s="15" t="n">
        <f aca="false">F851+G851</f>
        <v>56.38</v>
      </c>
      <c r="I851" s="17" t="s">
        <v>2474</v>
      </c>
      <c r="J851" s="19" t="n">
        <f aca="false">DATE(YEAR(B851),MONTH(B851),1)</f>
        <v>46174</v>
      </c>
      <c r="K851" s="17" t="str">
        <f aca="false">IF(E851="","No","Yes")</f>
        <v>Yes</v>
      </c>
      <c r="L851" s="17" t="str">
        <f aca="false">IF(D851="","No","Yes")</f>
        <v>Yes</v>
      </c>
    </row>
    <row r="852" customFormat="false" ht="15" hidden="false" customHeight="false" outlineLevel="0" collapsed="false">
      <c r="A852" s="17" t="s">
        <v>3322</v>
      </c>
      <c r="B852" s="18" t="n">
        <v>46182</v>
      </c>
      <c r="C852" s="17" t="s">
        <v>82</v>
      </c>
      <c r="D852" s="17" t="s">
        <v>1079</v>
      </c>
      <c r="E852" s="17" t="s">
        <v>1087</v>
      </c>
      <c r="F852" s="15" t="n">
        <v>487.64</v>
      </c>
      <c r="G852" s="15" t="n">
        <f aca="false">ROUND(ROUND(F852*100,0)/10,0)/100</f>
        <v>48.76</v>
      </c>
      <c r="H852" s="15" t="n">
        <f aca="false">F852+G852</f>
        <v>536.4</v>
      </c>
      <c r="I852" s="17" t="s">
        <v>2474</v>
      </c>
      <c r="J852" s="19" t="n">
        <f aca="false">DATE(YEAR(B852),MONTH(B852),1)</f>
        <v>46174</v>
      </c>
      <c r="K852" s="17" t="str">
        <f aca="false">IF(E852="","No","Yes")</f>
        <v>Yes</v>
      </c>
      <c r="L852" s="17" t="str">
        <f aca="false">IF(D852="","No","Yes")</f>
        <v>Yes</v>
      </c>
    </row>
    <row r="853" customFormat="false" ht="15" hidden="false" customHeight="false" outlineLevel="0" collapsed="false">
      <c r="A853" s="17" t="s">
        <v>3323</v>
      </c>
      <c r="B853" s="18" t="n">
        <v>46182</v>
      </c>
      <c r="C853" s="17" t="s">
        <v>82</v>
      </c>
      <c r="D853" s="17" t="s">
        <v>986</v>
      </c>
      <c r="E853" s="17" t="s">
        <v>1122</v>
      </c>
      <c r="F853" s="15" t="n">
        <v>742.23</v>
      </c>
      <c r="G853" s="15" t="n">
        <f aca="false">ROUND(ROUND(F853*100,0)/10,0)/100</f>
        <v>74.22</v>
      </c>
      <c r="H853" s="15" t="n">
        <f aca="false">F853+G853</f>
        <v>816.45</v>
      </c>
      <c r="I853" s="17" t="s">
        <v>2474</v>
      </c>
      <c r="J853" s="19" t="n">
        <f aca="false">DATE(YEAR(B853),MONTH(B853),1)</f>
        <v>46174</v>
      </c>
      <c r="K853" s="17" t="str">
        <f aca="false">IF(E853="","No","Yes")</f>
        <v>Yes</v>
      </c>
      <c r="L853" s="17" t="str">
        <f aca="false">IF(D853="","No","Yes")</f>
        <v>Yes</v>
      </c>
    </row>
    <row r="854" customFormat="false" ht="15" hidden="false" customHeight="false" outlineLevel="0" collapsed="false">
      <c r="A854" s="17" t="s">
        <v>3324</v>
      </c>
      <c r="B854" s="18" t="n">
        <v>46182</v>
      </c>
      <c r="C854" s="17" t="s">
        <v>82</v>
      </c>
      <c r="D854" s="17" t="s">
        <v>1071</v>
      </c>
      <c r="E854" s="17" t="s">
        <v>1150</v>
      </c>
      <c r="F854" s="15" t="n">
        <v>239.25</v>
      </c>
      <c r="G854" s="15" t="n">
        <f aca="false">ROUND(ROUND(F854*100,0)/10,0)/100</f>
        <v>23.93</v>
      </c>
      <c r="H854" s="15" t="n">
        <f aca="false">F854+G854</f>
        <v>263.18</v>
      </c>
      <c r="I854" s="17" t="s">
        <v>2474</v>
      </c>
      <c r="J854" s="19" t="n">
        <f aca="false">DATE(YEAR(B854),MONTH(B854),1)</f>
        <v>46174</v>
      </c>
      <c r="K854" s="17" t="str">
        <f aca="false">IF(E854="","No","Yes")</f>
        <v>Yes</v>
      </c>
      <c r="L854" s="17" t="str">
        <f aca="false">IF(D854="","No","Yes")</f>
        <v>Yes</v>
      </c>
    </row>
    <row r="855" customFormat="false" ht="15" hidden="false" customHeight="false" outlineLevel="0" collapsed="false">
      <c r="A855" s="17" t="s">
        <v>3325</v>
      </c>
      <c r="B855" s="18" t="n">
        <v>46182</v>
      </c>
      <c r="C855" s="17" t="s">
        <v>82</v>
      </c>
      <c r="D855" s="17" t="s">
        <v>1092</v>
      </c>
      <c r="E855" s="17" t="s">
        <v>1162</v>
      </c>
      <c r="F855" s="15" t="n">
        <v>167.51</v>
      </c>
      <c r="G855" s="15" t="n">
        <f aca="false">ROUND(ROUND(F855*100,0)/10,0)/100</f>
        <v>16.75</v>
      </c>
      <c r="H855" s="15" t="n">
        <f aca="false">F855+G855</f>
        <v>184.26</v>
      </c>
      <c r="I855" s="17" t="s">
        <v>2474</v>
      </c>
      <c r="J855" s="19" t="n">
        <f aca="false">DATE(YEAR(B855),MONTH(B855),1)</f>
        <v>46174</v>
      </c>
      <c r="K855" s="17" t="str">
        <f aca="false">IF(E855="","No","Yes")</f>
        <v>Yes</v>
      </c>
      <c r="L855" s="17" t="str">
        <f aca="false">IF(D855="","No","Yes")</f>
        <v>Yes</v>
      </c>
    </row>
    <row r="856" customFormat="false" ht="15" hidden="false" customHeight="false" outlineLevel="0" collapsed="false">
      <c r="A856" s="17" t="s">
        <v>3326</v>
      </c>
      <c r="B856" s="18" t="n">
        <v>46182</v>
      </c>
      <c r="C856" s="17" t="s">
        <v>82</v>
      </c>
      <c r="D856" s="17" t="s">
        <v>1005</v>
      </c>
      <c r="E856" s="17" t="s">
        <v>1173</v>
      </c>
      <c r="F856" s="15" t="n">
        <v>338.78</v>
      </c>
      <c r="G856" s="15" t="n">
        <f aca="false">ROUND(ROUND(F856*100,0)/10,0)/100</f>
        <v>33.88</v>
      </c>
      <c r="H856" s="15" t="n">
        <f aca="false">F856+G856</f>
        <v>372.66</v>
      </c>
      <c r="I856" s="17" t="s">
        <v>2474</v>
      </c>
      <c r="J856" s="19" t="n">
        <f aca="false">DATE(YEAR(B856),MONTH(B856),1)</f>
        <v>46174</v>
      </c>
      <c r="K856" s="17" t="str">
        <f aca="false">IF(E856="","No","Yes")</f>
        <v>Yes</v>
      </c>
      <c r="L856" s="17" t="str">
        <f aca="false">IF(D856="","No","Yes")</f>
        <v>Yes</v>
      </c>
    </row>
    <row r="857" customFormat="false" ht="15" hidden="false" customHeight="false" outlineLevel="0" collapsed="false">
      <c r="A857" s="17" t="s">
        <v>3327</v>
      </c>
      <c r="B857" s="18" t="n">
        <v>46182</v>
      </c>
      <c r="C857" s="17" t="s">
        <v>82</v>
      </c>
      <c r="D857" s="17" t="s">
        <v>1141</v>
      </c>
      <c r="E857" s="17" t="s">
        <v>1175</v>
      </c>
      <c r="F857" s="15" t="n">
        <v>101.74</v>
      </c>
      <c r="G857" s="15" t="n">
        <f aca="false">ROUND(ROUND(F857*100,0)/10,0)/100</f>
        <v>10.17</v>
      </c>
      <c r="H857" s="15" t="n">
        <f aca="false">F857+G857</f>
        <v>111.91</v>
      </c>
      <c r="I857" s="17" t="s">
        <v>2474</v>
      </c>
      <c r="J857" s="19" t="n">
        <f aca="false">DATE(YEAR(B857),MONTH(B857),1)</f>
        <v>46174</v>
      </c>
      <c r="K857" s="17" t="str">
        <f aca="false">IF(E857="","No","Yes")</f>
        <v>Yes</v>
      </c>
      <c r="L857" s="17" t="str">
        <f aca="false">IF(D857="","No","Yes")</f>
        <v>Yes</v>
      </c>
    </row>
    <row r="858" customFormat="false" ht="15" hidden="false" customHeight="false" outlineLevel="0" collapsed="false">
      <c r="A858" s="17" t="s">
        <v>3328</v>
      </c>
      <c r="B858" s="18" t="n">
        <v>46182</v>
      </c>
      <c r="C858" s="17" t="s">
        <v>82</v>
      </c>
      <c r="D858" s="17" t="s">
        <v>1067</v>
      </c>
      <c r="E858" s="17" t="s">
        <v>1177</v>
      </c>
      <c r="F858" s="15" t="n">
        <v>290.51</v>
      </c>
      <c r="G858" s="15" t="n">
        <f aca="false">ROUND(ROUND(F858*100,0)/10,0)/100</f>
        <v>29.05</v>
      </c>
      <c r="H858" s="15" t="n">
        <f aca="false">F858+G858</f>
        <v>319.56</v>
      </c>
      <c r="I858" s="17" t="s">
        <v>2474</v>
      </c>
      <c r="J858" s="19" t="n">
        <f aca="false">DATE(YEAR(B858),MONTH(B858),1)</f>
        <v>46174</v>
      </c>
      <c r="K858" s="17" t="str">
        <f aca="false">IF(E858="","No","Yes")</f>
        <v>Yes</v>
      </c>
      <c r="L858" s="17" t="str">
        <f aca="false">IF(D858="","No","Yes")</f>
        <v>Yes</v>
      </c>
    </row>
    <row r="859" customFormat="false" ht="15" hidden="false" customHeight="false" outlineLevel="0" collapsed="false">
      <c r="A859" s="17" t="s">
        <v>3329</v>
      </c>
      <c r="B859" s="18" t="n">
        <v>46182</v>
      </c>
      <c r="C859" s="17" t="s">
        <v>82</v>
      </c>
      <c r="D859" s="17" t="s">
        <v>1097</v>
      </c>
      <c r="E859" s="17" t="s">
        <v>1178</v>
      </c>
      <c r="F859" s="15" t="n">
        <v>295.82</v>
      </c>
      <c r="G859" s="15" t="n">
        <f aca="false">ROUND(ROUND(F859*100,0)/10,0)/100</f>
        <v>29.58</v>
      </c>
      <c r="H859" s="15" t="n">
        <f aca="false">F859+G859</f>
        <v>325.4</v>
      </c>
      <c r="I859" s="17" t="s">
        <v>2474</v>
      </c>
      <c r="J859" s="19" t="n">
        <f aca="false">DATE(YEAR(B859),MONTH(B859),1)</f>
        <v>46174</v>
      </c>
      <c r="K859" s="17" t="str">
        <f aca="false">IF(E859="","No","Yes")</f>
        <v>Yes</v>
      </c>
      <c r="L859" s="17" t="str">
        <f aca="false">IF(D859="","No","Yes")</f>
        <v>Yes</v>
      </c>
    </row>
    <row r="860" customFormat="false" ht="15" hidden="false" customHeight="false" outlineLevel="0" collapsed="false">
      <c r="A860" s="17" t="s">
        <v>3330</v>
      </c>
      <c r="B860" s="18" t="n">
        <v>46182</v>
      </c>
      <c r="C860" s="17" t="s">
        <v>88</v>
      </c>
      <c r="D860" s="17" t="s">
        <v>1103</v>
      </c>
      <c r="E860" s="17" t="s">
        <v>1148</v>
      </c>
      <c r="F860" s="15" t="n">
        <v>298.61</v>
      </c>
      <c r="G860" s="15" t="n">
        <f aca="false">ROUND(ROUND(F860*100,0)/10,0)/100</f>
        <v>29.86</v>
      </c>
      <c r="H860" s="15" t="n">
        <f aca="false">F860+G860</f>
        <v>328.47</v>
      </c>
      <c r="I860" s="17" t="s">
        <v>2474</v>
      </c>
      <c r="J860" s="19" t="n">
        <f aca="false">DATE(YEAR(B860),MONTH(B860),1)</f>
        <v>46174</v>
      </c>
      <c r="K860" s="17" t="str">
        <f aca="false">IF(E860="","No","Yes")</f>
        <v>Yes</v>
      </c>
      <c r="L860" s="17" t="str">
        <f aca="false">IF(D860="","No","Yes")</f>
        <v>Yes</v>
      </c>
    </row>
    <row r="861" customFormat="false" ht="15" hidden="false" customHeight="false" outlineLevel="0" collapsed="false">
      <c r="A861" s="17" t="s">
        <v>3331</v>
      </c>
      <c r="B861" s="18" t="n">
        <v>46182</v>
      </c>
      <c r="C861" s="17" t="s">
        <v>88</v>
      </c>
      <c r="D861" s="17" t="s">
        <v>1074</v>
      </c>
      <c r="E861" s="17" t="s">
        <v>1168</v>
      </c>
      <c r="F861" s="15" t="n">
        <v>40.04</v>
      </c>
      <c r="G861" s="15" t="n">
        <f aca="false">ROUND(ROUND(F861*100,0)/10,0)/100</f>
        <v>4</v>
      </c>
      <c r="H861" s="15" t="n">
        <f aca="false">F861+G861</f>
        <v>44.04</v>
      </c>
      <c r="I861" s="17" t="s">
        <v>2474</v>
      </c>
      <c r="J861" s="19" t="n">
        <f aca="false">DATE(YEAR(B861),MONTH(B861),1)</f>
        <v>46174</v>
      </c>
      <c r="K861" s="17" t="str">
        <f aca="false">IF(E861="","No","Yes")</f>
        <v>Yes</v>
      </c>
      <c r="L861" s="17" t="str">
        <f aca="false">IF(D861="","No","Yes")</f>
        <v>Yes</v>
      </c>
    </row>
    <row r="862" customFormat="false" ht="15" hidden="false" customHeight="false" outlineLevel="0" collapsed="false">
      <c r="A862" s="17" t="s">
        <v>3332</v>
      </c>
      <c r="B862" s="18" t="n">
        <v>46182</v>
      </c>
      <c r="C862" s="17" t="s">
        <v>101</v>
      </c>
      <c r="D862" s="17" t="s">
        <v>1037</v>
      </c>
      <c r="E862" s="17" t="s">
        <v>1126</v>
      </c>
      <c r="F862" s="15" t="n">
        <v>324.52</v>
      </c>
      <c r="G862" s="15" t="n">
        <f aca="false">ROUND(ROUND(F862*100,0)/10,0)/100</f>
        <v>32.45</v>
      </c>
      <c r="H862" s="15" t="n">
        <f aca="false">F862+G862</f>
        <v>356.97</v>
      </c>
      <c r="I862" s="17" t="s">
        <v>2474</v>
      </c>
      <c r="J862" s="19" t="n">
        <f aca="false">DATE(YEAR(B862),MONTH(B862),1)</f>
        <v>46174</v>
      </c>
      <c r="K862" s="17" t="str">
        <f aca="false">IF(E862="","No","Yes")</f>
        <v>Yes</v>
      </c>
      <c r="L862" s="17" t="str">
        <f aca="false">IF(D862="","No","Yes")</f>
        <v>Yes</v>
      </c>
    </row>
    <row r="863" customFormat="false" ht="15" hidden="false" customHeight="false" outlineLevel="0" collapsed="false">
      <c r="A863" s="17" t="s">
        <v>3333</v>
      </c>
      <c r="B863" s="18" t="n">
        <v>46182</v>
      </c>
      <c r="C863" s="17" t="s">
        <v>101</v>
      </c>
      <c r="D863" s="17" t="s">
        <v>1103</v>
      </c>
      <c r="E863" s="17" t="s">
        <v>1138</v>
      </c>
      <c r="F863" s="15" t="n">
        <v>154.32</v>
      </c>
      <c r="G863" s="15" t="n">
        <f aca="false">ROUND(ROUND(F863*100,0)/10,0)/100</f>
        <v>15.43</v>
      </c>
      <c r="H863" s="15" t="n">
        <f aca="false">F863+G863</f>
        <v>169.75</v>
      </c>
      <c r="I863" s="17" t="s">
        <v>2474</v>
      </c>
      <c r="J863" s="19" t="n">
        <f aca="false">DATE(YEAR(B863),MONTH(B863),1)</f>
        <v>46174</v>
      </c>
      <c r="K863" s="17" t="str">
        <f aca="false">IF(E863="","No","Yes")</f>
        <v>Yes</v>
      </c>
      <c r="L863" s="17" t="str">
        <f aca="false">IF(D863="","No","Yes")</f>
        <v>Yes</v>
      </c>
    </row>
    <row r="864" customFormat="false" ht="15" hidden="false" customHeight="false" outlineLevel="0" collapsed="false">
      <c r="A864" s="17" t="s">
        <v>3334</v>
      </c>
      <c r="B864" s="18" t="n">
        <v>46183</v>
      </c>
      <c r="C864" s="17" t="s">
        <v>82</v>
      </c>
      <c r="D864" s="17" t="s">
        <v>1005</v>
      </c>
      <c r="E864" s="17" t="s">
        <v>1127</v>
      </c>
      <c r="F864" s="15" t="n">
        <v>761.15</v>
      </c>
      <c r="G864" s="15" t="n">
        <f aca="false">ROUND(ROUND(F864*100,0)/10,0)/100</f>
        <v>76.12</v>
      </c>
      <c r="H864" s="15" t="n">
        <f aca="false">F864+G864</f>
        <v>837.27</v>
      </c>
      <c r="I864" s="17" t="s">
        <v>2474</v>
      </c>
      <c r="J864" s="19" t="n">
        <f aca="false">DATE(YEAR(B864),MONTH(B864),1)</f>
        <v>46174</v>
      </c>
      <c r="K864" s="17" t="str">
        <f aca="false">IF(E864="","No","Yes")</f>
        <v>Yes</v>
      </c>
      <c r="L864" s="17" t="str">
        <f aca="false">IF(D864="","No","Yes")</f>
        <v>Yes</v>
      </c>
    </row>
    <row r="865" customFormat="false" ht="15" hidden="false" customHeight="false" outlineLevel="0" collapsed="false">
      <c r="A865" s="17" t="s">
        <v>3335</v>
      </c>
      <c r="B865" s="18" t="n">
        <v>46183</v>
      </c>
      <c r="C865" s="17" t="s">
        <v>82</v>
      </c>
      <c r="D865" s="17" t="s">
        <v>1008</v>
      </c>
      <c r="E865" s="17" t="s">
        <v>1132</v>
      </c>
      <c r="F865" s="15" t="n">
        <v>298.83</v>
      </c>
      <c r="G865" s="15" t="n">
        <f aca="false">ROUND(ROUND(F865*100,0)/10,0)/100</f>
        <v>29.88</v>
      </c>
      <c r="H865" s="15" t="n">
        <f aca="false">F865+G865</f>
        <v>328.71</v>
      </c>
      <c r="I865" s="17" t="s">
        <v>2474</v>
      </c>
      <c r="J865" s="19" t="n">
        <f aca="false">DATE(YEAR(B865),MONTH(B865),1)</f>
        <v>46174</v>
      </c>
      <c r="K865" s="17" t="str">
        <f aca="false">IF(E865="","No","Yes")</f>
        <v>Yes</v>
      </c>
      <c r="L865" s="17" t="str">
        <f aca="false">IF(D865="","No","Yes")</f>
        <v>Yes</v>
      </c>
    </row>
    <row r="866" customFormat="false" ht="15" hidden="false" customHeight="false" outlineLevel="0" collapsed="false">
      <c r="A866" s="17" t="s">
        <v>3336</v>
      </c>
      <c r="B866" s="18" t="n">
        <v>46183</v>
      </c>
      <c r="C866" s="17" t="s">
        <v>82</v>
      </c>
      <c r="D866" s="17" t="s">
        <v>1084</v>
      </c>
      <c r="E866" s="17" t="s">
        <v>1151</v>
      </c>
      <c r="F866" s="15" t="n">
        <v>620.35</v>
      </c>
      <c r="G866" s="15" t="n">
        <f aca="false">ROUND(ROUND(F866*100,0)/10,0)/100</f>
        <v>62.04</v>
      </c>
      <c r="H866" s="15" t="n">
        <f aca="false">F866+G866</f>
        <v>682.39</v>
      </c>
      <c r="I866" s="17" t="s">
        <v>2474</v>
      </c>
      <c r="J866" s="19" t="n">
        <f aca="false">DATE(YEAR(B866),MONTH(B866),1)</f>
        <v>46174</v>
      </c>
      <c r="K866" s="17" t="str">
        <f aca="false">IF(E866="","No","Yes")</f>
        <v>Yes</v>
      </c>
      <c r="L866" s="17" t="str">
        <f aca="false">IF(D866="","No","Yes")</f>
        <v>Yes</v>
      </c>
    </row>
    <row r="867" customFormat="false" ht="15" hidden="false" customHeight="false" outlineLevel="0" collapsed="false">
      <c r="A867" s="17" t="s">
        <v>3337</v>
      </c>
      <c r="B867" s="18" t="n">
        <v>46183</v>
      </c>
      <c r="C867" s="17" t="s">
        <v>82</v>
      </c>
      <c r="D867" s="17" t="s">
        <v>1037</v>
      </c>
      <c r="E867" s="17" t="s">
        <v>1157</v>
      </c>
      <c r="F867" s="15" t="n">
        <v>571.16</v>
      </c>
      <c r="G867" s="15" t="n">
        <f aca="false">ROUND(ROUND(F867*100,0)/10,0)/100</f>
        <v>57.12</v>
      </c>
      <c r="H867" s="15" t="n">
        <f aca="false">F867+G867</f>
        <v>628.28</v>
      </c>
      <c r="I867" s="17" t="s">
        <v>2474</v>
      </c>
      <c r="J867" s="19" t="n">
        <f aca="false">DATE(YEAR(B867),MONTH(B867),1)</f>
        <v>46174</v>
      </c>
      <c r="K867" s="17" t="str">
        <f aca="false">IF(E867="","No","Yes")</f>
        <v>Yes</v>
      </c>
      <c r="L867" s="17" t="str">
        <f aca="false">IF(D867="","No","Yes")</f>
        <v>Yes</v>
      </c>
    </row>
    <row r="868" customFormat="false" ht="15" hidden="false" customHeight="false" outlineLevel="0" collapsed="false">
      <c r="A868" s="17" t="s">
        <v>3338</v>
      </c>
      <c r="B868" s="18" t="n">
        <v>46183</v>
      </c>
      <c r="C868" s="17" t="s">
        <v>82</v>
      </c>
      <c r="D868" s="17" t="s">
        <v>1067</v>
      </c>
      <c r="E868" s="17" t="s">
        <v>1190</v>
      </c>
      <c r="F868" s="15" t="n">
        <v>310.04</v>
      </c>
      <c r="G868" s="15" t="n">
        <f aca="false">ROUND(ROUND(F868*100,0)/10,0)/100</f>
        <v>31</v>
      </c>
      <c r="H868" s="15" t="n">
        <f aca="false">F868+G868</f>
        <v>341.04</v>
      </c>
      <c r="I868" s="17" t="s">
        <v>2474</v>
      </c>
      <c r="J868" s="19" t="n">
        <f aca="false">DATE(YEAR(B868),MONTH(B868),1)</f>
        <v>46174</v>
      </c>
      <c r="K868" s="17" t="str">
        <f aca="false">IF(E868="","No","Yes")</f>
        <v>Yes</v>
      </c>
      <c r="L868" s="17" t="str">
        <f aca="false">IF(D868="","No","Yes")</f>
        <v>Yes</v>
      </c>
    </row>
    <row r="869" customFormat="false" ht="15" hidden="false" customHeight="false" outlineLevel="0" collapsed="false">
      <c r="A869" s="17" t="s">
        <v>3339</v>
      </c>
      <c r="B869" s="18" t="n">
        <v>46183</v>
      </c>
      <c r="C869" s="17" t="s">
        <v>82</v>
      </c>
      <c r="D869" s="17"/>
      <c r="E869" s="17"/>
      <c r="F869" s="15" t="n">
        <v>48.86</v>
      </c>
      <c r="G869" s="15" t="n">
        <f aca="false">ROUND(ROUND(F869*100,0)/10,0)/100</f>
        <v>4.89</v>
      </c>
      <c r="H869" s="15" t="n">
        <f aca="false">F869+G869</f>
        <v>53.75</v>
      </c>
      <c r="I869" s="17" t="s">
        <v>2470</v>
      </c>
      <c r="J869" s="19" t="n">
        <f aca="false">DATE(YEAR(B869),MONTH(B869),1)</f>
        <v>46174</v>
      </c>
      <c r="K869" s="17" t="str">
        <f aca="false">IF(E869="","No","Yes")</f>
        <v>No</v>
      </c>
      <c r="L869" s="17" t="str">
        <f aca="false">IF(D869="","No","Yes")</f>
        <v>No</v>
      </c>
    </row>
    <row r="870" customFormat="false" ht="15" hidden="false" customHeight="false" outlineLevel="0" collapsed="false">
      <c r="A870" s="17" t="s">
        <v>3340</v>
      </c>
      <c r="B870" s="18" t="n">
        <v>46183</v>
      </c>
      <c r="C870" s="17" t="s">
        <v>88</v>
      </c>
      <c r="D870" s="17" t="s">
        <v>1092</v>
      </c>
      <c r="E870" s="17" t="s">
        <v>1124</v>
      </c>
      <c r="F870" s="15" t="n">
        <v>263.41</v>
      </c>
      <c r="G870" s="15" t="n">
        <f aca="false">ROUND(ROUND(F870*100,0)/10,0)/100</f>
        <v>26.34</v>
      </c>
      <c r="H870" s="15" t="n">
        <f aca="false">F870+G870</f>
        <v>289.75</v>
      </c>
      <c r="I870" s="17" t="s">
        <v>2474</v>
      </c>
      <c r="J870" s="19" t="n">
        <f aca="false">DATE(YEAR(B870),MONTH(B870),1)</f>
        <v>46174</v>
      </c>
      <c r="K870" s="17" t="str">
        <f aca="false">IF(E870="","No","Yes")</f>
        <v>Yes</v>
      </c>
      <c r="L870" s="17" t="str">
        <f aca="false">IF(D870="","No","Yes")</f>
        <v>Yes</v>
      </c>
    </row>
    <row r="871" customFormat="false" ht="15" hidden="false" customHeight="false" outlineLevel="0" collapsed="false">
      <c r="A871" s="17" t="s">
        <v>3341</v>
      </c>
      <c r="B871" s="18" t="n">
        <v>46183</v>
      </c>
      <c r="C871" s="17" t="s">
        <v>88</v>
      </c>
      <c r="D871" s="17" t="s">
        <v>1129</v>
      </c>
      <c r="E871" s="17" t="s">
        <v>1128</v>
      </c>
      <c r="F871" s="15" t="n">
        <v>53.34</v>
      </c>
      <c r="G871" s="15" t="n">
        <f aca="false">ROUND(ROUND(F871*100,0)/10,0)/100</f>
        <v>5.33</v>
      </c>
      <c r="H871" s="15" t="n">
        <f aca="false">F871+G871</f>
        <v>58.67</v>
      </c>
      <c r="I871" s="17" t="s">
        <v>2474</v>
      </c>
      <c r="J871" s="19" t="n">
        <f aca="false">DATE(YEAR(B871),MONTH(B871),1)</f>
        <v>46174</v>
      </c>
      <c r="K871" s="17" t="str">
        <f aca="false">IF(E871="","No","Yes")</f>
        <v>Yes</v>
      </c>
      <c r="L871" s="17" t="str">
        <f aca="false">IF(D871="","No","Yes")</f>
        <v>Yes</v>
      </c>
    </row>
    <row r="872" customFormat="false" ht="15" hidden="false" customHeight="false" outlineLevel="0" collapsed="false">
      <c r="A872" s="17" t="s">
        <v>3342</v>
      </c>
      <c r="B872" s="18" t="n">
        <v>46183</v>
      </c>
      <c r="C872" s="17" t="s">
        <v>88</v>
      </c>
      <c r="D872" s="17" t="s">
        <v>1129</v>
      </c>
      <c r="E872" s="17" t="s">
        <v>1139</v>
      </c>
      <c r="F872" s="15" t="n">
        <v>148.26</v>
      </c>
      <c r="G872" s="15" t="n">
        <f aca="false">ROUND(ROUND(F872*100,0)/10,0)/100</f>
        <v>14.83</v>
      </c>
      <c r="H872" s="15" t="n">
        <f aca="false">F872+G872</f>
        <v>163.09</v>
      </c>
      <c r="I872" s="17" t="s">
        <v>2474</v>
      </c>
      <c r="J872" s="19" t="n">
        <f aca="false">DATE(YEAR(B872),MONTH(B872),1)</f>
        <v>46174</v>
      </c>
      <c r="K872" s="17" t="str">
        <f aca="false">IF(E872="","No","Yes")</f>
        <v>Yes</v>
      </c>
      <c r="L872" s="17" t="str">
        <f aca="false">IF(D872="","No","Yes")</f>
        <v>Yes</v>
      </c>
    </row>
    <row r="873" customFormat="false" ht="15" hidden="false" customHeight="false" outlineLevel="0" collapsed="false">
      <c r="A873" s="17" t="s">
        <v>3343</v>
      </c>
      <c r="B873" s="18" t="n">
        <v>46183</v>
      </c>
      <c r="C873" s="17" t="s">
        <v>88</v>
      </c>
      <c r="D873" s="17"/>
      <c r="E873" s="17"/>
      <c r="F873" s="15" t="n">
        <v>218.86</v>
      </c>
      <c r="G873" s="15" t="n">
        <f aca="false">ROUND(ROUND(F873*100,0)/10,0)/100</f>
        <v>21.89</v>
      </c>
      <c r="H873" s="15" t="n">
        <f aca="false">F873+G873</f>
        <v>240.75</v>
      </c>
      <c r="I873" s="17" t="s">
        <v>2470</v>
      </c>
      <c r="J873" s="19" t="n">
        <f aca="false">DATE(YEAR(B873),MONTH(B873),1)</f>
        <v>46174</v>
      </c>
      <c r="K873" s="17" t="str">
        <f aca="false">IF(E873="","No","Yes")</f>
        <v>No</v>
      </c>
      <c r="L873" s="17" t="str">
        <f aca="false">IF(D873="","No","Yes")</f>
        <v>No</v>
      </c>
    </row>
    <row r="874" customFormat="false" ht="15" hidden="false" customHeight="false" outlineLevel="0" collapsed="false">
      <c r="A874" s="17" t="s">
        <v>3344</v>
      </c>
      <c r="B874" s="18" t="n">
        <v>46183</v>
      </c>
      <c r="C874" s="17" t="s">
        <v>88</v>
      </c>
      <c r="D874" s="17" t="s">
        <v>1129</v>
      </c>
      <c r="E874" s="17"/>
      <c r="F874" s="15" t="n">
        <v>174.58</v>
      </c>
      <c r="G874" s="15" t="n">
        <f aca="false">ROUND(ROUND(F874*100,0)/10,0)/100</f>
        <v>17.46</v>
      </c>
      <c r="H874" s="15" t="n">
        <f aca="false">F874+G874</f>
        <v>192.04</v>
      </c>
      <c r="I874" s="17" t="s">
        <v>2472</v>
      </c>
      <c r="J874" s="19" t="n">
        <f aca="false">DATE(YEAR(B874),MONTH(B874),1)</f>
        <v>46174</v>
      </c>
      <c r="K874" s="17" t="str">
        <f aca="false">IF(E874="","No","Yes")</f>
        <v>No</v>
      </c>
      <c r="L874" s="17" t="str">
        <f aca="false">IF(D874="","No","Yes")</f>
        <v>Yes</v>
      </c>
    </row>
    <row r="875" customFormat="false" ht="15" hidden="false" customHeight="false" outlineLevel="0" collapsed="false">
      <c r="A875" s="17" t="s">
        <v>3345</v>
      </c>
      <c r="B875" s="18" t="n">
        <v>46183</v>
      </c>
      <c r="C875" s="17" t="s">
        <v>101</v>
      </c>
      <c r="D875" s="17" t="s">
        <v>1164</v>
      </c>
      <c r="E875" s="17" t="s">
        <v>1163</v>
      </c>
      <c r="F875" s="15" t="n">
        <v>74.5</v>
      </c>
      <c r="G875" s="15" t="n">
        <f aca="false">ROUND(ROUND(F875*100,0)/10,0)/100</f>
        <v>7.45</v>
      </c>
      <c r="H875" s="15" t="n">
        <f aca="false">F875+G875</f>
        <v>81.95</v>
      </c>
      <c r="I875" s="17" t="s">
        <v>2474</v>
      </c>
      <c r="J875" s="19" t="n">
        <f aca="false">DATE(YEAR(B875),MONTH(B875),1)</f>
        <v>46174</v>
      </c>
      <c r="K875" s="17" t="str">
        <f aca="false">IF(E875="","No","Yes")</f>
        <v>Yes</v>
      </c>
      <c r="L875" s="17" t="str">
        <f aca="false">IF(D875="","No","Yes")</f>
        <v>Yes</v>
      </c>
    </row>
    <row r="876" customFormat="false" ht="15" hidden="false" customHeight="false" outlineLevel="0" collapsed="false">
      <c r="A876" s="17" t="s">
        <v>3346</v>
      </c>
      <c r="B876" s="18" t="n">
        <v>46183</v>
      </c>
      <c r="C876" s="17" t="s">
        <v>101</v>
      </c>
      <c r="D876" s="17" t="s">
        <v>1136</v>
      </c>
      <c r="E876" s="17" t="s">
        <v>1167</v>
      </c>
      <c r="F876" s="15" t="n">
        <v>348.87</v>
      </c>
      <c r="G876" s="15" t="n">
        <f aca="false">ROUND(ROUND(F876*100,0)/10,0)/100</f>
        <v>34.89</v>
      </c>
      <c r="H876" s="15" t="n">
        <f aca="false">F876+G876</f>
        <v>383.76</v>
      </c>
      <c r="I876" s="17" t="s">
        <v>2474</v>
      </c>
      <c r="J876" s="19" t="n">
        <f aca="false">DATE(YEAR(B876),MONTH(B876),1)</f>
        <v>46174</v>
      </c>
      <c r="K876" s="17" t="str">
        <f aca="false">IF(E876="","No","Yes")</f>
        <v>Yes</v>
      </c>
      <c r="L876" s="17" t="str">
        <f aca="false">IF(D876="","No","Yes")</f>
        <v>Yes</v>
      </c>
    </row>
    <row r="877" customFormat="false" ht="15" hidden="false" customHeight="false" outlineLevel="0" collapsed="false">
      <c r="A877" s="17" t="s">
        <v>3347</v>
      </c>
      <c r="B877" s="18" t="n">
        <v>46184</v>
      </c>
      <c r="C877" s="17" t="s">
        <v>82</v>
      </c>
      <c r="D877" s="17" t="s">
        <v>1141</v>
      </c>
      <c r="E877" s="17" t="s">
        <v>1140</v>
      </c>
      <c r="F877" s="15" t="n">
        <v>535.07</v>
      </c>
      <c r="G877" s="15" t="n">
        <f aca="false">ROUND(ROUND(F877*100,0)/10,0)/100</f>
        <v>53.51</v>
      </c>
      <c r="H877" s="15" t="n">
        <f aca="false">F877+G877</f>
        <v>588.58</v>
      </c>
      <c r="I877" s="17" t="s">
        <v>2474</v>
      </c>
      <c r="J877" s="19" t="n">
        <f aca="false">DATE(YEAR(B877),MONTH(B877),1)</f>
        <v>46174</v>
      </c>
      <c r="K877" s="17" t="str">
        <f aca="false">IF(E877="","No","Yes")</f>
        <v>Yes</v>
      </c>
      <c r="L877" s="17" t="str">
        <f aca="false">IF(D877="","No","Yes")</f>
        <v>Yes</v>
      </c>
    </row>
    <row r="878" customFormat="false" ht="15" hidden="false" customHeight="false" outlineLevel="0" collapsed="false">
      <c r="A878" s="17" t="s">
        <v>3348</v>
      </c>
      <c r="B878" s="18" t="n">
        <v>46184</v>
      </c>
      <c r="C878" s="17" t="s">
        <v>82</v>
      </c>
      <c r="D878" s="17" t="s">
        <v>1067</v>
      </c>
      <c r="E878" s="17" t="s">
        <v>1147</v>
      </c>
      <c r="F878" s="15" t="n">
        <v>69.41</v>
      </c>
      <c r="G878" s="15" t="n">
        <f aca="false">ROUND(ROUND(F878*100,0)/10,0)/100</f>
        <v>6.94</v>
      </c>
      <c r="H878" s="15" t="n">
        <f aca="false">F878+G878</f>
        <v>76.35</v>
      </c>
      <c r="I878" s="17" t="s">
        <v>2474</v>
      </c>
      <c r="J878" s="19" t="n">
        <f aca="false">DATE(YEAR(B878),MONTH(B878),1)</f>
        <v>46174</v>
      </c>
      <c r="K878" s="17" t="str">
        <f aca="false">IF(E878="","No","Yes")</f>
        <v>Yes</v>
      </c>
      <c r="L878" s="17" t="str">
        <f aca="false">IF(D878="","No","Yes")</f>
        <v>Yes</v>
      </c>
    </row>
    <row r="879" customFormat="false" ht="15" hidden="false" customHeight="false" outlineLevel="0" collapsed="false">
      <c r="A879" s="17" t="s">
        <v>3349</v>
      </c>
      <c r="B879" s="18" t="n">
        <v>46184</v>
      </c>
      <c r="C879" s="17" t="s">
        <v>82</v>
      </c>
      <c r="D879" s="17" t="s">
        <v>986</v>
      </c>
      <c r="E879" s="17" t="s">
        <v>1156</v>
      </c>
      <c r="F879" s="15" t="n">
        <v>562.69</v>
      </c>
      <c r="G879" s="15" t="n">
        <f aca="false">ROUND(ROUND(F879*100,0)/10,0)/100</f>
        <v>56.27</v>
      </c>
      <c r="H879" s="15" t="n">
        <f aca="false">F879+G879</f>
        <v>618.96</v>
      </c>
      <c r="I879" s="17" t="s">
        <v>2474</v>
      </c>
      <c r="J879" s="19" t="n">
        <f aca="false">DATE(YEAR(B879),MONTH(B879),1)</f>
        <v>46174</v>
      </c>
      <c r="K879" s="17" t="str">
        <f aca="false">IF(E879="","No","Yes")</f>
        <v>Yes</v>
      </c>
      <c r="L879" s="17" t="str">
        <f aca="false">IF(D879="","No","Yes")</f>
        <v>Yes</v>
      </c>
    </row>
    <row r="880" customFormat="false" ht="15" hidden="false" customHeight="false" outlineLevel="0" collapsed="false">
      <c r="A880" s="17" t="s">
        <v>3350</v>
      </c>
      <c r="B880" s="18" t="n">
        <v>46184</v>
      </c>
      <c r="C880" s="17" t="s">
        <v>82</v>
      </c>
      <c r="D880" s="17" t="s">
        <v>1008</v>
      </c>
      <c r="E880" s="17" t="s">
        <v>1158</v>
      </c>
      <c r="F880" s="15" t="n">
        <v>259.67</v>
      </c>
      <c r="G880" s="15" t="n">
        <f aca="false">ROUND(ROUND(F880*100,0)/10,0)/100</f>
        <v>25.97</v>
      </c>
      <c r="H880" s="15" t="n">
        <f aca="false">F880+G880</f>
        <v>285.64</v>
      </c>
      <c r="I880" s="17" t="s">
        <v>2474</v>
      </c>
      <c r="J880" s="19" t="n">
        <f aca="false">DATE(YEAR(B880),MONTH(B880),1)</f>
        <v>46174</v>
      </c>
      <c r="K880" s="17" t="str">
        <f aca="false">IF(E880="","No","Yes")</f>
        <v>Yes</v>
      </c>
      <c r="L880" s="17" t="str">
        <f aca="false">IF(D880="","No","Yes")</f>
        <v>Yes</v>
      </c>
    </row>
    <row r="881" customFormat="false" ht="15" hidden="false" customHeight="false" outlineLevel="0" collapsed="false">
      <c r="A881" s="17" t="s">
        <v>3351</v>
      </c>
      <c r="B881" s="18" t="n">
        <v>46184</v>
      </c>
      <c r="C881" s="17" t="s">
        <v>82</v>
      </c>
      <c r="D881" s="17" t="s">
        <v>1129</v>
      </c>
      <c r="E881" s="17" t="s">
        <v>1176</v>
      </c>
      <c r="F881" s="15" t="n">
        <v>242.03</v>
      </c>
      <c r="G881" s="15" t="n">
        <f aca="false">ROUND(ROUND(F881*100,0)/10,0)/100</f>
        <v>24.2</v>
      </c>
      <c r="H881" s="15" t="n">
        <f aca="false">F881+G881</f>
        <v>266.23</v>
      </c>
      <c r="I881" s="17" t="s">
        <v>2474</v>
      </c>
      <c r="J881" s="19" t="n">
        <f aca="false">DATE(YEAR(B881),MONTH(B881),1)</f>
        <v>46174</v>
      </c>
      <c r="K881" s="17" t="str">
        <f aca="false">IF(E881="","No","Yes")</f>
        <v>Yes</v>
      </c>
      <c r="L881" s="17" t="str">
        <f aca="false">IF(D881="","No","Yes")</f>
        <v>Yes</v>
      </c>
    </row>
    <row r="882" customFormat="false" ht="15" hidden="false" customHeight="false" outlineLevel="0" collapsed="false">
      <c r="A882" s="17" t="s">
        <v>3352</v>
      </c>
      <c r="B882" s="18" t="n">
        <v>46184</v>
      </c>
      <c r="C882" s="17" t="s">
        <v>82</v>
      </c>
      <c r="D882" s="17" t="s">
        <v>1084</v>
      </c>
      <c r="E882" s="17" t="s">
        <v>1183</v>
      </c>
      <c r="F882" s="15" t="n">
        <v>144.9</v>
      </c>
      <c r="G882" s="15" t="n">
        <f aca="false">ROUND(ROUND(F882*100,0)/10,0)/100</f>
        <v>14.49</v>
      </c>
      <c r="H882" s="15" t="n">
        <f aca="false">F882+G882</f>
        <v>159.39</v>
      </c>
      <c r="I882" s="17" t="s">
        <v>2474</v>
      </c>
      <c r="J882" s="19" t="n">
        <f aca="false">DATE(YEAR(B882),MONTH(B882),1)</f>
        <v>46174</v>
      </c>
      <c r="K882" s="17" t="str">
        <f aca="false">IF(E882="","No","Yes")</f>
        <v>Yes</v>
      </c>
      <c r="L882" s="17" t="str">
        <f aca="false">IF(D882="","No","Yes")</f>
        <v>Yes</v>
      </c>
    </row>
    <row r="883" customFormat="false" ht="15" hidden="false" customHeight="false" outlineLevel="0" collapsed="false">
      <c r="A883" s="17" t="s">
        <v>3353</v>
      </c>
      <c r="B883" s="18" t="n">
        <v>46184</v>
      </c>
      <c r="C883" s="17" t="s">
        <v>82</v>
      </c>
      <c r="D883" s="17" t="s">
        <v>1008</v>
      </c>
      <c r="E883" s="17" t="s">
        <v>1191</v>
      </c>
      <c r="F883" s="15" t="n">
        <v>2360.41</v>
      </c>
      <c r="G883" s="15" t="n">
        <f aca="false">ROUND(ROUND(F883*100,0)/10,0)/100</f>
        <v>236.04</v>
      </c>
      <c r="H883" s="15" t="n">
        <f aca="false">F883+G883</f>
        <v>2596.45</v>
      </c>
      <c r="I883" s="17" t="s">
        <v>2474</v>
      </c>
      <c r="J883" s="19" t="n">
        <f aca="false">DATE(YEAR(B883),MONTH(B883),1)</f>
        <v>46174</v>
      </c>
      <c r="K883" s="17" t="str">
        <f aca="false">IF(E883="","No","Yes")</f>
        <v>Yes</v>
      </c>
      <c r="L883" s="17" t="str">
        <f aca="false">IF(D883="","No","Yes")</f>
        <v>Yes</v>
      </c>
    </row>
    <row r="884" customFormat="false" ht="15" hidden="false" customHeight="false" outlineLevel="0" collapsed="false">
      <c r="A884" s="17" t="s">
        <v>3354</v>
      </c>
      <c r="B884" s="18" t="n">
        <v>46184</v>
      </c>
      <c r="C884" s="17" t="s">
        <v>82</v>
      </c>
      <c r="D884" s="17" t="s">
        <v>1037</v>
      </c>
      <c r="E884" s="17" t="s">
        <v>1198</v>
      </c>
      <c r="F884" s="15" t="n">
        <v>216.01</v>
      </c>
      <c r="G884" s="15" t="n">
        <f aca="false">ROUND(ROUND(F884*100,0)/10,0)/100</f>
        <v>21.6</v>
      </c>
      <c r="H884" s="15" t="n">
        <f aca="false">F884+G884</f>
        <v>237.61</v>
      </c>
      <c r="I884" s="17" t="s">
        <v>2474</v>
      </c>
      <c r="J884" s="19" t="n">
        <f aca="false">DATE(YEAR(B884),MONTH(B884),1)</f>
        <v>46174</v>
      </c>
      <c r="K884" s="17" t="str">
        <f aca="false">IF(E884="","No","Yes")</f>
        <v>Yes</v>
      </c>
      <c r="L884" s="17" t="str">
        <f aca="false">IF(D884="","No","Yes")</f>
        <v>Yes</v>
      </c>
    </row>
    <row r="885" customFormat="false" ht="15" hidden="false" customHeight="false" outlineLevel="0" collapsed="false">
      <c r="A885" s="17" t="s">
        <v>3355</v>
      </c>
      <c r="B885" s="18" t="n">
        <v>46184</v>
      </c>
      <c r="C885" s="17" t="s">
        <v>88</v>
      </c>
      <c r="D885" s="17" t="s">
        <v>1079</v>
      </c>
      <c r="E885" s="17" t="s">
        <v>1143</v>
      </c>
      <c r="F885" s="15" t="n">
        <v>151.82</v>
      </c>
      <c r="G885" s="15" t="n">
        <f aca="false">ROUND(ROUND(F885*100,0)/10,0)/100</f>
        <v>15.18</v>
      </c>
      <c r="H885" s="15" t="n">
        <f aca="false">F885+G885</f>
        <v>167</v>
      </c>
      <c r="I885" s="17" t="s">
        <v>2474</v>
      </c>
      <c r="J885" s="19" t="n">
        <f aca="false">DATE(YEAR(B885),MONTH(B885),1)</f>
        <v>46174</v>
      </c>
      <c r="K885" s="17" t="str">
        <f aca="false">IF(E885="","No","Yes")</f>
        <v>Yes</v>
      </c>
      <c r="L885" s="17" t="str">
        <f aca="false">IF(D885="","No","Yes")</f>
        <v>Yes</v>
      </c>
    </row>
    <row r="886" customFormat="false" ht="15" hidden="false" customHeight="false" outlineLevel="0" collapsed="false">
      <c r="A886" s="17" t="s">
        <v>3356</v>
      </c>
      <c r="B886" s="18" t="n">
        <v>46184</v>
      </c>
      <c r="C886" s="17" t="s">
        <v>88</v>
      </c>
      <c r="D886" s="17" t="s">
        <v>1026</v>
      </c>
      <c r="E886" s="17" t="s">
        <v>1144</v>
      </c>
      <c r="F886" s="15" t="n">
        <v>83.89</v>
      </c>
      <c r="G886" s="15" t="n">
        <f aca="false">ROUND(ROUND(F886*100,0)/10,0)/100</f>
        <v>8.39</v>
      </c>
      <c r="H886" s="15" t="n">
        <f aca="false">F886+G886</f>
        <v>92.28</v>
      </c>
      <c r="I886" s="17" t="s">
        <v>2474</v>
      </c>
      <c r="J886" s="19" t="n">
        <f aca="false">DATE(YEAR(B886),MONTH(B886),1)</f>
        <v>46174</v>
      </c>
      <c r="K886" s="17" t="str">
        <f aca="false">IF(E886="","No","Yes")</f>
        <v>Yes</v>
      </c>
      <c r="L886" s="17" t="str">
        <f aca="false">IF(D886="","No","Yes")</f>
        <v>Yes</v>
      </c>
    </row>
    <row r="887" customFormat="false" ht="15" hidden="false" customHeight="false" outlineLevel="0" collapsed="false">
      <c r="A887" s="17" t="s">
        <v>3357</v>
      </c>
      <c r="B887" s="18" t="n">
        <v>46184</v>
      </c>
      <c r="C887" s="17" t="s">
        <v>88</v>
      </c>
      <c r="D887" s="17" t="s">
        <v>1136</v>
      </c>
      <c r="E887" s="17" t="s">
        <v>1153</v>
      </c>
      <c r="F887" s="15" t="n">
        <v>416.51</v>
      </c>
      <c r="G887" s="15" t="n">
        <f aca="false">ROUND(ROUND(F887*100,0)/10,0)/100</f>
        <v>41.65</v>
      </c>
      <c r="H887" s="15" t="n">
        <f aca="false">F887+G887</f>
        <v>458.16</v>
      </c>
      <c r="I887" s="17" t="s">
        <v>2474</v>
      </c>
      <c r="J887" s="19" t="n">
        <f aca="false">DATE(YEAR(B887),MONTH(B887),1)</f>
        <v>46174</v>
      </c>
      <c r="K887" s="17" t="str">
        <f aca="false">IF(E887="","No","Yes")</f>
        <v>Yes</v>
      </c>
      <c r="L887" s="17" t="str">
        <f aca="false">IF(D887="","No","Yes")</f>
        <v>Yes</v>
      </c>
    </row>
    <row r="888" customFormat="false" ht="15" hidden="false" customHeight="false" outlineLevel="0" collapsed="false">
      <c r="A888" s="17" t="s">
        <v>3358</v>
      </c>
      <c r="B888" s="18" t="n">
        <v>46184</v>
      </c>
      <c r="C888" s="17" t="s">
        <v>88</v>
      </c>
      <c r="D888" s="17" t="s">
        <v>1136</v>
      </c>
      <c r="E888" s="17" t="s">
        <v>1155</v>
      </c>
      <c r="F888" s="15" t="n">
        <v>348.49</v>
      </c>
      <c r="G888" s="15" t="n">
        <f aca="false">ROUND(ROUND(F888*100,0)/10,0)/100</f>
        <v>34.85</v>
      </c>
      <c r="H888" s="15" t="n">
        <f aca="false">F888+G888</f>
        <v>383.34</v>
      </c>
      <c r="I888" s="17" t="s">
        <v>2474</v>
      </c>
      <c r="J888" s="19" t="n">
        <f aca="false">DATE(YEAR(B888),MONTH(B888),1)</f>
        <v>46174</v>
      </c>
      <c r="K888" s="17" t="str">
        <f aca="false">IF(E888="","No","Yes")</f>
        <v>Yes</v>
      </c>
      <c r="L888" s="17" t="str">
        <f aca="false">IF(D888="","No","Yes")</f>
        <v>Yes</v>
      </c>
    </row>
    <row r="889" customFormat="false" ht="15" hidden="false" customHeight="false" outlineLevel="0" collapsed="false">
      <c r="A889" s="17" t="s">
        <v>3359</v>
      </c>
      <c r="B889" s="18" t="n">
        <v>46184</v>
      </c>
      <c r="C889" s="17" t="s">
        <v>101</v>
      </c>
      <c r="D889" s="17" t="s">
        <v>1111</v>
      </c>
      <c r="E889" s="17"/>
      <c r="F889" s="15" t="n">
        <v>59.72</v>
      </c>
      <c r="G889" s="15" t="n">
        <f aca="false">ROUND(ROUND(F889*100,0)/10,0)/100</f>
        <v>5.97</v>
      </c>
      <c r="H889" s="15" t="n">
        <f aca="false">F889+G889</f>
        <v>65.69</v>
      </c>
      <c r="I889" s="17" t="s">
        <v>2472</v>
      </c>
      <c r="J889" s="19" t="n">
        <f aca="false">DATE(YEAR(B889),MONTH(B889),1)</f>
        <v>46174</v>
      </c>
      <c r="K889" s="17" t="str">
        <f aca="false">IF(E889="","No","Yes")</f>
        <v>No</v>
      </c>
      <c r="L889" s="17" t="str">
        <f aca="false">IF(D889="","No","Yes")</f>
        <v>Yes</v>
      </c>
    </row>
    <row r="890" customFormat="false" ht="15" hidden="false" customHeight="false" outlineLevel="0" collapsed="false">
      <c r="A890" s="17" t="s">
        <v>3360</v>
      </c>
      <c r="B890" s="18" t="n">
        <v>46185</v>
      </c>
      <c r="C890" s="17" t="s">
        <v>82</v>
      </c>
      <c r="D890" s="17" t="s">
        <v>1084</v>
      </c>
      <c r="E890" s="17" t="s">
        <v>1160</v>
      </c>
      <c r="F890" s="15" t="n">
        <v>570.46</v>
      </c>
      <c r="G890" s="15" t="n">
        <f aca="false">ROUND(ROUND(F890*100,0)/10,0)/100</f>
        <v>57.05</v>
      </c>
      <c r="H890" s="15" t="n">
        <f aca="false">F890+G890</f>
        <v>627.51</v>
      </c>
      <c r="I890" s="17" t="s">
        <v>2474</v>
      </c>
      <c r="J890" s="19" t="n">
        <f aca="false">DATE(YEAR(B890),MONTH(B890),1)</f>
        <v>46174</v>
      </c>
      <c r="K890" s="17" t="str">
        <f aca="false">IF(E890="","No","Yes")</f>
        <v>Yes</v>
      </c>
      <c r="L890" s="17" t="str">
        <f aca="false">IF(D890="","No","Yes")</f>
        <v>Yes</v>
      </c>
    </row>
    <row r="891" customFormat="false" ht="15" hidden="false" customHeight="false" outlineLevel="0" collapsed="false">
      <c r="A891" s="17" t="s">
        <v>3361</v>
      </c>
      <c r="B891" s="18" t="n">
        <v>46185</v>
      </c>
      <c r="C891" s="17" t="s">
        <v>82</v>
      </c>
      <c r="D891" s="17" t="s">
        <v>1129</v>
      </c>
      <c r="E891" s="17" t="s">
        <v>1185</v>
      </c>
      <c r="F891" s="15" t="n">
        <v>542.89</v>
      </c>
      <c r="G891" s="15" t="n">
        <f aca="false">ROUND(ROUND(F891*100,0)/10,0)/100</f>
        <v>54.29</v>
      </c>
      <c r="H891" s="15" t="n">
        <f aca="false">F891+G891</f>
        <v>597.18</v>
      </c>
      <c r="I891" s="17" t="s">
        <v>2474</v>
      </c>
      <c r="J891" s="19" t="n">
        <f aca="false">DATE(YEAR(B891),MONTH(B891),1)</f>
        <v>46174</v>
      </c>
      <c r="K891" s="17" t="str">
        <f aca="false">IF(E891="","No","Yes")</f>
        <v>Yes</v>
      </c>
      <c r="L891" s="17" t="str">
        <f aca="false">IF(D891="","No","Yes")</f>
        <v>Yes</v>
      </c>
    </row>
    <row r="892" customFormat="false" ht="15" hidden="false" customHeight="false" outlineLevel="0" collapsed="false">
      <c r="A892" s="17" t="s">
        <v>3362</v>
      </c>
      <c r="B892" s="18" t="n">
        <v>46185</v>
      </c>
      <c r="C892" s="17" t="s">
        <v>82</v>
      </c>
      <c r="D892" s="17" t="s">
        <v>1208</v>
      </c>
      <c r="E892" s="17" t="s">
        <v>1207</v>
      </c>
      <c r="F892" s="15" t="n">
        <v>174.05</v>
      </c>
      <c r="G892" s="15" t="n">
        <f aca="false">ROUND(ROUND(F892*100,0)/10,0)/100</f>
        <v>17.41</v>
      </c>
      <c r="H892" s="15" t="n">
        <f aca="false">F892+G892</f>
        <v>191.46</v>
      </c>
      <c r="I892" s="17" t="s">
        <v>2474</v>
      </c>
      <c r="J892" s="19" t="n">
        <f aca="false">DATE(YEAR(B892),MONTH(B892),1)</f>
        <v>46174</v>
      </c>
      <c r="K892" s="17" t="str">
        <f aca="false">IF(E892="","No","Yes")</f>
        <v>Yes</v>
      </c>
      <c r="L892" s="17" t="str">
        <f aca="false">IF(D892="","No","Yes")</f>
        <v>Yes</v>
      </c>
    </row>
    <row r="893" customFormat="false" ht="15" hidden="false" customHeight="false" outlineLevel="0" collapsed="false">
      <c r="A893" s="17" t="s">
        <v>3363</v>
      </c>
      <c r="B893" s="18" t="n">
        <v>46185</v>
      </c>
      <c r="C893" s="17" t="s">
        <v>82</v>
      </c>
      <c r="D893" s="17" t="s">
        <v>1111</v>
      </c>
      <c r="E893" s="17" t="s">
        <v>1219</v>
      </c>
      <c r="F893" s="15" t="n">
        <v>197.14</v>
      </c>
      <c r="G893" s="15" t="n">
        <f aca="false">ROUND(ROUND(F893*100,0)/10,0)/100</f>
        <v>19.71</v>
      </c>
      <c r="H893" s="15" t="n">
        <f aca="false">F893+G893</f>
        <v>216.85</v>
      </c>
      <c r="I893" s="17" t="s">
        <v>2474</v>
      </c>
      <c r="J893" s="19" t="n">
        <f aca="false">DATE(YEAR(B893),MONTH(B893),1)</f>
        <v>46174</v>
      </c>
      <c r="K893" s="17" t="str">
        <f aca="false">IF(E893="","No","Yes")</f>
        <v>Yes</v>
      </c>
      <c r="L893" s="17" t="str">
        <f aca="false">IF(D893="","No","Yes")</f>
        <v>Yes</v>
      </c>
    </row>
    <row r="894" customFormat="false" ht="15" hidden="false" customHeight="false" outlineLevel="0" collapsed="false">
      <c r="A894" s="17" t="s">
        <v>3364</v>
      </c>
      <c r="B894" s="18" t="n">
        <v>46185</v>
      </c>
      <c r="C894" s="17" t="s">
        <v>82</v>
      </c>
      <c r="D894" s="17" t="s">
        <v>1217</v>
      </c>
      <c r="E894" s="17" t="s">
        <v>1223</v>
      </c>
      <c r="F894" s="15" t="n">
        <v>884.02</v>
      </c>
      <c r="G894" s="15" t="n">
        <f aca="false">ROUND(ROUND(F894*100,0)/10,0)/100</f>
        <v>88.4</v>
      </c>
      <c r="H894" s="15" t="n">
        <f aca="false">F894+G894</f>
        <v>972.42</v>
      </c>
      <c r="I894" s="17" t="s">
        <v>2474</v>
      </c>
      <c r="J894" s="19" t="n">
        <f aca="false">DATE(YEAR(B894),MONTH(B894),1)</f>
        <v>46174</v>
      </c>
      <c r="K894" s="17" t="str">
        <f aca="false">IF(E894="","No","Yes")</f>
        <v>Yes</v>
      </c>
      <c r="L894" s="17" t="str">
        <f aca="false">IF(D894="","No","Yes")</f>
        <v>Yes</v>
      </c>
    </row>
    <row r="895" customFormat="false" ht="15" hidden="false" customHeight="false" outlineLevel="0" collapsed="false">
      <c r="A895" s="17" t="s">
        <v>3365</v>
      </c>
      <c r="B895" s="18" t="n">
        <v>46185</v>
      </c>
      <c r="C895" s="17" t="s">
        <v>88</v>
      </c>
      <c r="D895" s="17" t="s">
        <v>1171</v>
      </c>
      <c r="E895" s="17" t="s">
        <v>1170</v>
      </c>
      <c r="F895" s="15" t="n">
        <v>580.77</v>
      </c>
      <c r="G895" s="15" t="n">
        <f aca="false">ROUND(ROUND(F895*100,0)/10,0)/100</f>
        <v>58.08</v>
      </c>
      <c r="H895" s="15" t="n">
        <f aca="false">F895+G895</f>
        <v>638.85</v>
      </c>
      <c r="I895" s="17" t="s">
        <v>2474</v>
      </c>
      <c r="J895" s="19" t="n">
        <f aca="false">DATE(YEAR(B895),MONTH(B895),1)</f>
        <v>46174</v>
      </c>
      <c r="K895" s="17" t="str">
        <f aca="false">IF(E895="","No","Yes")</f>
        <v>Yes</v>
      </c>
      <c r="L895" s="17" t="str">
        <f aca="false">IF(D895="","No","Yes")</f>
        <v>Yes</v>
      </c>
    </row>
    <row r="896" customFormat="false" ht="15" hidden="false" customHeight="false" outlineLevel="0" collapsed="false">
      <c r="A896" s="17" t="s">
        <v>3366</v>
      </c>
      <c r="B896" s="18" t="n">
        <v>46185</v>
      </c>
      <c r="C896" s="17" t="s">
        <v>88</v>
      </c>
      <c r="D896" s="17" t="s">
        <v>1067</v>
      </c>
      <c r="E896" s="17" t="s">
        <v>1180</v>
      </c>
      <c r="F896" s="15" t="n">
        <v>434.77</v>
      </c>
      <c r="G896" s="15" t="n">
        <f aca="false">ROUND(ROUND(F896*100,0)/10,0)/100</f>
        <v>43.48</v>
      </c>
      <c r="H896" s="15" t="n">
        <f aca="false">F896+G896</f>
        <v>478.25</v>
      </c>
      <c r="I896" s="17" t="s">
        <v>2474</v>
      </c>
      <c r="J896" s="19" t="n">
        <f aca="false">DATE(YEAR(B896),MONTH(B896),1)</f>
        <v>46174</v>
      </c>
      <c r="K896" s="17" t="str">
        <f aca="false">IF(E896="","No","Yes")</f>
        <v>Yes</v>
      </c>
      <c r="L896" s="17" t="str">
        <f aca="false">IF(D896="","No","Yes")</f>
        <v>Yes</v>
      </c>
    </row>
    <row r="897" customFormat="false" ht="15" hidden="false" customHeight="false" outlineLevel="0" collapsed="false">
      <c r="A897" s="17" t="s">
        <v>3367</v>
      </c>
      <c r="B897" s="18" t="n">
        <v>46185</v>
      </c>
      <c r="C897" s="17" t="s">
        <v>88</v>
      </c>
      <c r="D897" s="17" t="s">
        <v>1092</v>
      </c>
      <c r="E897" s="17" t="s">
        <v>1184</v>
      </c>
      <c r="F897" s="15" t="n">
        <v>195.8</v>
      </c>
      <c r="G897" s="15" t="n">
        <f aca="false">ROUND(ROUND(F897*100,0)/10,0)/100</f>
        <v>19.58</v>
      </c>
      <c r="H897" s="15" t="n">
        <f aca="false">F897+G897</f>
        <v>215.38</v>
      </c>
      <c r="I897" s="17" t="s">
        <v>2474</v>
      </c>
      <c r="J897" s="19" t="n">
        <f aca="false">DATE(YEAR(B897),MONTH(B897),1)</f>
        <v>46174</v>
      </c>
      <c r="K897" s="17" t="str">
        <f aca="false">IF(E897="","No","Yes")</f>
        <v>Yes</v>
      </c>
      <c r="L897" s="17" t="str">
        <f aca="false">IF(D897="","No","Yes")</f>
        <v>Yes</v>
      </c>
    </row>
    <row r="898" customFormat="false" ht="15" hidden="false" customHeight="false" outlineLevel="0" collapsed="false">
      <c r="A898" s="17" t="s">
        <v>3368</v>
      </c>
      <c r="B898" s="18" t="n">
        <v>46185</v>
      </c>
      <c r="C898" s="17" t="s">
        <v>88</v>
      </c>
      <c r="D898" s="17" t="s">
        <v>1089</v>
      </c>
      <c r="E898" s="17" t="s">
        <v>1210</v>
      </c>
      <c r="F898" s="15" t="n">
        <v>746.24</v>
      </c>
      <c r="G898" s="15" t="n">
        <f aca="false">ROUND(ROUND(F898*100,0)/10,0)/100</f>
        <v>74.62</v>
      </c>
      <c r="H898" s="15" t="n">
        <f aca="false">F898+G898</f>
        <v>820.86</v>
      </c>
      <c r="I898" s="17" t="s">
        <v>2474</v>
      </c>
      <c r="J898" s="19" t="n">
        <f aca="false">DATE(YEAR(B898),MONTH(B898),1)</f>
        <v>46174</v>
      </c>
      <c r="K898" s="17" t="str">
        <f aca="false">IF(E898="","No","Yes")</f>
        <v>Yes</v>
      </c>
      <c r="L898" s="17" t="str">
        <f aca="false">IF(D898="","No","Yes")</f>
        <v>Yes</v>
      </c>
    </row>
    <row r="899" customFormat="false" ht="15" hidden="false" customHeight="false" outlineLevel="0" collapsed="false">
      <c r="A899" s="17" t="s">
        <v>3369</v>
      </c>
      <c r="B899" s="18" t="n">
        <v>46185</v>
      </c>
      <c r="C899" s="17" t="s">
        <v>88</v>
      </c>
      <c r="D899" s="17" t="s">
        <v>1136</v>
      </c>
      <c r="E899" s="17"/>
      <c r="F899" s="15" t="n">
        <v>164.45</v>
      </c>
      <c r="G899" s="15" t="n">
        <f aca="false">ROUND(ROUND(F899*100,0)/10,0)/100</f>
        <v>16.45</v>
      </c>
      <c r="H899" s="15" t="n">
        <f aca="false">F899+G899</f>
        <v>180.9</v>
      </c>
      <c r="I899" s="17" t="s">
        <v>2472</v>
      </c>
      <c r="J899" s="19" t="n">
        <f aca="false">DATE(YEAR(B899),MONTH(B899),1)</f>
        <v>46174</v>
      </c>
      <c r="K899" s="17" t="str">
        <f aca="false">IF(E899="","No","Yes")</f>
        <v>No</v>
      </c>
      <c r="L899" s="17" t="str">
        <f aca="false">IF(D899="","No","Yes")</f>
        <v>Yes</v>
      </c>
    </row>
    <row r="900" customFormat="false" ht="15" hidden="false" customHeight="false" outlineLevel="0" collapsed="false">
      <c r="A900" s="17" t="s">
        <v>3370</v>
      </c>
      <c r="B900" s="18" t="n">
        <v>46185</v>
      </c>
      <c r="C900" s="17" t="s">
        <v>101</v>
      </c>
      <c r="D900" s="17" t="s">
        <v>1164</v>
      </c>
      <c r="E900" s="17" t="s">
        <v>1181</v>
      </c>
      <c r="F900" s="15" t="n">
        <v>565</v>
      </c>
      <c r="G900" s="15" t="n">
        <f aca="false">ROUND(ROUND(F900*100,0)/10,0)/100</f>
        <v>56.5</v>
      </c>
      <c r="H900" s="15" t="n">
        <f aca="false">F900+G900</f>
        <v>621.5</v>
      </c>
      <c r="I900" s="17" t="s">
        <v>2474</v>
      </c>
      <c r="J900" s="19" t="n">
        <f aca="false">DATE(YEAR(B900),MONTH(B900),1)</f>
        <v>46174</v>
      </c>
      <c r="K900" s="17" t="str">
        <f aca="false">IF(E900="","No","Yes")</f>
        <v>Yes</v>
      </c>
      <c r="L900" s="17" t="str">
        <f aca="false">IF(D900="","No","Yes")</f>
        <v>Yes</v>
      </c>
    </row>
    <row r="901" customFormat="false" ht="15" hidden="false" customHeight="false" outlineLevel="0" collapsed="false">
      <c r="A901" s="17" t="s">
        <v>3371</v>
      </c>
      <c r="B901" s="18" t="n">
        <v>46185</v>
      </c>
      <c r="C901" s="17" t="s">
        <v>101</v>
      </c>
      <c r="D901" s="17" t="s">
        <v>1097</v>
      </c>
      <c r="E901" s="17" t="s">
        <v>1187</v>
      </c>
      <c r="F901" s="15" t="n">
        <v>325.02</v>
      </c>
      <c r="G901" s="15" t="n">
        <f aca="false">ROUND(ROUND(F901*100,0)/10,0)/100</f>
        <v>32.5</v>
      </c>
      <c r="H901" s="15" t="n">
        <f aca="false">F901+G901</f>
        <v>357.52</v>
      </c>
      <c r="I901" s="17" t="s">
        <v>2474</v>
      </c>
      <c r="J901" s="19" t="n">
        <f aca="false">DATE(YEAR(B901),MONTH(B901),1)</f>
        <v>46174</v>
      </c>
      <c r="K901" s="17" t="str">
        <f aca="false">IF(E901="","No","Yes")</f>
        <v>Yes</v>
      </c>
      <c r="L901" s="17" t="str">
        <f aca="false">IF(D901="","No","Yes")</f>
        <v>Yes</v>
      </c>
    </row>
    <row r="902" customFormat="false" ht="15" hidden="false" customHeight="false" outlineLevel="0" collapsed="false">
      <c r="A902" s="17" t="s">
        <v>3372</v>
      </c>
      <c r="B902" s="18" t="n">
        <v>46185</v>
      </c>
      <c r="C902" s="17" t="s">
        <v>101</v>
      </c>
      <c r="D902" s="17" t="s">
        <v>1084</v>
      </c>
      <c r="E902" s="17"/>
      <c r="F902" s="15" t="n">
        <v>22.94</v>
      </c>
      <c r="G902" s="15" t="n">
        <f aca="false">ROUND(ROUND(F902*100,0)/10,0)/100</f>
        <v>2.29</v>
      </c>
      <c r="H902" s="15" t="n">
        <f aca="false">F902+G902</f>
        <v>25.23</v>
      </c>
      <c r="I902" s="17" t="s">
        <v>2472</v>
      </c>
      <c r="J902" s="19" t="n">
        <f aca="false">DATE(YEAR(B902),MONTH(B902),1)</f>
        <v>46174</v>
      </c>
      <c r="K902" s="17" t="str">
        <f aca="false">IF(E902="","No","Yes")</f>
        <v>No</v>
      </c>
      <c r="L902" s="17" t="str">
        <f aca="false">IF(D902="","No","Yes")</f>
        <v>Yes</v>
      </c>
    </row>
    <row r="903" customFormat="false" ht="15" hidden="false" customHeight="false" outlineLevel="0" collapsed="false">
      <c r="A903" s="17" t="s">
        <v>3373</v>
      </c>
      <c r="B903" s="18" t="n">
        <v>46186</v>
      </c>
      <c r="C903" s="17" t="s">
        <v>82</v>
      </c>
      <c r="D903" s="17" t="s">
        <v>1136</v>
      </c>
      <c r="E903" s="17" t="s">
        <v>1161</v>
      </c>
      <c r="F903" s="15" t="n">
        <v>78.87</v>
      </c>
      <c r="G903" s="15" t="n">
        <f aca="false">ROUND(ROUND(F903*100,0)/10,0)/100</f>
        <v>7.89</v>
      </c>
      <c r="H903" s="15" t="n">
        <f aca="false">F903+G903</f>
        <v>86.76</v>
      </c>
      <c r="I903" s="17" t="s">
        <v>2474</v>
      </c>
      <c r="J903" s="19" t="n">
        <f aca="false">DATE(YEAR(B903),MONTH(B903),1)</f>
        <v>46174</v>
      </c>
      <c r="K903" s="17" t="str">
        <f aca="false">IF(E903="","No","Yes")</f>
        <v>Yes</v>
      </c>
      <c r="L903" s="17" t="str">
        <f aca="false">IF(D903="","No","Yes")</f>
        <v>Yes</v>
      </c>
    </row>
    <row r="904" customFormat="false" ht="15" hidden="false" customHeight="false" outlineLevel="0" collapsed="false">
      <c r="A904" s="17" t="s">
        <v>3374</v>
      </c>
      <c r="B904" s="18" t="n">
        <v>46186</v>
      </c>
      <c r="C904" s="17" t="s">
        <v>82</v>
      </c>
      <c r="D904" s="17" t="s">
        <v>1111</v>
      </c>
      <c r="E904" s="17" t="s">
        <v>1233</v>
      </c>
      <c r="F904" s="15" t="n">
        <v>263.29</v>
      </c>
      <c r="G904" s="15" t="n">
        <f aca="false">ROUND(ROUND(F904*100,0)/10,0)/100</f>
        <v>26.33</v>
      </c>
      <c r="H904" s="15" t="n">
        <f aca="false">F904+G904</f>
        <v>289.62</v>
      </c>
      <c r="I904" s="17" t="s">
        <v>2474</v>
      </c>
      <c r="J904" s="19" t="n">
        <f aca="false">DATE(YEAR(B904),MONTH(B904),1)</f>
        <v>46174</v>
      </c>
      <c r="K904" s="17" t="str">
        <f aca="false">IF(E904="","No","Yes")</f>
        <v>Yes</v>
      </c>
      <c r="L904" s="17" t="str">
        <f aca="false">IF(D904="","No","Yes")</f>
        <v>Yes</v>
      </c>
    </row>
    <row r="905" customFormat="false" ht="15" hidden="false" customHeight="false" outlineLevel="0" collapsed="false">
      <c r="A905" s="17" t="s">
        <v>3375</v>
      </c>
      <c r="B905" s="18" t="n">
        <v>46186</v>
      </c>
      <c r="C905" s="17" t="s">
        <v>82</v>
      </c>
      <c r="D905" s="17" t="s">
        <v>1164</v>
      </c>
      <c r="E905" s="17" t="s">
        <v>1235</v>
      </c>
      <c r="F905" s="15" t="n">
        <v>109.57</v>
      </c>
      <c r="G905" s="15" t="n">
        <f aca="false">ROUND(ROUND(F905*100,0)/10,0)/100</f>
        <v>10.96</v>
      </c>
      <c r="H905" s="15" t="n">
        <f aca="false">F905+G905</f>
        <v>120.53</v>
      </c>
      <c r="I905" s="17" t="s">
        <v>2474</v>
      </c>
      <c r="J905" s="19" t="n">
        <f aca="false">DATE(YEAR(B905),MONTH(B905),1)</f>
        <v>46174</v>
      </c>
      <c r="K905" s="17" t="str">
        <f aca="false">IF(E905="","No","Yes")</f>
        <v>Yes</v>
      </c>
      <c r="L905" s="17" t="str">
        <f aca="false">IF(D905="","No","Yes")</f>
        <v>Yes</v>
      </c>
    </row>
    <row r="906" customFormat="false" ht="15" hidden="false" customHeight="false" outlineLevel="0" collapsed="false">
      <c r="A906" s="17" t="s">
        <v>3376</v>
      </c>
      <c r="B906" s="18" t="n">
        <v>46186</v>
      </c>
      <c r="C906" s="17" t="s">
        <v>88</v>
      </c>
      <c r="D906" s="17" t="s">
        <v>1129</v>
      </c>
      <c r="E906" s="17" t="s">
        <v>1182</v>
      </c>
      <c r="F906" s="15" t="n">
        <v>392.49</v>
      </c>
      <c r="G906" s="15" t="n">
        <f aca="false">ROUND(ROUND(F906*100,0)/10,0)/100</f>
        <v>39.25</v>
      </c>
      <c r="H906" s="15" t="n">
        <f aca="false">F906+G906</f>
        <v>431.74</v>
      </c>
      <c r="I906" s="17" t="s">
        <v>2474</v>
      </c>
      <c r="J906" s="19" t="n">
        <f aca="false">DATE(YEAR(B906),MONTH(B906),1)</f>
        <v>46174</v>
      </c>
      <c r="K906" s="17" t="str">
        <f aca="false">IF(E906="","No","Yes")</f>
        <v>Yes</v>
      </c>
      <c r="L906" s="17" t="str">
        <f aca="false">IF(D906="","No","Yes")</f>
        <v>Yes</v>
      </c>
    </row>
    <row r="907" customFormat="false" ht="15" hidden="false" customHeight="false" outlineLevel="0" collapsed="false">
      <c r="A907" s="17" t="s">
        <v>3377</v>
      </c>
      <c r="B907" s="18" t="n">
        <v>46186</v>
      </c>
      <c r="C907" s="17" t="s">
        <v>88</v>
      </c>
      <c r="D907" s="17" t="s">
        <v>1097</v>
      </c>
      <c r="E907" s="17" t="s">
        <v>1186</v>
      </c>
      <c r="F907" s="15" t="n">
        <v>296.02</v>
      </c>
      <c r="G907" s="15" t="n">
        <f aca="false">ROUND(ROUND(F907*100,0)/10,0)/100</f>
        <v>29.6</v>
      </c>
      <c r="H907" s="15" t="n">
        <f aca="false">F907+G907</f>
        <v>325.62</v>
      </c>
      <c r="I907" s="17" t="s">
        <v>2474</v>
      </c>
      <c r="J907" s="19" t="n">
        <f aca="false">DATE(YEAR(B907),MONTH(B907),1)</f>
        <v>46174</v>
      </c>
      <c r="K907" s="17" t="str">
        <f aca="false">IF(E907="","No","Yes")</f>
        <v>Yes</v>
      </c>
      <c r="L907" s="17" t="str">
        <f aca="false">IF(D907="","No","Yes")</f>
        <v>Yes</v>
      </c>
    </row>
    <row r="908" customFormat="false" ht="15" hidden="false" customHeight="false" outlineLevel="0" collapsed="false">
      <c r="A908" s="17" t="s">
        <v>3378</v>
      </c>
      <c r="B908" s="18" t="n">
        <v>46186</v>
      </c>
      <c r="C908" s="17" t="s">
        <v>88</v>
      </c>
      <c r="D908" s="17" t="s">
        <v>1074</v>
      </c>
      <c r="E908" s="17" t="s">
        <v>1193</v>
      </c>
      <c r="F908" s="15" t="n">
        <v>143.58</v>
      </c>
      <c r="G908" s="15" t="n">
        <f aca="false">ROUND(ROUND(F908*100,0)/10,0)/100</f>
        <v>14.36</v>
      </c>
      <c r="H908" s="15" t="n">
        <f aca="false">F908+G908</f>
        <v>157.94</v>
      </c>
      <c r="I908" s="17" t="s">
        <v>2474</v>
      </c>
      <c r="J908" s="19" t="n">
        <f aca="false">DATE(YEAR(B908),MONTH(B908),1)</f>
        <v>46174</v>
      </c>
      <c r="K908" s="17" t="str">
        <f aca="false">IF(E908="","No","Yes")</f>
        <v>Yes</v>
      </c>
      <c r="L908" s="17" t="str">
        <f aca="false">IF(D908="","No","Yes")</f>
        <v>Yes</v>
      </c>
    </row>
    <row r="909" customFormat="false" ht="15" hidden="false" customHeight="false" outlineLevel="0" collapsed="false">
      <c r="A909" s="17" t="s">
        <v>3379</v>
      </c>
      <c r="B909" s="18" t="n">
        <v>46186</v>
      </c>
      <c r="C909" s="17" t="s">
        <v>88</v>
      </c>
      <c r="D909" s="17" t="s">
        <v>1129</v>
      </c>
      <c r="E909" s="17" t="s">
        <v>1206</v>
      </c>
      <c r="F909" s="15" t="n">
        <v>51.33</v>
      </c>
      <c r="G909" s="15" t="n">
        <f aca="false">ROUND(ROUND(F909*100,0)/10,0)/100</f>
        <v>5.13</v>
      </c>
      <c r="H909" s="15" t="n">
        <f aca="false">F909+G909</f>
        <v>56.46</v>
      </c>
      <c r="I909" s="17" t="s">
        <v>2474</v>
      </c>
      <c r="J909" s="19" t="n">
        <f aca="false">DATE(YEAR(B909),MONTH(B909),1)</f>
        <v>46174</v>
      </c>
      <c r="K909" s="17" t="str">
        <f aca="false">IF(E909="","No","Yes")</f>
        <v>Yes</v>
      </c>
      <c r="L909" s="17" t="str">
        <f aca="false">IF(D909="","No","Yes")</f>
        <v>Yes</v>
      </c>
    </row>
    <row r="910" customFormat="false" ht="15" hidden="false" customHeight="false" outlineLevel="0" collapsed="false">
      <c r="A910" s="17" t="s">
        <v>3380</v>
      </c>
      <c r="B910" s="18" t="n">
        <v>46186</v>
      </c>
      <c r="C910" s="17" t="s">
        <v>88</v>
      </c>
      <c r="D910" s="17" t="s">
        <v>1097</v>
      </c>
      <c r="E910" s="17"/>
      <c r="F910" s="15" t="n">
        <v>93.36</v>
      </c>
      <c r="G910" s="15" t="n">
        <f aca="false">ROUND(ROUND(F910*100,0)/10,0)/100</f>
        <v>9.34</v>
      </c>
      <c r="H910" s="15" t="n">
        <f aca="false">F910+G910</f>
        <v>102.7</v>
      </c>
      <c r="I910" s="17" t="s">
        <v>2472</v>
      </c>
      <c r="J910" s="19" t="n">
        <f aca="false">DATE(YEAR(B910),MONTH(B910),1)</f>
        <v>46174</v>
      </c>
      <c r="K910" s="17" t="str">
        <f aca="false">IF(E910="","No","Yes")</f>
        <v>No</v>
      </c>
      <c r="L910" s="17" t="str">
        <f aca="false">IF(D910="","No","Yes")</f>
        <v>Yes</v>
      </c>
    </row>
    <row r="911" customFormat="false" ht="15" hidden="false" customHeight="false" outlineLevel="0" collapsed="false">
      <c r="A911" s="17" t="s">
        <v>3381</v>
      </c>
      <c r="B911" s="18" t="n">
        <v>46186</v>
      </c>
      <c r="C911" s="17" t="s">
        <v>101</v>
      </c>
      <c r="D911" s="17" t="s">
        <v>1037</v>
      </c>
      <c r="E911" s="17" t="s">
        <v>1215</v>
      </c>
      <c r="F911" s="15" t="n">
        <v>232.97</v>
      </c>
      <c r="G911" s="15" t="n">
        <f aca="false">ROUND(ROUND(F911*100,0)/10,0)/100</f>
        <v>23.3</v>
      </c>
      <c r="H911" s="15" t="n">
        <f aca="false">F911+G911</f>
        <v>256.27</v>
      </c>
      <c r="I911" s="17" t="s">
        <v>2474</v>
      </c>
      <c r="J911" s="19" t="n">
        <f aca="false">DATE(YEAR(B911),MONTH(B911),1)</f>
        <v>46174</v>
      </c>
      <c r="K911" s="17" t="str">
        <f aca="false">IF(E911="","No","Yes")</f>
        <v>Yes</v>
      </c>
      <c r="L911" s="17" t="str">
        <f aca="false">IF(D911="","No","Yes")</f>
        <v>Yes</v>
      </c>
    </row>
    <row r="912" customFormat="false" ht="15" hidden="false" customHeight="false" outlineLevel="0" collapsed="false">
      <c r="A912" s="17" t="s">
        <v>3382</v>
      </c>
      <c r="B912" s="18" t="n">
        <v>46186</v>
      </c>
      <c r="C912" s="17" t="s">
        <v>101</v>
      </c>
      <c r="D912" s="17" t="s">
        <v>1217</v>
      </c>
      <c r="E912" s="17" t="s">
        <v>1216</v>
      </c>
      <c r="F912" s="15" t="n">
        <v>335.73</v>
      </c>
      <c r="G912" s="15" t="n">
        <f aca="false">ROUND(ROUND(F912*100,0)/10,0)/100</f>
        <v>33.57</v>
      </c>
      <c r="H912" s="15" t="n">
        <f aca="false">F912+G912</f>
        <v>369.3</v>
      </c>
      <c r="I912" s="17" t="s">
        <v>2474</v>
      </c>
      <c r="J912" s="19" t="n">
        <f aca="false">DATE(YEAR(B912),MONTH(B912),1)</f>
        <v>46174</v>
      </c>
      <c r="K912" s="17" t="str">
        <f aca="false">IF(E912="","No","Yes")</f>
        <v>Yes</v>
      </c>
      <c r="L912" s="17" t="str">
        <f aca="false">IF(D912="","No","Yes")</f>
        <v>Yes</v>
      </c>
    </row>
    <row r="913" customFormat="false" ht="15" hidden="false" customHeight="false" outlineLevel="0" collapsed="false">
      <c r="A913" s="17" t="s">
        <v>3383</v>
      </c>
      <c r="B913" s="18" t="n">
        <v>46186</v>
      </c>
      <c r="C913" s="17" t="s">
        <v>101</v>
      </c>
      <c r="D913" s="17" t="s">
        <v>1067</v>
      </c>
      <c r="E913" s="17" t="s">
        <v>1224</v>
      </c>
      <c r="F913" s="15" t="n">
        <v>111.15</v>
      </c>
      <c r="G913" s="15" t="n">
        <f aca="false">ROUND(ROUND(F913*100,0)/10,0)/100</f>
        <v>11.12</v>
      </c>
      <c r="H913" s="15" t="n">
        <f aca="false">F913+G913</f>
        <v>122.27</v>
      </c>
      <c r="I913" s="17" t="s">
        <v>2474</v>
      </c>
      <c r="J913" s="19" t="n">
        <f aca="false">DATE(YEAR(B913),MONTH(B913),1)</f>
        <v>46174</v>
      </c>
      <c r="K913" s="17" t="str">
        <f aca="false">IF(E913="","No","Yes")</f>
        <v>Yes</v>
      </c>
      <c r="L913" s="17" t="str">
        <f aca="false">IF(D913="","No","Yes")</f>
        <v>Yes</v>
      </c>
    </row>
    <row r="914" customFormat="false" ht="15" hidden="false" customHeight="false" outlineLevel="0" collapsed="false">
      <c r="A914" s="17" t="s">
        <v>3384</v>
      </c>
      <c r="B914" s="18" t="n">
        <v>46187</v>
      </c>
      <c r="C914" s="17" t="s">
        <v>82</v>
      </c>
      <c r="D914" s="17" t="s">
        <v>1164</v>
      </c>
      <c r="E914" s="17" t="s">
        <v>1169</v>
      </c>
      <c r="F914" s="15" t="n">
        <v>208.28</v>
      </c>
      <c r="G914" s="15" t="n">
        <f aca="false">ROUND(ROUND(F914*100,0)/10,0)/100</f>
        <v>20.83</v>
      </c>
      <c r="H914" s="15" t="n">
        <f aca="false">F914+G914</f>
        <v>229.11</v>
      </c>
      <c r="I914" s="17" t="s">
        <v>2474</v>
      </c>
      <c r="J914" s="19" t="n">
        <f aca="false">DATE(YEAR(B914),MONTH(B914),1)</f>
        <v>46174</v>
      </c>
      <c r="K914" s="17" t="str">
        <f aca="false">IF(E914="","No","Yes")</f>
        <v>Yes</v>
      </c>
      <c r="L914" s="17" t="str">
        <f aca="false">IF(D914="","No","Yes")</f>
        <v>Yes</v>
      </c>
    </row>
    <row r="915" customFormat="false" ht="15" hidden="false" customHeight="false" outlineLevel="0" collapsed="false">
      <c r="A915" s="17" t="s">
        <v>3385</v>
      </c>
      <c r="B915" s="18" t="n">
        <v>46187</v>
      </c>
      <c r="C915" s="17" t="s">
        <v>82</v>
      </c>
      <c r="D915" s="17" t="s">
        <v>1071</v>
      </c>
      <c r="E915" s="17" t="s">
        <v>1192</v>
      </c>
      <c r="F915" s="15" t="n">
        <v>229.92</v>
      </c>
      <c r="G915" s="15" t="n">
        <f aca="false">ROUND(ROUND(F915*100,0)/10,0)/100</f>
        <v>22.99</v>
      </c>
      <c r="H915" s="15" t="n">
        <f aca="false">F915+G915</f>
        <v>252.91</v>
      </c>
      <c r="I915" s="17" t="s">
        <v>2474</v>
      </c>
      <c r="J915" s="19" t="n">
        <f aca="false">DATE(YEAR(B915),MONTH(B915),1)</f>
        <v>46174</v>
      </c>
      <c r="K915" s="17" t="str">
        <f aca="false">IF(E915="","No","Yes")</f>
        <v>Yes</v>
      </c>
      <c r="L915" s="17" t="str">
        <f aca="false">IF(D915="","No","Yes")</f>
        <v>Yes</v>
      </c>
    </row>
    <row r="916" customFormat="false" ht="15" hidden="false" customHeight="false" outlineLevel="0" collapsed="false">
      <c r="A916" s="17" t="s">
        <v>3386</v>
      </c>
      <c r="B916" s="18" t="n">
        <v>46187</v>
      </c>
      <c r="C916" s="17" t="s">
        <v>82</v>
      </c>
      <c r="D916" s="17" t="s">
        <v>1037</v>
      </c>
      <c r="E916" s="17" t="s">
        <v>1194</v>
      </c>
      <c r="F916" s="15" t="n">
        <v>459.82</v>
      </c>
      <c r="G916" s="15" t="n">
        <f aca="false">ROUND(ROUND(F916*100,0)/10,0)/100</f>
        <v>45.98</v>
      </c>
      <c r="H916" s="15" t="n">
        <f aca="false">F916+G916</f>
        <v>505.8</v>
      </c>
      <c r="I916" s="17" t="s">
        <v>2474</v>
      </c>
      <c r="J916" s="19" t="n">
        <f aca="false">DATE(YEAR(B916),MONTH(B916),1)</f>
        <v>46174</v>
      </c>
      <c r="K916" s="17" t="str">
        <f aca="false">IF(E916="","No","Yes")</f>
        <v>Yes</v>
      </c>
      <c r="L916" s="17" t="str">
        <f aca="false">IF(D916="","No","Yes")</f>
        <v>Yes</v>
      </c>
    </row>
    <row r="917" customFormat="false" ht="15" hidden="false" customHeight="false" outlineLevel="0" collapsed="false">
      <c r="A917" s="17" t="s">
        <v>3387</v>
      </c>
      <c r="B917" s="18" t="n">
        <v>46187</v>
      </c>
      <c r="C917" s="17" t="s">
        <v>82</v>
      </c>
      <c r="D917" s="17" t="s">
        <v>1129</v>
      </c>
      <c r="E917" s="17" t="s">
        <v>1199</v>
      </c>
      <c r="F917" s="15" t="n">
        <v>281.03</v>
      </c>
      <c r="G917" s="15" t="n">
        <f aca="false">ROUND(ROUND(F917*100,0)/10,0)/100</f>
        <v>28.1</v>
      </c>
      <c r="H917" s="15" t="n">
        <f aca="false">F917+G917</f>
        <v>309.13</v>
      </c>
      <c r="I917" s="17" t="s">
        <v>2474</v>
      </c>
      <c r="J917" s="19" t="n">
        <f aca="false">DATE(YEAR(B917),MONTH(B917),1)</f>
        <v>46174</v>
      </c>
      <c r="K917" s="17" t="str">
        <f aca="false">IF(E917="","No","Yes")</f>
        <v>Yes</v>
      </c>
      <c r="L917" s="17" t="str">
        <f aca="false">IF(D917="","No","Yes")</f>
        <v>Yes</v>
      </c>
    </row>
    <row r="918" customFormat="false" ht="15" hidden="false" customHeight="false" outlineLevel="0" collapsed="false">
      <c r="A918" s="17" t="s">
        <v>3388</v>
      </c>
      <c r="B918" s="18" t="n">
        <v>46187</v>
      </c>
      <c r="C918" s="17" t="s">
        <v>82</v>
      </c>
      <c r="D918" s="17" t="s">
        <v>1136</v>
      </c>
      <c r="E918" s="17"/>
      <c r="F918" s="15" t="n">
        <v>332</v>
      </c>
      <c r="G918" s="15" t="n">
        <f aca="false">ROUND(ROUND(F918*100,0)/10,0)/100</f>
        <v>33.2</v>
      </c>
      <c r="H918" s="15" t="n">
        <f aca="false">F918+G918</f>
        <v>365.2</v>
      </c>
      <c r="I918" s="17" t="s">
        <v>2472</v>
      </c>
      <c r="J918" s="19" t="n">
        <f aca="false">DATE(YEAR(B918),MONTH(B918),1)</f>
        <v>46174</v>
      </c>
      <c r="K918" s="17" t="str">
        <f aca="false">IF(E918="","No","Yes")</f>
        <v>No</v>
      </c>
      <c r="L918" s="17" t="str">
        <f aca="false">IF(D918="","No","Yes")</f>
        <v>Yes</v>
      </c>
    </row>
    <row r="919" customFormat="false" ht="15" hidden="false" customHeight="false" outlineLevel="0" collapsed="false">
      <c r="A919" s="17" t="s">
        <v>3389</v>
      </c>
      <c r="B919" s="18" t="n">
        <v>46187</v>
      </c>
      <c r="C919" s="17" t="s">
        <v>82</v>
      </c>
      <c r="D919" s="17" t="s">
        <v>1212</v>
      </c>
      <c r="E919" s="17"/>
      <c r="F919" s="15" t="n">
        <v>231.57</v>
      </c>
      <c r="G919" s="15" t="n">
        <f aca="false">ROUND(ROUND(F919*100,0)/10,0)/100</f>
        <v>23.16</v>
      </c>
      <c r="H919" s="15" t="n">
        <f aca="false">F919+G919</f>
        <v>254.73</v>
      </c>
      <c r="I919" s="17" t="s">
        <v>2472</v>
      </c>
      <c r="J919" s="19" t="n">
        <f aca="false">DATE(YEAR(B919),MONTH(B919),1)</f>
        <v>46174</v>
      </c>
      <c r="K919" s="17" t="str">
        <f aca="false">IF(E919="","No","Yes")</f>
        <v>No</v>
      </c>
      <c r="L919" s="17" t="str">
        <f aca="false">IF(D919="","No","Yes")</f>
        <v>Yes</v>
      </c>
    </row>
    <row r="920" customFormat="false" ht="15" hidden="false" customHeight="false" outlineLevel="0" collapsed="false">
      <c r="A920" s="17" t="s">
        <v>3390</v>
      </c>
      <c r="B920" s="18" t="n">
        <v>46187</v>
      </c>
      <c r="C920" s="17" t="s">
        <v>88</v>
      </c>
      <c r="D920" s="17" t="s">
        <v>1079</v>
      </c>
      <c r="E920" s="17" t="s">
        <v>1231</v>
      </c>
      <c r="F920" s="15" t="n">
        <v>526.88</v>
      </c>
      <c r="G920" s="15" t="n">
        <f aca="false">ROUND(ROUND(F920*100,0)/10,0)/100</f>
        <v>52.69</v>
      </c>
      <c r="H920" s="15" t="n">
        <f aca="false">F920+G920</f>
        <v>579.57</v>
      </c>
      <c r="I920" s="17" t="s">
        <v>2474</v>
      </c>
      <c r="J920" s="19" t="n">
        <f aca="false">DATE(YEAR(B920),MONTH(B920),1)</f>
        <v>46174</v>
      </c>
      <c r="K920" s="17" t="str">
        <f aca="false">IF(E920="","No","Yes")</f>
        <v>Yes</v>
      </c>
      <c r="L920" s="17" t="str">
        <f aca="false">IF(D920="","No","Yes")</f>
        <v>Yes</v>
      </c>
    </row>
    <row r="921" customFormat="false" ht="15" hidden="false" customHeight="false" outlineLevel="0" collapsed="false">
      <c r="A921" s="17" t="s">
        <v>3391</v>
      </c>
      <c r="B921" s="18" t="n">
        <v>46187</v>
      </c>
      <c r="C921" s="17" t="s">
        <v>88</v>
      </c>
      <c r="D921" s="17" t="s">
        <v>1217</v>
      </c>
      <c r="E921" s="17" t="s">
        <v>1242</v>
      </c>
      <c r="F921" s="15" t="n">
        <v>373.13</v>
      </c>
      <c r="G921" s="15" t="n">
        <f aca="false">ROUND(ROUND(F921*100,0)/10,0)/100</f>
        <v>37.31</v>
      </c>
      <c r="H921" s="15" t="n">
        <f aca="false">F921+G921</f>
        <v>410.44</v>
      </c>
      <c r="I921" s="17" t="s">
        <v>2474</v>
      </c>
      <c r="J921" s="19" t="n">
        <f aca="false">DATE(YEAR(B921),MONTH(B921),1)</f>
        <v>46174</v>
      </c>
      <c r="K921" s="17" t="str">
        <f aca="false">IF(E921="","No","Yes")</f>
        <v>Yes</v>
      </c>
      <c r="L921" s="17" t="str">
        <f aca="false">IF(D921="","No","Yes")</f>
        <v>Yes</v>
      </c>
    </row>
    <row r="922" customFormat="false" ht="15" hidden="false" customHeight="false" outlineLevel="0" collapsed="false">
      <c r="A922" s="17" t="s">
        <v>3392</v>
      </c>
      <c r="B922" s="18" t="n">
        <v>46187</v>
      </c>
      <c r="C922" s="17" t="s">
        <v>88</v>
      </c>
      <c r="D922" s="17"/>
      <c r="E922" s="17"/>
      <c r="F922" s="15" t="n">
        <v>159.1</v>
      </c>
      <c r="G922" s="15" t="n">
        <f aca="false">ROUND(ROUND(F922*100,0)/10,0)/100</f>
        <v>15.91</v>
      </c>
      <c r="H922" s="15" t="n">
        <f aca="false">F922+G922</f>
        <v>175.01</v>
      </c>
      <c r="I922" s="17" t="s">
        <v>2470</v>
      </c>
      <c r="J922" s="19" t="n">
        <f aca="false">DATE(YEAR(B922),MONTH(B922),1)</f>
        <v>46174</v>
      </c>
      <c r="K922" s="17" t="str">
        <f aca="false">IF(E922="","No","Yes")</f>
        <v>No</v>
      </c>
      <c r="L922" s="17" t="str">
        <f aca="false">IF(D922="","No","Yes")</f>
        <v>No</v>
      </c>
    </row>
    <row r="923" customFormat="false" ht="15" hidden="false" customHeight="false" outlineLevel="0" collapsed="false">
      <c r="A923" s="17" t="s">
        <v>3393</v>
      </c>
      <c r="B923" s="18" t="n">
        <v>46187</v>
      </c>
      <c r="C923" s="17" t="s">
        <v>88</v>
      </c>
      <c r="D923" s="17" t="s">
        <v>1212</v>
      </c>
      <c r="E923" s="17"/>
      <c r="F923" s="15" t="n">
        <v>41.68</v>
      </c>
      <c r="G923" s="15" t="n">
        <f aca="false">ROUND(ROUND(F923*100,0)/10,0)/100</f>
        <v>4.17</v>
      </c>
      <c r="H923" s="15" t="n">
        <f aca="false">F923+G923</f>
        <v>45.85</v>
      </c>
      <c r="I923" s="17" t="s">
        <v>2472</v>
      </c>
      <c r="J923" s="19" t="n">
        <f aca="false">DATE(YEAR(B923),MONTH(B923),1)</f>
        <v>46174</v>
      </c>
      <c r="K923" s="17" t="str">
        <f aca="false">IF(E923="","No","Yes")</f>
        <v>No</v>
      </c>
      <c r="L923" s="17" t="str">
        <f aca="false">IF(D923="","No","Yes")</f>
        <v>Yes</v>
      </c>
    </row>
    <row r="924" customFormat="false" ht="15" hidden="false" customHeight="false" outlineLevel="0" collapsed="false">
      <c r="A924" s="17" t="s">
        <v>3394</v>
      </c>
      <c r="B924" s="18" t="n">
        <v>46187</v>
      </c>
      <c r="C924" s="17" t="s">
        <v>101</v>
      </c>
      <c r="D924" s="17" t="s">
        <v>1141</v>
      </c>
      <c r="E924" s="17" t="s">
        <v>1222</v>
      </c>
      <c r="F924" s="15" t="n">
        <v>4203.86</v>
      </c>
      <c r="G924" s="15" t="n">
        <f aca="false">ROUND(ROUND(F924*100,0)/10,0)/100</f>
        <v>420.39</v>
      </c>
      <c r="H924" s="15" t="n">
        <f aca="false">F924+G924</f>
        <v>4624.25</v>
      </c>
      <c r="I924" s="17" t="s">
        <v>2474</v>
      </c>
      <c r="J924" s="19" t="n">
        <f aca="false">DATE(YEAR(B924),MONTH(B924),1)</f>
        <v>46174</v>
      </c>
      <c r="K924" s="17" t="str">
        <f aca="false">IF(E924="","No","Yes")</f>
        <v>Yes</v>
      </c>
      <c r="L924" s="17" t="str">
        <f aca="false">IF(D924="","No","Yes")</f>
        <v>Yes</v>
      </c>
    </row>
    <row r="925" customFormat="false" ht="15" hidden="false" customHeight="false" outlineLevel="0" collapsed="false">
      <c r="A925" s="17" t="s">
        <v>3395</v>
      </c>
      <c r="B925" s="18" t="n">
        <v>46188</v>
      </c>
      <c r="C925" s="17" t="s">
        <v>82</v>
      </c>
      <c r="D925" s="17" t="s">
        <v>1111</v>
      </c>
      <c r="E925" s="17" t="s">
        <v>1205</v>
      </c>
      <c r="F925" s="15" t="n">
        <v>196.12</v>
      </c>
      <c r="G925" s="15" t="n">
        <f aca="false">ROUND(ROUND(F925*100,0)/10,0)/100</f>
        <v>19.61</v>
      </c>
      <c r="H925" s="15" t="n">
        <f aca="false">F925+G925</f>
        <v>215.73</v>
      </c>
      <c r="I925" s="17" t="s">
        <v>2474</v>
      </c>
      <c r="J925" s="19" t="n">
        <f aca="false">DATE(YEAR(B925),MONTH(B925),1)</f>
        <v>46174</v>
      </c>
      <c r="K925" s="17" t="str">
        <f aca="false">IF(E925="","No","Yes")</f>
        <v>Yes</v>
      </c>
      <c r="L925" s="17" t="str">
        <f aca="false">IF(D925="","No","Yes")</f>
        <v>Yes</v>
      </c>
    </row>
    <row r="926" customFormat="false" ht="15" hidden="false" customHeight="false" outlineLevel="0" collapsed="false">
      <c r="A926" s="17" t="s">
        <v>3396</v>
      </c>
      <c r="B926" s="18" t="n">
        <v>46188</v>
      </c>
      <c r="C926" s="17" t="s">
        <v>82</v>
      </c>
      <c r="D926" s="17" t="s">
        <v>1201</v>
      </c>
      <c r="E926" s="17" t="s">
        <v>1226</v>
      </c>
      <c r="F926" s="15" t="n">
        <v>192.35</v>
      </c>
      <c r="G926" s="15" t="n">
        <f aca="false">ROUND(ROUND(F926*100,0)/10,0)/100</f>
        <v>19.24</v>
      </c>
      <c r="H926" s="15" t="n">
        <f aca="false">F926+G926</f>
        <v>211.59</v>
      </c>
      <c r="I926" s="17" t="s">
        <v>2474</v>
      </c>
      <c r="J926" s="19" t="n">
        <f aca="false">DATE(YEAR(B926),MONTH(B926),1)</f>
        <v>46174</v>
      </c>
      <c r="K926" s="17" t="str">
        <f aca="false">IF(E926="","No","Yes")</f>
        <v>Yes</v>
      </c>
      <c r="L926" s="17" t="str">
        <f aca="false">IF(D926="","No","Yes")</f>
        <v>Yes</v>
      </c>
    </row>
    <row r="927" customFormat="false" ht="15" hidden="false" customHeight="false" outlineLevel="0" collapsed="false">
      <c r="A927" s="17" t="s">
        <v>3397</v>
      </c>
      <c r="B927" s="18" t="n">
        <v>46188</v>
      </c>
      <c r="C927" s="17" t="s">
        <v>82</v>
      </c>
      <c r="D927" s="17" t="s">
        <v>1116</v>
      </c>
      <c r="E927" s="17" t="s">
        <v>1227</v>
      </c>
      <c r="F927" s="15" t="n">
        <v>277.62</v>
      </c>
      <c r="G927" s="15" t="n">
        <f aca="false">ROUND(ROUND(F927*100,0)/10,0)/100</f>
        <v>27.76</v>
      </c>
      <c r="H927" s="15" t="n">
        <f aca="false">F927+G927</f>
        <v>305.38</v>
      </c>
      <c r="I927" s="17" t="s">
        <v>2474</v>
      </c>
      <c r="J927" s="19" t="n">
        <f aca="false">DATE(YEAR(B927),MONTH(B927),1)</f>
        <v>46174</v>
      </c>
      <c r="K927" s="17" t="str">
        <f aca="false">IF(E927="","No","Yes")</f>
        <v>Yes</v>
      </c>
      <c r="L927" s="17" t="str">
        <f aca="false">IF(D927="","No","Yes")</f>
        <v>Yes</v>
      </c>
    </row>
    <row r="928" customFormat="false" ht="15" hidden="false" customHeight="false" outlineLevel="0" collapsed="false">
      <c r="A928" s="17" t="s">
        <v>3398</v>
      </c>
      <c r="B928" s="18" t="n">
        <v>46188</v>
      </c>
      <c r="C928" s="17" t="s">
        <v>82</v>
      </c>
      <c r="D928" s="17" t="s">
        <v>1212</v>
      </c>
      <c r="E928" s="17" t="s">
        <v>1229</v>
      </c>
      <c r="F928" s="15" t="n">
        <v>86.05</v>
      </c>
      <c r="G928" s="15" t="n">
        <f aca="false">ROUND(ROUND(F928*100,0)/10,0)/100</f>
        <v>8.61</v>
      </c>
      <c r="H928" s="15" t="n">
        <f aca="false">F928+G928</f>
        <v>94.66</v>
      </c>
      <c r="I928" s="17" t="s">
        <v>2474</v>
      </c>
      <c r="J928" s="19" t="n">
        <f aca="false">DATE(YEAR(B928),MONTH(B928),1)</f>
        <v>46174</v>
      </c>
      <c r="K928" s="17" t="str">
        <f aca="false">IF(E928="","No","Yes")</f>
        <v>Yes</v>
      </c>
      <c r="L928" s="17" t="str">
        <f aca="false">IF(D928="","No","Yes")</f>
        <v>Yes</v>
      </c>
    </row>
    <row r="929" customFormat="false" ht="15" hidden="false" customHeight="false" outlineLevel="0" collapsed="false">
      <c r="A929" s="17" t="s">
        <v>3399</v>
      </c>
      <c r="B929" s="18" t="n">
        <v>46188</v>
      </c>
      <c r="C929" s="17" t="s">
        <v>82</v>
      </c>
      <c r="D929" s="17" t="s">
        <v>1217</v>
      </c>
      <c r="E929" s="17" t="s">
        <v>1232</v>
      </c>
      <c r="F929" s="15" t="n">
        <v>59.99</v>
      </c>
      <c r="G929" s="15" t="n">
        <f aca="false">ROUND(ROUND(F929*100,0)/10,0)/100</f>
        <v>6</v>
      </c>
      <c r="H929" s="15" t="n">
        <f aca="false">F929+G929</f>
        <v>65.99</v>
      </c>
      <c r="I929" s="17" t="s">
        <v>2474</v>
      </c>
      <c r="J929" s="19" t="n">
        <f aca="false">DATE(YEAR(B929),MONTH(B929),1)</f>
        <v>46174</v>
      </c>
      <c r="K929" s="17" t="str">
        <f aca="false">IF(E929="","No","Yes")</f>
        <v>Yes</v>
      </c>
      <c r="L929" s="17" t="str">
        <f aca="false">IF(D929="","No","Yes")</f>
        <v>Yes</v>
      </c>
    </row>
    <row r="930" customFormat="false" ht="15" hidden="false" customHeight="false" outlineLevel="0" collapsed="false">
      <c r="A930" s="17" t="s">
        <v>3400</v>
      </c>
      <c r="B930" s="18" t="n">
        <v>46188</v>
      </c>
      <c r="C930" s="17" t="s">
        <v>82</v>
      </c>
      <c r="D930" s="17" t="s">
        <v>1248</v>
      </c>
      <c r="E930" s="17" t="s">
        <v>1247</v>
      </c>
      <c r="F930" s="15" t="n">
        <v>257.85</v>
      </c>
      <c r="G930" s="15" t="n">
        <f aca="false">ROUND(ROUND(F930*100,0)/10,0)/100</f>
        <v>25.79</v>
      </c>
      <c r="H930" s="15" t="n">
        <f aca="false">F930+G930</f>
        <v>283.64</v>
      </c>
      <c r="I930" s="17" t="s">
        <v>2474</v>
      </c>
      <c r="J930" s="19" t="n">
        <f aca="false">DATE(YEAR(B930),MONTH(B930),1)</f>
        <v>46174</v>
      </c>
      <c r="K930" s="17" t="str">
        <f aca="false">IF(E930="","No","Yes")</f>
        <v>Yes</v>
      </c>
      <c r="L930" s="17" t="str">
        <f aca="false">IF(D930="","No","Yes")</f>
        <v>Yes</v>
      </c>
    </row>
    <row r="931" customFormat="false" ht="15" hidden="false" customHeight="false" outlineLevel="0" collapsed="false">
      <c r="A931" s="17" t="s">
        <v>3401</v>
      </c>
      <c r="B931" s="18" t="n">
        <v>46188</v>
      </c>
      <c r="C931" s="17" t="s">
        <v>88</v>
      </c>
      <c r="D931" s="17" t="s">
        <v>1084</v>
      </c>
      <c r="E931" s="17" t="s">
        <v>1203</v>
      </c>
      <c r="F931" s="15" t="n">
        <v>57.41</v>
      </c>
      <c r="G931" s="15" t="n">
        <f aca="false">ROUND(ROUND(F931*100,0)/10,0)/100</f>
        <v>5.74</v>
      </c>
      <c r="H931" s="15" t="n">
        <f aca="false">F931+G931</f>
        <v>63.15</v>
      </c>
      <c r="I931" s="17" t="s">
        <v>2474</v>
      </c>
      <c r="J931" s="19" t="n">
        <f aca="false">DATE(YEAR(B931),MONTH(B931),1)</f>
        <v>46174</v>
      </c>
      <c r="K931" s="17" t="str">
        <f aca="false">IF(E931="","No","Yes")</f>
        <v>Yes</v>
      </c>
      <c r="L931" s="17" t="str">
        <f aca="false">IF(D931="","No","Yes")</f>
        <v>Yes</v>
      </c>
    </row>
    <row r="932" customFormat="false" ht="15" hidden="false" customHeight="false" outlineLevel="0" collapsed="false">
      <c r="A932" s="17" t="s">
        <v>3402</v>
      </c>
      <c r="B932" s="18" t="n">
        <v>46188</v>
      </c>
      <c r="C932" s="17" t="s">
        <v>88</v>
      </c>
      <c r="D932" s="17" t="s">
        <v>1103</v>
      </c>
      <c r="E932" s="17" t="s">
        <v>1204</v>
      </c>
      <c r="F932" s="15" t="n">
        <v>177.11</v>
      </c>
      <c r="G932" s="15" t="n">
        <f aca="false">ROUND(ROUND(F932*100,0)/10,0)/100</f>
        <v>17.71</v>
      </c>
      <c r="H932" s="15" t="n">
        <f aca="false">F932+G932</f>
        <v>194.82</v>
      </c>
      <c r="I932" s="17" t="s">
        <v>2474</v>
      </c>
      <c r="J932" s="19" t="n">
        <f aca="false">DATE(YEAR(B932),MONTH(B932),1)</f>
        <v>46174</v>
      </c>
      <c r="K932" s="17" t="str">
        <f aca="false">IF(E932="","No","Yes")</f>
        <v>Yes</v>
      </c>
      <c r="L932" s="17" t="str">
        <f aca="false">IF(D932="","No","Yes")</f>
        <v>Yes</v>
      </c>
    </row>
    <row r="933" customFormat="false" ht="15" hidden="false" customHeight="false" outlineLevel="0" collapsed="false">
      <c r="A933" s="17" t="s">
        <v>3403</v>
      </c>
      <c r="B933" s="18" t="n">
        <v>46188</v>
      </c>
      <c r="C933" s="17" t="s">
        <v>101</v>
      </c>
      <c r="D933" s="17" t="s">
        <v>1136</v>
      </c>
      <c r="E933" s="17" t="s">
        <v>1188</v>
      </c>
      <c r="F933" s="15" t="n">
        <v>121.37</v>
      </c>
      <c r="G933" s="15" t="n">
        <f aca="false">ROUND(ROUND(F933*100,0)/10,0)/100</f>
        <v>12.14</v>
      </c>
      <c r="H933" s="15" t="n">
        <f aca="false">F933+G933</f>
        <v>133.51</v>
      </c>
      <c r="I933" s="17" t="s">
        <v>2474</v>
      </c>
      <c r="J933" s="19" t="n">
        <f aca="false">DATE(YEAR(B933),MONTH(B933),1)</f>
        <v>46174</v>
      </c>
      <c r="K933" s="17" t="str">
        <f aca="false">IF(E933="","No","Yes")</f>
        <v>Yes</v>
      </c>
      <c r="L933" s="17" t="str">
        <f aca="false">IF(D933="","No","Yes")</f>
        <v>Yes</v>
      </c>
    </row>
    <row r="934" customFormat="false" ht="15" hidden="false" customHeight="false" outlineLevel="0" collapsed="false">
      <c r="A934" s="17" t="s">
        <v>3404</v>
      </c>
      <c r="B934" s="18" t="n">
        <v>46189</v>
      </c>
      <c r="C934" s="17" t="s">
        <v>82</v>
      </c>
      <c r="D934" s="17" t="s">
        <v>1136</v>
      </c>
      <c r="E934" s="17" t="s">
        <v>1161</v>
      </c>
      <c r="F934" s="15" t="n">
        <v>99.8</v>
      </c>
      <c r="G934" s="15" t="n">
        <f aca="false">ROUND(ROUND(F934*100,0)/10,0)/100</f>
        <v>9.98</v>
      </c>
      <c r="H934" s="15" t="n">
        <f aca="false">F934+G934</f>
        <v>109.78</v>
      </c>
      <c r="I934" s="17" t="s">
        <v>2474</v>
      </c>
      <c r="J934" s="19" t="n">
        <f aca="false">DATE(YEAR(B934),MONTH(B934),1)</f>
        <v>46174</v>
      </c>
      <c r="K934" s="17" t="str">
        <f aca="false">IF(E934="","No","Yes")</f>
        <v>Yes</v>
      </c>
      <c r="L934" s="17" t="str">
        <f aca="false">IF(D934="","No","Yes")</f>
        <v>Yes</v>
      </c>
    </row>
    <row r="935" customFormat="false" ht="15" hidden="false" customHeight="false" outlineLevel="0" collapsed="false">
      <c r="A935" s="17" t="s">
        <v>3405</v>
      </c>
      <c r="B935" s="18" t="n">
        <v>46189</v>
      </c>
      <c r="C935" s="17" t="s">
        <v>82</v>
      </c>
      <c r="D935" s="17" t="s">
        <v>1103</v>
      </c>
      <c r="E935" s="17" t="s">
        <v>1230</v>
      </c>
      <c r="F935" s="15" t="n">
        <v>242.82</v>
      </c>
      <c r="G935" s="15" t="n">
        <f aca="false">ROUND(ROUND(F935*100,0)/10,0)/100</f>
        <v>24.28</v>
      </c>
      <c r="H935" s="15" t="n">
        <f aca="false">F935+G935</f>
        <v>267.1</v>
      </c>
      <c r="I935" s="17" t="s">
        <v>2474</v>
      </c>
      <c r="J935" s="19" t="n">
        <f aca="false">DATE(YEAR(B935),MONTH(B935),1)</f>
        <v>46174</v>
      </c>
      <c r="K935" s="17" t="str">
        <f aca="false">IF(E935="","No","Yes")</f>
        <v>Yes</v>
      </c>
      <c r="L935" s="17" t="str">
        <f aca="false">IF(D935="","No","Yes")</f>
        <v>Yes</v>
      </c>
    </row>
    <row r="936" customFormat="false" ht="15" hidden="false" customHeight="false" outlineLevel="0" collapsed="false">
      <c r="A936" s="17" t="s">
        <v>3406</v>
      </c>
      <c r="B936" s="18" t="n">
        <v>46189</v>
      </c>
      <c r="C936" s="17" t="s">
        <v>82</v>
      </c>
      <c r="D936" s="17" t="s">
        <v>1208</v>
      </c>
      <c r="E936" s="17" t="s">
        <v>1246</v>
      </c>
      <c r="F936" s="15" t="n">
        <v>261.7</v>
      </c>
      <c r="G936" s="15" t="n">
        <f aca="false">ROUND(ROUND(F936*100,0)/10,0)/100</f>
        <v>26.17</v>
      </c>
      <c r="H936" s="15" t="n">
        <f aca="false">F936+G936</f>
        <v>287.87</v>
      </c>
      <c r="I936" s="17" t="s">
        <v>2474</v>
      </c>
      <c r="J936" s="19" t="n">
        <f aca="false">DATE(YEAR(B936),MONTH(B936),1)</f>
        <v>46174</v>
      </c>
      <c r="K936" s="17" t="str">
        <f aca="false">IF(E936="","No","Yes")</f>
        <v>Yes</v>
      </c>
      <c r="L936" s="17" t="str">
        <f aca="false">IF(D936="","No","Yes")</f>
        <v>Yes</v>
      </c>
    </row>
    <row r="937" customFormat="false" ht="15" hidden="false" customHeight="false" outlineLevel="0" collapsed="false">
      <c r="A937" s="17" t="s">
        <v>3407</v>
      </c>
      <c r="B937" s="18" t="n">
        <v>46189</v>
      </c>
      <c r="C937" s="17" t="s">
        <v>88</v>
      </c>
      <c r="D937" s="17" t="s">
        <v>1067</v>
      </c>
      <c r="E937" s="17" t="s">
        <v>1180</v>
      </c>
      <c r="F937" s="15" t="n">
        <v>299.18</v>
      </c>
      <c r="G937" s="15" t="n">
        <f aca="false">ROUND(ROUND(F937*100,0)/10,0)/100</f>
        <v>29.92</v>
      </c>
      <c r="H937" s="15" t="n">
        <f aca="false">F937+G937</f>
        <v>329.1</v>
      </c>
      <c r="I937" s="17" t="s">
        <v>2474</v>
      </c>
      <c r="J937" s="19" t="n">
        <f aca="false">DATE(YEAR(B937),MONTH(B937),1)</f>
        <v>46174</v>
      </c>
      <c r="K937" s="17" t="str">
        <f aca="false">IF(E937="","No","Yes")</f>
        <v>Yes</v>
      </c>
      <c r="L937" s="17" t="str">
        <f aca="false">IF(D937="","No","Yes")</f>
        <v>Yes</v>
      </c>
    </row>
    <row r="938" customFormat="false" ht="15" hidden="false" customHeight="false" outlineLevel="0" collapsed="false">
      <c r="A938" s="17" t="s">
        <v>3408</v>
      </c>
      <c r="B938" s="18" t="n">
        <v>46189</v>
      </c>
      <c r="C938" s="17" t="s">
        <v>88</v>
      </c>
      <c r="D938" s="17" t="s">
        <v>1164</v>
      </c>
      <c r="E938" s="17" t="s">
        <v>1244</v>
      </c>
      <c r="F938" s="15" t="n">
        <v>198.56</v>
      </c>
      <c r="G938" s="15" t="n">
        <f aca="false">ROUND(ROUND(F938*100,0)/10,0)/100</f>
        <v>19.86</v>
      </c>
      <c r="H938" s="15" t="n">
        <f aca="false">F938+G938</f>
        <v>218.42</v>
      </c>
      <c r="I938" s="17" t="s">
        <v>2474</v>
      </c>
      <c r="J938" s="19" t="n">
        <f aca="false">DATE(YEAR(B938),MONTH(B938),1)</f>
        <v>46174</v>
      </c>
      <c r="K938" s="17" t="str">
        <f aca="false">IF(E938="","No","Yes")</f>
        <v>Yes</v>
      </c>
      <c r="L938" s="17" t="str">
        <f aca="false">IF(D938="","No","Yes")</f>
        <v>Yes</v>
      </c>
    </row>
    <row r="939" customFormat="false" ht="15" hidden="false" customHeight="false" outlineLevel="0" collapsed="false">
      <c r="A939" s="17" t="s">
        <v>3409</v>
      </c>
      <c r="B939" s="18" t="n">
        <v>46189</v>
      </c>
      <c r="C939" s="17" t="s">
        <v>101</v>
      </c>
      <c r="D939" s="17" t="s">
        <v>1071</v>
      </c>
      <c r="E939" s="17" t="s">
        <v>1196</v>
      </c>
      <c r="F939" s="15" t="n">
        <v>201.98</v>
      </c>
      <c r="G939" s="15" t="n">
        <f aca="false">ROUND(ROUND(F939*100,0)/10,0)/100</f>
        <v>20.2</v>
      </c>
      <c r="H939" s="15" t="n">
        <f aca="false">F939+G939</f>
        <v>222.18</v>
      </c>
      <c r="I939" s="17" t="s">
        <v>2474</v>
      </c>
      <c r="J939" s="19" t="n">
        <f aca="false">DATE(YEAR(B939),MONTH(B939),1)</f>
        <v>46174</v>
      </c>
      <c r="K939" s="17" t="str">
        <f aca="false">IF(E939="","No","Yes")</f>
        <v>Yes</v>
      </c>
      <c r="L939" s="17" t="str">
        <f aca="false">IF(D939="","No","Yes")</f>
        <v>Yes</v>
      </c>
    </row>
    <row r="940" customFormat="false" ht="15" hidden="false" customHeight="false" outlineLevel="0" collapsed="false">
      <c r="A940" s="17" t="s">
        <v>3410</v>
      </c>
      <c r="B940" s="18" t="n">
        <v>46189</v>
      </c>
      <c r="C940" s="17" t="s">
        <v>101</v>
      </c>
      <c r="D940" s="17" t="s">
        <v>1111</v>
      </c>
      <c r="E940" s="17" t="s">
        <v>1220</v>
      </c>
      <c r="F940" s="15" t="n">
        <v>1005.72</v>
      </c>
      <c r="G940" s="15" t="n">
        <f aca="false">ROUND(ROUND(F940*100,0)/10,0)/100</f>
        <v>100.57</v>
      </c>
      <c r="H940" s="15" t="n">
        <f aca="false">F940+G940</f>
        <v>1106.29</v>
      </c>
      <c r="I940" s="17" t="s">
        <v>2474</v>
      </c>
      <c r="J940" s="19" t="n">
        <f aca="false">DATE(YEAR(B940),MONTH(B940),1)</f>
        <v>46174</v>
      </c>
      <c r="K940" s="17" t="str">
        <f aca="false">IF(E940="","No","Yes")</f>
        <v>Yes</v>
      </c>
      <c r="L940" s="17" t="str">
        <f aca="false">IF(D940="","No","Yes")</f>
        <v>Yes</v>
      </c>
    </row>
    <row r="941" customFormat="false" ht="15" hidden="false" customHeight="false" outlineLevel="0" collapsed="false">
      <c r="A941" s="17" t="s">
        <v>3411</v>
      </c>
      <c r="B941" s="18" t="n">
        <v>46190</v>
      </c>
      <c r="C941" s="17" t="s">
        <v>82</v>
      </c>
      <c r="D941" s="17" t="s">
        <v>1136</v>
      </c>
      <c r="E941" s="17" t="s">
        <v>1250</v>
      </c>
      <c r="F941" s="15" t="n">
        <v>83.17</v>
      </c>
      <c r="G941" s="15" t="n">
        <f aca="false">ROUND(ROUND(F941*100,0)/10,0)/100</f>
        <v>8.32</v>
      </c>
      <c r="H941" s="15" t="n">
        <f aca="false">F941+G941</f>
        <v>91.49</v>
      </c>
      <c r="I941" s="17" t="s">
        <v>2474</v>
      </c>
      <c r="J941" s="19" t="n">
        <f aca="false">DATE(YEAR(B941),MONTH(B941),1)</f>
        <v>46174</v>
      </c>
      <c r="K941" s="17" t="str">
        <f aca="false">IF(E941="","No","Yes")</f>
        <v>Yes</v>
      </c>
      <c r="L941" s="17" t="str">
        <f aca="false">IF(D941="","No","Yes")</f>
        <v>Yes</v>
      </c>
    </row>
    <row r="942" customFormat="false" ht="15" hidden="false" customHeight="false" outlineLevel="0" collapsed="false">
      <c r="A942" s="17" t="s">
        <v>3412</v>
      </c>
      <c r="B942" s="18" t="n">
        <v>46190</v>
      </c>
      <c r="C942" s="17" t="s">
        <v>82</v>
      </c>
      <c r="D942" s="17" t="s">
        <v>1201</v>
      </c>
      <c r="E942" s="17" t="s">
        <v>1265</v>
      </c>
      <c r="F942" s="15" t="n">
        <v>198.3</v>
      </c>
      <c r="G942" s="15" t="n">
        <f aca="false">ROUND(ROUND(F942*100,0)/10,0)/100</f>
        <v>19.83</v>
      </c>
      <c r="H942" s="15" t="n">
        <f aca="false">F942+G942</f>
        <v>218.13</v>
      </c>
      <c r="I942" s="17" t="s">
        <v>2474</v>
      </c>
      <c r="J942" s="19" t="n">
        <f aca="false">DATE(YEAR(B942),MONTH(B942),1)</f>
        <v>46174</v>
      </c>
      <c r="K942" s="17" t="str">
        <f aca="false">IF(E942="","No","Yes")</f>
        <v>Yes</v>
      </c>
      <c r="L942" s="17" t="str">
        <f aca="false">IF(D942="","No","Yes")</f>
        <v>Yes</v>
      </c>
    </row>
    <row r="943" customFormat="false" ht="15" hidden="false" customHeight="false" outlineLevel="0" collapsed="false">
      <c r="A943" s="17" t="s">
        <v>3413</v>
      </c>
      <c r="B943" s="18" t="n">
        <v>46190</v>
      </c>
      <c r="C943" s="17" t="s">
        <v>82</v>
      </c>
      <c r="D943" s="17" t="s">
        <v>1208</v>
      </c>
      <c r="E943" s="17"/>
      <c r="F943" s="15" t="n">
        <v>215.68</v>
      </c>
      <c r="G943" s="15" t="n">
        <f aca="false">ROUND(ROUND(F943*100,0)/10,0)/100</f>
        <v>21.57</v>
      </c>
      <c r="H943" s="15" t="n">
        <f aca="false">F943+G943</f>
        <v>237.25</v>
      </c>
      <c r="I943" s="17" t="s">
        <v>2472</v>
      </c>
      <c r="J943" s="19" t="n">
        <f aca="false">DATE(YEAR(B943),MONTH(B943),1)</f>
        <v>46174</v>
      </c>
      <c r="K943" s="17" t="str">
        <f aca="false">IF(E943="","No","Yes")</f>
        <v>No</v>
      </c>
      <c r="L943" s="17" t="str">
        <f aca="false">IF(D943="","No","Yes")</f>
        <v>Yes</v>
      </c>
    </row>
    <row r="944" customFormat="false" ht="15" hidden="false" customHeight="false" outlineLevel="0" collapsed="false">
      <c r="A944" s="17" t="s">
        <v>3414</v>
      </c>
      <c r="B944" s="18" t="n">
        <v>46190</v>
      </c>
      <c r="C944" s="17" t="s">
        <v>88</v>
      </c>
      <c r="D944" s="17" t="s">
        <v>1212</v>
      </c>
      <c r="E944" s="17" t="s">
        <v>1228</v>
      </c>
      <c r="F944" s="15" t="n">
        <v>479.69</v>
      </c>
      <c r="G944" s="15" t="n">
        <f aca="false">ROUND(ROUND(F944*100,0)/10,0)/100</f>
        <v>47.97</v>
      </c>
      <c r="H944" s="15" t="n">
        <f aca="false">F944+G944</f>
        <v>527.66</v>
      </c>
      <c r="I944" s="17" t="s">
        <v>2474</v>
      </c>
      <c r="J944" s="19" t="n">
        <f aca="false">DATE(YEAR(B944),MONTH(B944),1)</f>
        <v>46174</v>
      </c>
      <c r="K944" s="17" t="str">
        <f aca="false">IF(E944="","No","Yes")</f>
        <v>Yes</v>
      </c>
      <c r="L944" s="17" t="str">
        <f aca="false">IF(D944="","No","Yes")</f>
        <v>Yes</v>
      </c>
    </row>
    <row r="945" customFormat="false" ht="15" hidden="false" customHeight="false" outlineLevel="0" collapsed="false">
      <c r="A945" s="17" t="s">
        <v>3415</v>
      </c>
      <c r="B945" s="18" t="n">
        <v>46190</v>
      </c>
      <c r="C945" s="17" t="s">
        <v>88</v>
      </c>
      <c r="D945" s="17"/>
      <c r="E945" s="17"/>
      <c r="F945" s="15" t="n">
        <v>95.85</v>
      </c>
      <c r="G945" s="15" t="n">
        <f aca="false">ROUND(ROUND(F945*100,0)/10,0)/100</f>
        <v>9.59</v>
      </c>
      <c r="H945" s="15" t="n">
        <f aca="false">F945+G945</f>
        <v>105.44</v>
      </c>
      <c r="I945" s="17" t="s">
        <v>2470</v>
      </c>
      <c r="J945" s="19" t="n">
        <f aca="false">DATE(YEAR(B945),MONTH(B945),1)</f>
        <v>46174</v>
      </c>
      <c r="K945" s="17" t="str">
        <f aca="false">IF(E945="","No","Yes")</f>
        <v>No</v>
      </c>
      <c r="L945" s="17" t="str">
        <f aca="false">IF(D945="","No","Yes")</f>
        <v>No</v>
      </c>
    </row>
    <row r="946" customFormat="false" ht="15" hidden="false" customHeight="false" outlineLevel="0" collapsed="false">
      <c r="A946" s="17" t="s">
        <v>3416</v>
      </c>
      <c r="B946" s="18" t="n">
        <v>46190</v>
      </c>
      <c r="C946" s="17" t="s">
        <v>101</v>
      </c>
      <c r="D946" s="17" t="s">
        <v>1212</v>
      </c>
      <c r="E946" s="17" t="s">
        <v>1211</v>
      </c>
      <c r="F946" s="15" t="n">
        <v>353.16</v>
      </c>
      <c r="G946" s="15" t="n">
        <f aca="false">ROUND(ROUND(F946*100,0)/10,0)/100</f>
        <v>35.32</v>
      </c>
      <c r="H946" s="15" t="n">
        <f aca="false">F946+G946</f>
        <v>388.48</v>
      </c>
      <c r="I946" s="17" t="s">
        <v>2474</v>
      </c>
      <c r="J946" s="19" t="n">
        <f aca="false">DATE(YEAR(B946),MONTH(B946),1)</f>
        <v>46174</v>
      </c>
      <c r="K946" s="17" t="str">
        <f aca="false">IF(E946="","No","Yes")</f>
        <v>Yes</v>
      </c>
      <c r="L946" s="17" t="str">
        <f aca="false">IF(D946="","No","Yes")</f>
        <v>Yes</v>
      </c>
    </row>
    <row r="947" customFormat="false" ht="15" hidden="false" customHeight="false" outlineLevel="0" collapsed="false">
      <c r="A947" s="17" t="s">
        <v>3417</v>
      </c>
      <c r="B947" s="18" t="n">
        <v>46190</v>
      </c>
      <c r="C947" s="17" t="s">
        <v>101</v>
      </c>
      <c r="D947" s="17" t="s">
        <v>1067</v>
      </c>
      <c r="E947" s="17" t="s">
        <v>1234</v>
      </c>
      <c r="F947" s="15" t="n">
        <v>105.63</v>
      </c>
      <c r="G947" s="15" t="n">
        <f aca="false">ROUND(ROUND(F947*100,0)/10,0)/100</f>
        <v>10.56</v>
      </c>
      <c r="H947" s="15" t="n">
        <f aca="false">F947+G947</f>
        <v>116.19</v>
      </c>
      <c r="I947" s="17" t="s">
        <v>2474</v>
      </c>
      <c r="J947" s="19" t="n">
        <f aca="false">DATE(YEAR(B947),MONTH(B947),1)</f>
        <v>46174</v>
      </c>
      <c r="K947" s="17" t="str">
        <f aca="false">IF(E947="","No","Yes")</f>
        <v>Yes</v>
      </c>
      <c r="L947" s="17" t="str">
        <f aca="false">IF(D947="","No","Yes")</f>
        <v>Yes</v>
      </c>
    </row>
    <row r="948" customFormat="false" ht="15" hidden="false" customHeight="false" outlineLevel="0" collapsed="false">
      <c r="A948" s="17" t="s">
        <v>3418</v>
      </c>
      <c r="B948" s="18" t="n">
        <v>46190</v>
      </c>
      <c r="C948" s="17" t="s">
        <v>101</v>
      </c>
      <c r="D948" s="17" t="s">
        <v>1217</v>
      </c>
      <c r="E948" s="17" t="s">
        <v>1238</v>
      </c>
      <c r="F948" s="15" t="n">
        <v>274.12</v>
      </c>
      <c r="G948" s="15" t="n">
        <f aca="false">ROUND(ROUND(F948*100,0)/10,0)/100</f>
        <v>27.41</v>
      </c>
      <c r="H948" s="15" t="n">
        <f aca="false">F948+G948</f>
        <v>301.53</v>
      </c>
      <c r="I948" s="17" t="s">
        <v>2474</v>
      </c>
      <c r="J948" s="19" t="n">
        <f aca="false">DATE(YEAR(B948),MONTH(B948),1)</f>
        <v>46174</v>
      </c>
      <c r="K948" s="17" t="str">
        <f aca="false">IF(E948="","No","Yes")</f>
        <v>Yes</v>
      </c>
      <c r="L948" s="17" t="str">
        <f aca="false">IF(D948="","No","Yes")</f>
        <v>Yes</v>
      </c>
    </row>
    <row r="949" customFormat="false" ht="15" hidden="false" customHeight="false" outlineLevel="0" collapsed="false">
      <c r="A949" s="17" t="s">
        <v>3419</v>
      </c>
      <c r="B949" s="18" t="n">
        <v>46190</v>
      </c>
      <c r="C949" s="17" t="s">
        <v>101</v>
      </c>
      <c r="D949" s="17" t="s">
        <v>1092</v>
      </c>
      <c r="E949" s="17" t="s">
        <v>1251</v>
      </c>
      <c r="F949" s="15" t="n">
        <v>112.32</v>
      </c>
      <c r="G949" s="15" t="n">
        <f aca="false">ROUND(ROUND(F949*100,0)/10,0)/100</f>
        <v>11.23</v>
      </c>
      <c r="H949" s="15" t="n">
        <f aca="false">F949+G949</f>
        <v>123.55</v>
      </c>
      <c r="I949" s="17" t="s">
        <v>2474</v>
      </c>
      <c r="J949" s="19" t="n">
        <f aca="false">DATE(YEAR(B949),MONTH(B949),1)</f>
        <v>46174</v>
      </c>
      <c r="K949" s="17" t="str">
        <f aca="false">IF(E949="","No","Yes")</f>
        <v>Yes</v>
      </c>
      <c r="L949" s="17" t="str">
        <f aca="false">IF(D949="","No","Yes")</f>
        <v>Yes</v>
      </c>
    </row>
    <row r="950" customFormat="false" ht="15" hidden="false" customHeight="false" outlineLevel="0" collapsed="false">
      <c r="A950" s="17" t="s">
        <v>3420</v>
      </c>
      <c r="B950" s="18" t="n">
        <v>46190</v>
      </c>
      <c r="C950" s="17" t="s">
        <v>101</v>
      </c>
      <c r="D950" s="17" t="s">
        <v>1254</v>
      </c>
      <c r="E950" s="17" t="s">
        <v>1259</v>
      </c>
      <c r="F950" s="15" t="n">
        <v>44.2</v>
      </c>
      <c r="G950" s="15" t="n">
        <f aca="false">ROUND(ROUND(F950*100,0)/10,0)/100</f>
        <v>4.42</v>
      </c>
      <c r="H950" s="15" t="n">
        <f aca="false">F950+G950</f>
        <v>48.62</v>
      </c>
      <c r="I950" s="17" t="s">
        <v>2474</v>
      </c>
      <c r="J950" s="19" t="n">
        <f aca="false">DATE(YEAR(B950),MONTH(B950),1)</f>
        <v>46174</v>
      </c>
      <c r="K950" s="17" t="str">
        <f aca="false">IF(E950="","No","Yes")</f>
        <v>Yes</v>
      </c>
      <c r="L950" s="17" t="str">
        <f aca="false">IF(D950="","No","Yes")</f>
        <v>Yes</v>
      </c>
    </row>
    <row r="951" customFormat="false" ht="15" hidden="false" customHeight="false" outlineLevel="0" collapsed="false">
      <c r="A951" s="17" t="s">
        <v>3421</v>
      </c>
      <c r="B951" s="18" t="n">
        <v>46191</v>
      </c>
      <c r="C951" s="17" t="s">
        <v>82</v>
      </c>
      <c r="D951" s="17" t="s">
        <v>1067</v>
      </c>
      <c r="E951" s="17" t="s">
        <v>1236</v>
      </c>
      <c r="F951" s="15" t="n">
        <v>1594.46</v>
      </c>
      <c r="G951" s="15" t="n">
        <f aca="false">ROUND(ROUND(F951*100,0)/10,0)/100</f>
        <v>159.45</v>
      </c>
      <c r="H951" s="15" t="n">
        <f aca="false">F951+G951</f>
        <v>1753.91</v>
      </c>
      <c r="I951" s="17" t="s">
        <v>2474</v>
      </c>
      <c r="J951" s="19" t="n">
        <f aca="false">DATE(YEAR(B951),MONTH(B951),1)</f>
        <v>46174</v>
      </c>
      <c r="K951" s="17" t="str">
        <f aca="false">IF(E951="","No","Yes")</f>
        <v>Yes</v>
      </c>
      <c r="L951" s="17" t="str">
        <f aca="false">IF(D951="","No","Yes")</f>
        <v>Yes</v>
      </c>
    </row>
    <row r="952" customFormat="false" ht="15" hidden="false" customHeight="false" outlineLevel="0" collapsed="false">
      <c r="A952" s="17" t="s">
        <v>3422</v>
      </c>
      <c r="B952" s="18" t="n">
        <v>46191</v>
      </c>
      <c r="C952" s="17" t="s">
        <v>82</v>
      </c>
      <c r="D952" s="17" t="s">
        <v>1254</v>
      </c>
      <c r="E952" s="17" t="s">
        <v>1253</v>
      </c>
      <c r="F952" s="15" t="n">
        <v>342.56</v>
      </c>
      <c r="G952" s="15" t="n">
        <f aca="false">ROUND(ROUND(F952*100,0)/10,0)/100</f>
        <v>34.26</v>
      </c>
      <c r="H952" s="15" t="n">
        <f aca="false">F952+G952</f>
        <v>376.82</v>
      </c>
      <c r="I952" s="17" t="s">
        <v>2474</v>
      </c>
      <c r="J952" s="19" t="n">
        <f aca="false">DATE(YEAR(B952),MONTH(B952),1)</f>
        <v>46174</v>
      </c>
      <c r="K952" s="17" t="str">
        <f aca="false">IF(E952="","No","Yes")</f>
        <v>Yes</v>
      </c>
      <c r="L952" s="17" t="str">
        <f aca="false">IF(D952="","No","Yes")</f>
        <v>Yes</v>
      </c>
    </row>
    <row r="953" customFormat="false" ht="15" hidden="false" customHeight="false" outlineLevel="0" collapsed="false">
      <c r="A953" s="17" t="s">
        <v>3423</v>
      </c>
      <c r="B953" s="18" t="n">
        <v>46191</v>
      </c>
      <c r="C953" s="17" t="s">
        <v>82</v>
      </c>
      <c r="D953" s="17" t="s">
        <v>1141</v>
      </c>
      <c r="E953" s="17" t="s">
        <v>1264</v>
      </c>
      <c r="F953" s="15" t="n">
        <v>101.38</v>
      </c>
      <c r="G953" s="15" t="n">
        <f aca="false">ROUND(ROUND(F953*100,0)/10,0)/100</f>
        <v>10.14</v>
      </c>
      <c r="H953" s="15" t="n">
        <f aca="false">F953+G953</f>
        <v>111.52</v>
      </c>
      <c r="I953" s="17" t="s">
        <v>2474</v>
      </c>
      <c r="J953" s="19" t="n">
        <f aca="false">DATE(YEAR(B953),MONTH(B953),1)</f>
        <v>46174</v>
      </c>
      <c r="K953" s="17" t="str">
        <f aca="false">IF(E953="","No","Yes")</f>
        <v>Yes</v>
      </c>
      <c r="L953" s="17" t="str">
        <f aca="false">IF(D953="","No","Yes")</f>
        <v>Yes</v>
      </c>
    </row>
    <row r="954" customFormat="false" ht="15" hidden="false" customHeight="false" outlineLevel="0" collapsed="false">
      <c r="A954" s="17" t="s">
        <v>3424</v>
      </c>
      <c r="B954" s="18" t="n">
        <v>46191</v>
      </c>
      <c r="C954" s="17" t="s">
        <v>88</v>
      </c>
      <c r="D954" s="17" t="s">
        <v>1272</v>
      </c>
      <c r="E954" s="17" t="s">
        <v>1271</v>
      </c>
      <c r="F954" s="15" t="n">
        <v>624.87</v>
      </c>
      <c r="G954" s="15" t="n">
        <f aca="false">ROUND(ROUND(F954*100,0)/10,0)/100</f>
        <v>62.49</v>
      </c>
      <c r="H954" s="15" t="n">
        <f aca="false">F954+G954</f>
        <v>687.36</v>
      </c>
      <c r="I954" s="17" t="s">
        <v>2474</v>
      </c>
      <c r="J954" s="19" t="n">
        <f aca="false">DATE(YEAR(B954),MONTH(B954),1)</f>
        <v>46174</v>
      </c>
      <c r="K954" s="17" t="str">
        <f aca="false">IF(E954="","No","Yes")</f>
        <v>Yes</v>
      </c>
      <c r="L954" s="17" t="str">
        <f aca="false">IF(D954="","No","Yes")</f>
        <v>Yes</v>
      </c>
    </row>
    <row r="955" customFormat="false" ht="15" hidden="false" customHeight="false" outlineLevel="0" collapsed="false">
      <c r="A955" s="17" t="s">
        <v>3425</v>
      </c>
      <c r="B955" s="18" t="n">
        <v>46192</v>
      </c>
      <c r="C955" s="17" t="s">
        <v>82</v>
      </c>
      <c r="D955" s="17" t="s">
        <v>1171</v>
      </c>
      <c r="E955" s="17" t="s">
        <v>1276</v>
      </c>
      <c r="F955" s="15" t="n">
        <v>160.22</v>
      </c>
      <c r="G955" s="15" t="n">
        <f aca="false">ROUND(ROUND(F955*100,0)/10,0)/100</f>
        <v>16.02</v>
      </c>
      <c r="H955" s="15" t="n">
        <f aca="false">F955+G955</f>
        <v>176.24</v>
      </c>
      <c r="I955" s="17" t="s">
        <v>2474</v>
      </c>
      <c r="J955" s="19" t="n">
        <f aca="false">DATE(YEAR(B955),MONTH(B955),1)</f>
        <v>46174</v>
      </c>
      <c r="K955" s="17" t="str">
        <f aca="false">IF(E955="","No","Yes")</f>
        <v>Yes</v>
      </c>
      <c r="L955" s="17" t="str">
        <f aca="false">IF(D955="","No","Yes")</f>
        <v>Yes</v>
      </c>
    </row>
    <row r="956" customFormat="false" ht="15" hidden="false" customHeight="false" outlineLevel="0" collapsed="false">
      <c r="A956" s="17" t="s">
        <v>3426</v>
      </c>
      <c r="B956" s="18" t="n">
        <v>46192</v>
      </c>
      <c r="C956" s="17" t="s">
        <v>82</v>
      </c>
      <c r="D956" s="17" t="s">
        <v>1280</v>
      </c>
      <c r="E956" s="17" t="s">
        <v>1279</v>
      </c>
      <c r="F956" s="15" t="n">
        <v>221.43</v>
      </c>
      <c r="G956" s="15" t="n">
        <f aca="false">ROUND(ROUND(F956*100,0)/10,0)/100</f>
        <v>22.14</v>
      </c>
      <c r="H956" s="15" t="n">
        <f aca="false">F956+G956</f>
        <v>243.57</v>
      </c>
      <c r="I956" s="17" t="s">
        <v>2474</v>
      </c>
      <c r="J956" s="19" t="n">
        <f aca="false">DATE(YEAR(B956),MONTH(B956),1)</f>
        <v>46174</v>
      </c>
      <c r="K956" s="17" t="str">
        <f aca="false">IF(E956="","No","Yes")</f>
        <v>Yes</v>
      </c>
      <c r="L956" s="17" t="str">
        <f aca="false">IF(D956="","No","Yes")</f>
        <v>Yes</v>
      </c>
    </row>
    <row r="957" customFormat="false" ht="15" hidden="false" customHeight="false" outlineLevel="0" collapsed="false">
      <c r="A957" s="17" t="s">
        <v>3427</v>
      </c>
      <c r="B957" s="18" t="n">
        <v>46192</v>
      </c>
      <c r="C957" s="17" t="s">
        <v>82</v>
      </c>
      <c r="D957" s="17" t="s">
        <v>1217</v>
      </c>
      <c r="E957" s="17"/>
      <c r="F957" s="15" t="n">
        <v>101.05</v>
      </c>
      <c r="G957" s="15" t="n">
        <f aca="false">ROUND(ROUND(F957*100,0)/10,0)/100</f>
        <v>10.11</v>
      </c>
      <c r="H957" s="15" t="n">
        <f aca="false">F957+G957</f>
        <v>111.16</v>
      </c>
      <c r="I957" s="17" t="s">
        <v>2472</v>
      </c>
      <c r="J957" s="19" t="n">
        <f aca="false">DATE(YEAR(B957),MONTH(B957),1)</f>
        <v>46174</v>
      </c>
      <c r="K957" s="17" t="str">
        <f aca="false">IF(E957="","No","Yes")</f>
        <v>No</v>
      </c>
      <c r="L957" s="17" t="str">
        <f aca="false">IF(D957="","No","Yes")</f>
        <v>Yes</v>
      </c>
    </row>
    <row r="958" customFormat="false" ht="15" hidden="false" customHeight="false" outlineLevel="0" collapsed="false">
      <c r="A958" s="17" t="s">
        <v>3428</v>
      </c>
      <c r="B958" s="18" t="n">
        <v>46192</v>
      </c>
      <c r="C958" s="17" t="s">
        <v>88</v>
      </c>
      <c r="D958" s="17" t="s">
        <v>1129</v>
      </c>
      <c r="E958" s="17" t="s">
        <v>1256</v>
      </c>
      <c r="F958" s="15" t="n">
        <v>923.43</v>
      </c>
      <c r="G958" s="15" t="n">
        <f aca="false">ROUND(ROUND(F958*100,0)/10,0)/100</f>
        <v>92.34</v>
      </c>
      <c r="H958" s="15" t="n">
        <f aca="false">F958+G958</f>
        <v>1015.77</v>
      </c>
      <c r="I958" s="17" t="s">
        <v>2474</v>
      </c>
      <c r="J958" s="19" t="n">
        <f aca="false">DATE(YEAR(B958),MONTH(B958),1)</f>
        <v>46174</v>
      </c>
      <c r="K958" s="17" t="str">
        <f aca="false">IF(E958="","No","Yes")</f>
        <v>Yes</v>
      </c>
      <c r="L958" s="17" t="str">
        <f aca="false">IF(D958="","No","Yes")</f>
        <v>Yes</v>
      </c>
    </row>
    <row r="959" customFormat="false" ht="15" hidden="false" customHeight="false" outlineLevel="0" collapsed="false">
      <c r="A959" s="17" t="s">
        <v>3429</v>
      </c>
      <c r="B959" s="18" t="n">
        <v>46192</v>
      </c>
      <c r="C959" s="17" t="s">
        <v>88</v>
      </c>
      <c r="D959" s="17" t="s">
        <v>1129</v>
      </c>
      <c r="E959" s="17" t="s">
        <v>1258</v>
      </c>
      <c r="F959" s="15" t="n">
        <v>393.36</v>
      </c>
      <c r="G959" s="15" t="n">
        <f aca="false">ROUND(ROUND(F959*100,0)/10,0)/100</f>
        <v>39.34</v>
      </c>
      <c r="H959" s="15" t="n">
        <f aca="false">F959+G959</f>
        <v>432.7</v>
      </c>
      <c r="I959" s="17" t="s">
        <v>2474</v>
      </c>
      <c r="J959" s="19" t="n">
        <f aca="false">DATE(YEAR(B959),MONTH(B959),1)</f>
        <v>46174</v>
      </c>
      <c r="K959" s="17" t="str">
        <f aca="false">IF(E959="","No","Yes")</f>
        <v>Yes</v>
      </c>
      <c r="L959" s="17" t="str">
        <f aca="false">IF(D959="","No","Yes")</f>
        <v>Yes</v>
      </c>
    </row>
    <row r="960" customFormat="false" ht="15" hidden="false" customHeight="false" outlineLevel="0" collapsed="false">
      <c r="A960" s="17" t="s">
        <v>3430</v>
      </c>
      <c r="B960" s="18" t="n">
        <v>46192</v>
      </c>
      <c r="C960" s="17" t="s">
        <v>88</v>
      </c>
      <c r="D960" s="17" t="s">
        <v>1171</v>
      </c>
      <c r="E960" s="17" t="s">
        <v>1262</v>
      </c>
      <c r="F960" s="15" t="n">
        <v>211.91</v>
      </c>
      <c r="G960" s="15" t="n">
        <f aca="false">ROUND(ROUND(F960*100,0)/10,0)/100</f>
        <v>21.19</v>
      </c>
      <c r="H960" s="15" t="n">
        <f aca="false">F960+G960</f>
        <v>233.1</v>
      </c>
      <c r="I960" s="17" t="s">
        <v>2474</v>
      </c>
      <c r="J960" s="19" t="n">
        <f aca="false">DATE(YEAR(B960),MONTH(B960),1)</f>
        <v>46174</v>
      </c>
      <c r="K960" s="17" t="str">
        <f aca="false">IF(E960="","No","Yes")</f>
        <v>Yes</v>
      </c>
      <c r="L960" s="17" t="str">
        <f aca="false">IF(D960="","No","Yes")</f>
        <v>Yes</v>
      </c>
    </row>
    <row r="961" customFormat="false" ht="15" hidden="false" customHeight="false" outlineLevel="0" collapsed="false">
      <c r="A961" s="17" t="s">
        <v>3431</v>
      </c>
      <c r="B961" s="18" t="n">
        <v>46192</v>
      </c>
      <c r="C961" s="17" t="s">
        <v>88</v>
      </c>
      <c r="D961" s="17" t="s">
        <v>1272</v>
      </c>
      <c r="E961" s="17"/>
      <c r="F961" s="15" t="n">
        <v>168.06</v>
      </c>
      <c r="G961" s="15" t="n">
        <f aca="false">ROUND(ROUND(F961*100,0)/10,0)/100</f>
        <v>16.81</v>
      </c>
      <c r="H961" s="15" t="n">
        <f aca="false">F961+G961</f>
        <v>184.87</v>
      </c>
      <c r="I961" s="17" t="s">
        <v>2472</v>
      </c>
      <c r="J961" s="19" t="n">
        <f aca="false">DATE(YEAR(B961),MONTH(B961),1)</f>
        <v>46174</v>
      </c>
      <c r="K961" s="17" t="str">
        <f aca="false">IF(E961="","No","Yes")</f>
        <v>No</v>
      </c>
      <c r="L961" s="17" t="str">
        <f aca="false">IF(D961="","No","Yes")</f>
        <v>Yes</v>
      </c>
    </row>
    <row r="962" customFormat="false" ht="15" hidden="false" customHeight="false" outlineLevel="0" collapsed="false">
      <c r="A962" s="17" t="s">
        <v>3432</v>
      </c>
      <c r="B962" s="18" t="n">
        <v>46192</v>
      </c>
      <c r="C962" s="17" t="s">
        <v>101</v>
      </c>
      <c r="D962" s="17" t="s">
        <v>1067</v>
      </c>
      <c r="E962" s="17" t="s">
        <v>1234</v>
      </c>
      <c r="F962" s="15" t="n">
        <v>84.68</v>
      </c>
      <c r="G962" s="15" t="n">
        <f aca="false">ROUND(ROUND(F962*100,0)/10,0)/100</f>
        <v>8.47</v>
      </c>
      <c r="H962" s="15" t="n">
        <f aca="false">F962+G962</f>
        <v>93.15</v>
      </c>
      <c r="I962" s="17" t="s">
        <v>2474</v>
      </c>
      <c r="J962" s="19" t="n">
        <f aca="false">DATE(YEAR(B962),MONTH(B962),1)</f>
        <v>46174</v>
      </c>
      <c r="K962" s="17" t="str">
        <f aca="false">IF(E962="","No","Yes")</f>
        <v>Yes</v>
      </c>
      <c r="L962" s="17" t="str">
        <f aca="false">IF(D962="","No","Yes")</f>
        <v>Yes</v>
      </c>
    </row>
    <row r="963" customFormat="false" ht="15" hidden="false" customHeight="false" outlineLevel="0" collapsed="false">
      <c r="A963" s="17" t="s">
        <v>3433</v>
      </c>
      <c r="B963" s="18" t="n">
        <v>46192</v>
      </c>
      <c r="C963" s="17" t="s">
        <v>101</v>
      </c>
      <c r="D963" s="17" t="s">
        <v>1079</v>
      </c>
      <c r="E963" s="17" t="s">
        <v>1240</v>
      </c>
      <c r="F963" s="15" t="n">
        <v>256.61</v>
      </c>
      <c r="G963" s="15" t="n">
        <f aca="false">ROUND(ROUND(F963*100,0)/10,0)/100</f>
        <v>25.66</v>
      </c>
      <c r="H963" s="15" t="n">
        <f aca="false">F963+G963</f>
        <v>282.27</v>
      </c>
      <c r="I963" s="17" t="s">
        <v>2474</v>
      </c>
      <c r="J963" s="19" t="n">
        <f aca="false">DATE(YEAR(B963),MONTH(B963),1)</f>
        <v>46174</v>
      </c>
      <c r="K963" s="17" t="str">
        <f aca="false">IF(E963="","No","Yes")</f>
        <v>Yes</v>
      </c>
      <c r="L963" s="17" t="str">
        <f aca="false">IF(D963="","No","Yes")</f>
        <v>Yes</v>
      </c>
    </row>
    <row r="964" customFormat="false" ht="15" hidden="false" customHeight="false" outlineLevel="0" collapsed="false">
      <c r="A964" s="17" t="s">
        <v>3434</v>
      </c>
      <c r="B964" s="18" t="n">
        <v>46192</v>
      </c>
      <c r="C964" s="17" t="s">
        <v>101</v>
      </c>
      <c r="D964" s="17" t="s">
        <v>1116</v>
      </c>
      <c r="E964" s="17" t="s">
        <v>1257</v>
      </c>
      <c r="F964" s="15" t="n">
        <v>519.95</v>
      </c>
      <c r="G964" s="15" t="n">
        <f aca="false">ROUND(ROUND(F964*100,0)/10,0)/100</f>
        <v>52</v>
      </c>
      <c r="H964" s="15" t="n">
        <f aca="false">F964+G964</f>
        <v>571.95</v>
      </c>
      <c r="I964" s="17" t="s">
        <v>2474</v>
      </c>
      <c r="J964" s="19" t="n">
        <f aca="false">DATE(YEAR(B964),MONTH(B964),1)</f>
        <v>46174</v>
      </c>
      <c r="K964" s="17" t="str">
        <f aca="false">IF(E964="","No","Yes")</f>
        <v>Yes</v>
      </c>
      <c r="L964" s="17" t="str">
        <f aca="false">IF(D964="","No","Yes")</f>
        <v>Yes</v>
      </c>
    </row>
    <row r="965" customFormat="false" ht="15" hidden="false" customHeight="false" outlineLevel="0" collapsed="false">
      <c r="A965" s="17" t="s">
        <v>3435</v>
      </c>
      <c r="B965" s="18" t="n">
        <v>46192</v>
      </c>
      <c r="C965" s="17" t="s">
        <v>101</v>
      </c>
      <c r="D965" s="17" t="s">
        <v>1248</v>
      </c>
      <c r="E965" s="17" t="s">
        <v>1263</v>
      </c>
      <c r="F965" s="15" t="n">
        <v>1032.5</v>
      </c>
      <c r="G965" s="15" t="n">
        <f aca="false">ROUND(ROUND(F965*100,0)/10,0)/100</f>
        <v>103.25</v>
      </c>
      <c r="H965" s="15" t="n">
        <f aca="false">F965+G965</f>
        <v>1135.75</v>
      </c>
      <c r="I965" s="17" t="s">
        <v>2474</v>
      </c>
      <c r="J965" s="19" t="n">
        <f aca="false">DATE(YEAR(B965),MONTH(B965),1)</f>
        <v>46174</v>
      </c>
      <c r="K965" s="17" t="str">
        <f aca="false">IF(E965="","No","Yes")</f>
        <v>Yes</v>
      </c>
      <c r="L965" s="17" t="str">
        <f aca="false">IF(D965="","No","Yes")</f>
        <v>Yes</v>
      </c>
    </row>
    <row r="966" customFormat="false" ht="15" hidden="false" customHeight="false" outlineLevel="0" collapsed="false">
      <c r="A966" s="17" t="s">
        <v>3436</v>
      </c>
      <c r="B966" s="18" t="n">
        <v>46192</v>
      </c>
      <c r="C966" s="17" t="s">
        <v>101</v>
      </c>
      <c r="D966" s="17" t="s">
        <v>1164</v>
      </c>
      <c r="E966" s="17" t="s">
        <v>1266</v>
      </c>
      <c r="F966" s="15" t="n">
        <v>86.96</v>
      </c>
      <c r="G966" s="15" t="n">
        <f aca="false">ROUND(ROUND(F966*100,0)/10,0)/100</f>
        <v>8.7</v>
      </c>
      <c r="H966" s="15" t="n">
        <f aca="false">F966+G966</f>
        <v>95.66</v>
      </c>
      <c r="I966" s="17" t="s">
        <v>2474</v>
      </c>
      <c r="J966" s="19" t="n">
        <f aca="false">DATE(YEAR(B966),MONTH(B966),1)</f>
        <v>46174</v>
      </c>
      <c r="K966" s="17" t="str">
        <f aca="false">IF(E966="","No","Yes")</f>
        <v>Yes</v>
      </c>
      <c r="L966" s="17" t="str">
        <f aca="false">IF(D966="","No","Yes")</f>
        <v>Yes</v>
      </c>
    </row>
    <row r="967" customFormat="false" ht="15" hidden="false" customHeight="false" outlineLevel="0" collapsed="false">
      <c r="A967" s="17" t="s">
        <v>3437</v>
      </c>
      <c r="B967" s="18" t="n">
        <v>46193</v>
      </c>
      <c r="C967" s="17" t="s">
        <v>82</v>
      </c>
      <c r="D967" s="17" t="s">
        <v>1111</v>
      </c>
      <c r="E967" s="17" t="s">
        <v>1205</v>
      </c>
      <c r="F967" s="15" t="n">
        <v>143.07</v>
      </c>
      <c r="G967" s="15" t="n">
        <f aca="false">ROUND(ROUND(F967*100,0)/10,0)/100</f>
        <v>14.31</v>
      </c>
      <c r="H967" s="15" t="n">
        <f aca="false">F967+G967</f>
        <v>157.38</v>
      </c>
      <c r="I967" s="17" t="s">
        <v>2474</v>
      </c>
      <c r="J967" s="19" t="n">
        <f aca="false">DATE(YEAR(B967),MONTH(B967),1)</f>
        <v>46174</v>
      </c>
      <c r="K967" s="17" t="str">
        <f aca="false">IF(E967="","No","Yes")</f>
        <v>Yes</v>
      </c>
      <c r="L967" s="17" t="str">
        <f aca="false">IF(D967="","No","Yes")</f>
        <v>Yes</v>
      </c>
    </row>
    <row r="968" customFormat="false" ht="15" hidden="false" customHeight="false" outlineLevel="0" collapsed="false">
      <c r="A968" s="17" t="s">
        <v>3438</v>
      </c>
      <c r="B968" s="18" t="n">
        <v>46193</v>
      </c>
      <c r="C968" s="17" t="s">
        <v>82</v>
      </c>
      <c r="D968" s="17" t="s">
        <v>1141</v>
      </c>
      <c r="E968" s="17" t="s">
        <v>1269</v>
      </c>
      <c r="F968" s="15" t="n">
        <v>934.49</v>
      </c>
      <c r="G968" s="15" t="n">
        <f aca="false">ROUND(ROUND(F968*100,0)/10,0)/100</f>
        <v>93.45</v>
      </c>
      <c r="H968" s="15" t="n">
        <f aca="false">F968+G968</f>
        <v>1027.94</v>
      </c>
      <c r="I968" s="17" t="s">
        <v>2474</v>
      </c>
      <c r="J968" s="19" t="n">
        <f aca="false">DATE(YEAR(B968),MONTH(B968),1)</f>
        <v>46174</v>
      </c>
      <c r="K968" s="17" t="str">
        <f aca="false">IF(E968="","No","Yes")</f>
        <v>Yes</v>
      </c>
      <c r="L968" s="17" t="str">
        <f aca="false">IF(D968="","No","Yes")</f>
        <v>Yes</v>
      </c>
    </row>
    <row r="969" customFormat="false" ht="15" hidden="false" customHeight="false" outlineLevel="0" collapsed="false">
      <c r="A969" s="17" t="s">
        <v>3439</v>
      </c>
      <c r="B969" s="18" t="n">
        <v>46193</v>
      </c>
      <c r="C969" s="17" t="s">
        <v>82</v>
      </c>
      <c r="D969" s="17" t="s">
        <v>1129</v>
      </c>
      <c r="E969" s="17" t="s">
        <v>1275</v>
      </c>
      <c r="F969" s="15" t="n">
        <v>54.36</v>
      </c>
      <c r="G969" s="15" t="n">
        <f aca="false">ROUND(ROUND(F969*100,0)/10,0)/100</f>
        <v>5.44</v>
      </c>
      <c r="H969" s="15" t="n">
        <f aca="false">F969+G969</f>
        <v>59.8</v>
      </c>
      <c r="I969" s="17" t="s">
        <v>2474</v>
      </c>
      <c r="J969" s="19" t="n">
        <f aca="false">DATE(YEAR(B969),MONTH(B969),1)</f>
        <v>46174</v>
      </c>
      <c r="K969" s="17" t="str">
        <f aca="false">IF(E969="","No","Yes")</f>
        <v>Yes</v>
      </c>
      <c r="L969" s="17" t="str">
        <f aca="false">IF(D969="","No","Yes")</f>
        <v>Yes</v>
      </c>
    </row>
    <row r="970" customFormat="false" ht="15" hidden="false" customHeight="false" outlineLevel="0" collapsed="false">
      <c r="A970" s="17" t="s">
        <v>3440</v>
      </c>
      <c r="B970" s="18" t="n">
        <v>46193</v>
      </c>
      <c r="C970" s="17" t="s">
        <v>82</v>
      </c>
      <c r="D970" s="17" t="s">
        <v>1212</v>
      </c>
      <c r="E970" s="17" t="s">
        <v>1288</v>
      </c>
      <c r="F970" s="15" t="n">
        <v>179.85</v>
      </c>
      <c r="G970" s="15" t="n">
        <f aca="false">ROUND(ROUND(F970*100,0)/10,0)/100</f>
        <v>17.99</v>
      </c>
      <c r="H970" s="15" t="n">
        <f aca="false">F970+G970</f>
        <v>197.84</v>
      </c>
      <c r="I970" s="17" t="s">
        <v>2474</v>
      </c>
      <c r="J970" s="19" t="n">
        <f aca="false">DATE(YEAR(B970),MONTH(B970),1)</f>
        <v>46174</v>
      </c>
      <c r="K970" s="17" t="str">
        <f aca="false">IF(E970="","No","Yes")</f>
        <v>Yes</v>
      </c>
      <c r="L970" s="17" t="str">
        <f aca="false">IF(D970="","No","Yes")</f>
        <v>Yes</v>
      </c>
    </row>
    <row r="971" customFormat="false" ht="15" hidden="false" customHeight="false" outlineLevel="0" collapsed="false">
      <c r="A971" s="17" t="s">
        <v>3441</v>
      </c>
      <c r="B971" s="18" t="n">
        <v>46193</v>
      </c>
      <c r="C971" s="17" t="s">
        <v>88</v>
      </c>
      <c r="D971" s="17" t="s">
        <v>1141</v>
      </c>
      <c r="E971" s="17" t="s">
        <v>1267</v>
      </c>
      <c r="F971" s="15" t="n">
        <v>446.49</v>
      </c>
      <c r="G971" s="15" t="n">
        <f aca="false">ROUND(ROUND(F971*100,0)/10,0)/100</f>
        <v>44.65</v>
      </c>
      <c r="H971" s="15" t="n">
        <f aca="false">F971+G971</f>
        <v>491.14</v>
      </c>
      <c r="I971" s="17" t="s">
        <v>2474</v>
      </c>
      <c r="J971" s="19" t="n">
        <f aca="false">DATE(YEAR(B971),MONTH(B971),1)</f>
        <v>46174</v>
      </c>
      <c r="K971" s="17" t="str">
        <f aca="false">IF(E971="","No","Yes")</f>
        <v>Yes</v>
      </c>
      <c r="L971" s="17" t="str">
        <f aca="false">IF(D971="","No","Yes")</f>
        <v>Yes</v>
      </c>
    </row>
    <row r="972" customFormat="false" ht="15" hidden="false" customHeight="false" outlineLevel="0" collapsed="false">
      <c r="A972" s="17" t="s">
        <v>3442</v>
      </c>
      <c r="B972" s="18" t="n">
        <v>46193</v>
      </c>
      <c r="C972" s="17" t="s">
        <v>88</v>
      </c>
      <c r="D972" s="17" t="s">
        <v>1201</v>
      </c>
      <c r="E972" s="17" t="s">
        <v>1277</v>
      </c>
      <c r="F972" s="15" t="n">
        <v>28.24</v>
      </c>
      <c r="G972" s="15" t="n">
        <f aca="false">ROUND(ROUND(F972*100,0)/10,0)/100</f>
        <v>2.82</v>
      </c>
      <c r="H972" s="15" t="n">
        <f aca="false">F972+G972</f>
        <v>31.06</v>
      </c>
      <c r="I972" s="17" t="s">
        <v>2474</v>
      </c>
      <c r="J972" s="19" t="n">
        <f aca="false">DATE(YEAR(B972),MONTH(B972),1)</f>
        <v>46174</v>
      </c>
      <c r="K972" s="17" t="str">
        <f aca="false">IF(E972="","No","Yes")</f>
        <v>Yes</v>
      </c>
      <c r="L972" s="17" t="str">
        <f aca="false">IF(D972="","No","Yes")</f>
        <v>Yes</v>
      </c>
    </row>
    <row r="973" customFormat="false" ht="15" hidden="false" customHeight="false" outlineLevel="0" collapsed="false">
      <c r="A973" s="17" t="s">
        <v>3443</v>
      </c>
      <c r="B973" s="18" t="n">
        <v>46193</v>
      </c>
      <c r="C973" s="17" t="s">
        <v>88</v>
      </c>
      <c r="D973" s="17" t="s">
        <v>1208</v>
      </c>
      <c r="E973" s="17" t="s">
        <v>1282</v>
      </c>
      <c r="F973" s="15" t="n">
        <v>159.98</v>
      </c>
      <c r="G973" s="15" t="n">
        <f aca="false">ROUND(ROUND(F973*100,0)/10,0)/100</f>
        <v>16</v>
      </c>
      <c r="H973" s="15" t="n">
        <f aca="false">F973+G973</f>
        <v>175.98</v>
      </c>
      <c r="I973" s="17" t="s">
        <v>2474</v>
      </c>
      <c r="J973" s="19" t="n">
        <f aca="false">DATE(YEAR(B973),MONTH(B973),1)</f>
        <v>46174</v>
      </c>
      <c r="K973" s="17" t="str">
        <f aca="false">IF(E973="","No","Yes")</f>
        <v>Yes</v>
      </c>
      <c r="L973" s="17" t="str">
        <f aca="false">IF(D973="","No","Yes")</f>
        <v>Yes</v>
      </c>
    </row>
    <row r="974" customFormat="false" ht="15" hidden="false" customHeight="false" outlineLevel="0" collapsed="false">
      <c r="A974" s="17" t="s">
        <v>3444</v>
      </c>
      <c r="B974" s="18" t="n">
        <v>46194</v>
      </c>
      <c r="C974" s="17" t="s">
        <v>82</v>
      </c>
      <c r="D974" s="17" t="s">
        <v>1164</v>
      </c>
      <c r="E974" s="17" t="s">
        <v>1169</v>
      </c>
      <c r="F974" s="15" t="n">
        <v>122.85</v>
      </c>
      <c r="G974" s="15" t="n">
        <f aca="false">ROUND(ROUND(F974*100,0)/10,0)/100</f>
        <v>12.29</v>
      </c>
      <c r="H974" s="15" t="n">
        <f aca="false">F974+G974</f>
        <v>135.14</v>
      </c>
      <c r="I974" s="17" t="s">
        <v>2474</v>
      </c>
      <c r="J974" s="19" t="n">
        <f aca="false">DATE(YEAR(B974),MONTH(B974),1)</f>
        <v>46174</v>
      </c>
      <c r="K974" s="17" t="str">
        <f aca="false">IF(E974="","No","Yes")</f>
        <v>Yes</v>
      </c>
      <c r="L974" s="17" t="str">
        <f aca="false">IF(D974="","No","Yes")</f>
        <v>Yes</v>
      </c>
    </row>
    <row r="975" customFormat="false" ht="15" hidden="false" customHeight="false" outlineLevel="0" collapsed="false">
      <c r="A975" s="17" t="s">
        <v>3445</v>
      </c>
      <c r="B975" s="18" t="n">
        <v>46194</v>
      </c>
      <c r="C975" s="17" t="s">
        <v>82</v>
      </c>
      <c r="D975" s="17" t="s">
        <v>1129</v>
      </c>
      <c r="E975" s="17" t="s">
        <v>1268</v>
      </c>
      <c r="F975" s="15" t="n">
        <v>567.13</v>
      </c>
      <c r="G975" s="15" t="n">
        <f aca="false">ROUND(ROUND(F975*100,0)/10,0)/100</f>
        <v>56.71</v>
      </c>
      <c r="H975" s="15" t="n">
        <f aca="false">F975+G975</f>
        <v>623.84</v>
      </c>
      <c r="I975" s="17" t="s">
        <v>2474</v>
      </c>
      <c r="J975" s="19" t="n">
        <f aca="false">DATE(YEAR(B975),MONTH(B975),1)</f>
        <v>46174</v>
      </c>
      <c r="K975" s="17" t="str">
        <f aca="false">IF(E975="","No","Yes")</f>
        <v>Yes</v>
      </c>
      <c r="L975" s="17" t="str">
        <f aca="false">IF(D975="","No","Yes")</f>
        <v>Yes</v>
      </c>
    </row>
    <row r="976" customFormat="false" ht="15" hidden="false" customHeight="false" outlineLevel="0" collapsed="false">
      <c r="A976" s="17" t="s">
        <v>3446</v>
      </c>
      <c r="B976" s="18" t="n">
        <v>46194</v>
      </c>
      <c r="C976" s="17" t="s">
        <v>82</v>
      </c>
      <c r="D976" s="17" t="s">
        <v>1254</v>
      </c>
      <c r="E976" s="17" t="s">
        <v>1278</v>
      </c>
      <c r="F976" s="15" t="n">
        <v>200.47</v>
      </c>
      <c r="G976" s="15" t="n">
        <f aca="false">ROUND(ROUND(F976*100,0)/10,0)/100</f>
        <v>20.05</v>
      </c>
      <c r="H976" s="15" t="n">
        <f aca="false">F976+G976</f>
        <v>220.52</v>
      </c>
      <c r="I976" s="17" t="s">
        <v>2474</v>
      </c>
      <c r="J976" s="19" t="n">
        <f aca="false">DATE(YEAR(B976),MONTH(B976),1)</f>
        <v>46174</v>
      </c>
      <c r="K976" s="17" t="str">
        <f aca="false">IF(E976="","No","Yes")</f>
        <v>Yes</v>
      </c>
      <c r="L976" s="17" t="str">
        <f aca="false">IF(D976="","No","Yes")</f>
        <v>Yes</v>
      </c>
    </row>
    <row r="977" customFormat="false" ht="15" hidden="false" customHeight="false" outlineLevel="0" collapsed="false">
      <c r="A977" s="17" t="s">
        <v>3447</v>
      </c>
      <c r="B977" s="18" t="n">
        <v>46194</v>
      </c>
      <c r="C977" s="17" t="s">
        <v>82</v>
      </c>
      <c r="D977" s="17" t="s">
        <v>1208</v>
      </c>
      <c r="E977" s="17" t="s">
        <v>1298</v>
      </c>
      <c r="F977" s="15" t="n">
        <v>330.97</v>
      </c>
      <c r="G977" s="15" t="n">
        <f aca="false">ROUND(ROUND(F977*100,0)/10,0)/100</f>
        <v>33.1</v>
      </c>
      <c r="H977" s="15" t="n">
        <f aca="false">F977+G977</f>
        <v>364.07</v>
      </c>
      <c r="I977" s="17" t="s">
        <v>2474</v>
      </c>
      <c r="J977" s="19" t="n">
        <f aca="false">DATE(YEAR(B977),MONTH(B977),1)</f>
        <v>46174</v>
      </c>
      <c r="K977" s="17" t="str">
        <f aca="false">IF(E977="","No","Yes")</f>
        <v>Yes</v>
      </c>
      <c r="L977" s="17" t="str">
        <f aca="false">IF(D977="","No","Yes")</f>
        <v>Yes</v>
      </c>
    </row>
    <row r="978" customFormat="false" ht="15" hidden="false" customHeight="false" outlineLevel="0" collapsed="false">
      <c r="A978" s="17" t="s">
        <v>3448</v>
      </c>
      <c r="B978" s="18" t="n">
        <v>46194</v>
      </c>
      <c r="C978" s="17" t="s">
        <v>82</v>
      </c>
      <c r="D978" s="17" t="s">
        <v>1248</v>
      </c>
      <c r="E978" s="17" t="s">
        <v>1299</v>
      </c>
      <c r="F978" s="15" t="n">
        <v>336.63</v>
      </c>
      <c r="G978" s="15" t="n">
        <f aca="false">ROUND(ROUND(F978*100,0)/10,0)/100</f>
        <v>33.66</v>
      </c>
      <c r="H978" s="15" t="n">
        <f aca="false">F978+G978</f>
        <v>370.29</v>
      </c>
      <c r="I978" s="17" t="s">
        <v>2474</v>
      </c>
      <c r="J978" s="19" t="n">
        <f aca="false">DATE(YEAR(B978),MONTH(B978),1)</f>
        <v>46174</v>
      </c>
      <c r="K978" s="17" t="str">
        <f aca="false">IF(E978="","No","Yes")</f>
        <v>Yes</v>
      </c>
      <c r="L978" s="17" t="str">
        <f aca="false">IF(D978="","No","Yes")</f>
        <v>Yes</v>
      </c>
    </row>
    <row r="979" customFormat="false" ht="15" hidden="false" customHeight="false" outlineLevel="0" collapsed="false">
      <c r="A979" s="17" t="s">
        <v>3449</v>
      </c>
      <c r="B979" s="18" t="n">
        <v>46194</v>
      </c>
      <c r="C979" s="17" t="s">
        <v>82</v>
      </c>
      <c r="D979" s="17"/>
      <c r="E979" s="17"/>
      <c r="F979" s="15" t="n">
        <v>103.34</v>
      </c>
      <c r="G979" s="15" t="n">
        <f aca="false">ROUND(ROUND(F979*100,0)/10,0)/100</f>
        <v>10.33</v>
      </c>
      <c r="H979" s="15" t="n">
        <f aca="false">F979+G979</f>
        <v>113.67</v>
      </c>
      <c r="I979" s="17" t="s">
        <v>2470</v>
      </c>
      <c r="J979" s="19" t="n">
        <f aca="false">DATE(YEAR(B979),MONTH(B979),1)</f>
        <v>46174</v>
      </c>
      <c r="K979" s="17" t="str">
        <f aca="false">IF(E979="","No","Yes")</f>
        <v>No</v>
      </c>
      <c r="L979" s="17" t="str">
        <f aca="false">IF(D979="","No","Yes")</f>
        <v>No</v>
      </c>
    </row>
    <row r="980" customFormat="false" ht="15" hidden="false" customHeight="false" outlineLevel="0" collapsed="false">
      <c r="A980" s="17" t="s">
        <v>3450</v>
      </c>
      <c r="B980" s="18" t="n">
        <v>46194</v>
      </c>
      <c r="C980" s="17" t="s">
        <v>82</v>
      </c>
      <c r="D980" s="17" t="s">
        <v>1280</v>
      </c>
      <c r="E980" s="17"/>
      <c r="F980" s="15" t="n">
        <v>57.06</v>
      </c>
      <c r="G980" s="15" t="n">
        <f aca="false">ROUND(ROUND(F980*100,0)/10,0)/100</f>
        <v>5.71</v>
      </c>
      <c r="H980" s="15" t="n">
        <f aca="false">F980+G980</f>
        <v>62.77</v>
      </c>
      <c r="I980" s="17" t="s">
        <v>2472</v>
      </c>
      <c r="J980" s="19" t="n">
        <f aca="false">DATE(YEAR(B980),MONTH(B980),1)</f>
        <v>46174</v>
      </c>
      <c r="K980" s="17" t="str">
        <f aca="false">IF(E980="","No","Yes")</f>
        <v>No</v>
      </c>
      <c r="L980" s="17" t="str">
        <f aca="false">IF(D980="","No","Yes")</f>
        <v>Yes</v>
      </c>
    </row>
    <row r="981" customFormat="false" ht="15" hidden="false" customHeight="false" outlineLevel="0" collapsed="false">
      <c r="A981" s="17" t="s">
        <v>3451</v>
      </c>
      <c r="B981" s="18" t="n">
        <v>46194</v>
      </c>
      <c r="C981" s="17" t="s">
        <v>88</v>
      </c>
      <c r="D981" s="17" t="s">
        <v>1254</v>
      </c>
      <c r="E981" s="17" t="s">
        <v>1261</v>
      </c>
      <c r="F981" s="15" t="n">
        <v>423.11</v>
      </c>
      <c r="G981" s="15" t="n">
        <f aca="false">ROUND(ROUND(F981*100,0)/10,0)/100</f>
        <v>42.31</v>
      </c>
      <c r="H981" s="15" t="n">
        <f aca="false">F981+G981</f>
        <v>465.42</v>
      </c>
      <c r="I981" s="17" t="s">
        <v>2474</v>
      </c>
      <c r="J981" s="19" t="n">
        <f aca="false">DATE(YEAR(B981),MONTH(B981),1)</f>
        <v>46174</v>
      </c>
      <c r="K981" s="17" t="str">
        <f aca="false">IF(E981="","No","Yes")</f>
        <v>Yes</v>
      </c>
      <c r="L981" s="17" t="str">
        <f aca="false">IF(D981="","No","Yes")</f>
        <v>Yes</v>
      </c>
    </row>
    <row r="982" customFormat="false" ht="15" hidden="false" customHeight="false" outlineLevel="0" collapsed="false">
      <c r="A982" s="17" t="s">
        <v>3452</v>
      </c>
      <c r="B982" s="18" t="n">
        <v>46194</v>
      </c>
      <c r="C982" s="17" t="s">
        <v>88</v>
      </c>
      <c r="D982" s="17" t="s">
        <v>1201</v>
      </c>
      <c r="E982" s="17" t="s">
        <v>1287</v>
      </c>
      <c r="F982" s="15" t="n">
        <v>1105.81</v>
      </c>
      <c r="G982" s="15" t="n">
        <f aca="false">ROUND(ROUND(F982*100,0)/10,0)/100</f>
        <v>110.58</v>
      </c>
      <c r="H982" s="15" t="n">
        <f aca="false">F982+G982</f>
        <v>1216.39</v>
      </c>
      <c r="I982" s="17" t="s">
        <v>2474</v>
      </c>
      <c r="J982" s="19" t="n">
        <f aca="false">DATE(YEAR(B982),MONTH(B982),1)</f>
        <v>46174</v>
      </c>
      <c r="K982" s="17" t="str">
        <f aca="false">IF(E982="","No","Yes")</f>
        <v>Yes</v>
      </c>
      <c r="L982" s="17" t="str">
        <f aca="false">IF(D982="","No","Yes")</f>
        <v>Yes</v>
      </c>
    </row>
    <row r="983" customFormat="false" ht="15" hidden="false" customHeight="false" outlineLevel="0" collapsed="false">
      <c r="A983" s="17" t="s">
        <v>3453</v>
      </c>
      <c r="B983" s="18" t="n">
        <v>46194</v>
      </c>
      <c r="C983" s="17" t="s">
        <v>88</v>
      </c>
      <c r="D983" s="17" t="s">
        <v>1254</v>
      </c>
      <c r="E983" s="17" t="s">
        <v>1295</v>
      </c>
      <c r="F983" s="15" t="n">
        <v>34.97</v>
      </c>
      <c r="G983" s="15" t="n">
        <f aca="false">ROUND(ROUND(F983*100,0)/10,0)/100</f>
        <v>3.5</v>
      </c>
      <c r="H983" s="15" t="n">
        <f aca="false">F983+G983</f>
        <v>38.47</v>
      </c>
      <c r="I983" s="17" t="s">
        <v>2474</v>
      </c>
      <c r="J983" s="19" t="n">
        <f aca="false">DATE(YEAR(B983),MONTH(B983),1)</f>
        <v>46174</v>
      </c>
      <c r="K983" s="17" t="str">
        <f aca="false">IF(E983="","No","Yes")</f>
        <v>Yes</v>
      </c>
      <c r="L983" s="17" t="str">
        <f aca="false">IF(D983="","No","Yes")</f>
        <v>Yes</v>
      </c>
    </row>
    <row r="984" customFormat="false" ht="15" hidden="false" customHeight="false" outlineLevel="0" collapsed="false">
      <c r="A984" s="17" t="s">
        <v>3454</v>
      </c>
      <c r="B984" s="18" t="n">
        <v>46194</v>
      </c>
      <c r="C984" s="17" t="s">
        <v>101</v>
      </c>
      <c r="D984" s="17" t="s">
        <v>1320</v>
      </c>
      <c r="E984" s="17"/>
      <c r="F984" s="15" t="n">
        <v>112.95</v>
      </c>
      <c r="G984" s="15" t="n">
        <f aca="false">ROUND(ROUND(F984*100,0)/10,0)/100</f>
        <v>11.3</v>
      </c>
      <c r="H984" s="15" t="n">
        <f aca="false">F984+G984</f>
        <v>124.25</v>
      </c>
      <c r="I984" s="17" t="s">
        <v>2472</v>
      </c>
      <c r="J984" s="19" t="n">
        <f aca="false">DATE(YEAR(B984),MONTH(B984),1)</f>
        <v>46174</v>
      </c>
      <c r="K984" s="17" t="str">
        <f aca="false">IF(E984="","No","Yes")</f>
        <v>No</v>
      </c>
      <c r="L984" s="17" t="str">
        <f aca="false">IF(D984="","No","Yes")</f>
        <v>Yes</v>
      </c>
    </row>
    <row r="985" customFormat="false" ht="15" hidden="false" customHeight="false" outlineLevel="0" collapsed="false">
      <c r="A985" s="17" t="s">
        <v>3455</v>
      </c>
      <c r="B985" s="18" t="n">
        <v>46195</v>
      </c>
      <c r="C985" s="17" t="s">
        <v>82</v>
      </c>
      <c r="D985" s="17" t="s">
        <v>1129</v>
      </c>
      <c r="E985" s="17" t="s">
        <v>1260</v>
      </c>
      <c r="F985" s="15" t="n">
        <v>333.76</v>
      </c>
      <c r="G985" s="15" t="n">
        <f aca="false">ROUND(ROUND(F985*100,0)/10,0)/100</f>
        <v>33.38</v>
      </c>
      <c r="H985" s="15" t="n">
        <f aca="false">F985+G985</f>
        <v>367.14</v>
      </c>
      <c r="I985" s="17" t="s">
        <v>2474</v>
      </c>
      <c r="J985" s="19" t="n">
        <f aca="false">DATE(YEAR(B985),MONTH(B985),1)</f>
        <v>46174</v>
      </c>
      <c r="K985" s="17" t="str">
        <f aca="false">IF(E985="","No","Yes")</f>
        <v>Yes</v>
      </c>
      <c r="L985" s="17" t="str">
        <f aca="false">IF(D985="","No","Yes")</f>
        <v>Yes</v>
      </c>
    </row>
    <row r="986" customFormat="false" ht="15" hidden="false" customHeight="false" outlineLevel="0" collapsed="false">
      <c r="A986" s="17" t="s">
        <v>3456</v>
      </c>
      <c r="B986" s="18" t="n">
        <v>46195</v>
      </c>
      <c r="C986" s="17" t="s">
        <v>82</v>
      </c>
      <c r="D986" s="17" t="s">
        <v>1254</v>
      </c>
      <c r="E986" s="17" t="s">
        <v>1296</v>
      </c>
      <c r="F986" s="15" t="n">
        <v>71.57</v>
      </c>
      <c r="G986" s="15" t="n">
        <f aca="false">ROUND(ROUND(F986*100,0)/10,0)/100</f>
        <v>7.16</v>
      </c>
      <c r="H986" s="15" t="n">
        <f aca="false">F986+G986</f>
        <v>78.73</v>
      </c>
      <c r="I986" s="17" t="s">
        <v>2474</v>
      </c>
      <c r="J986" s="19" t="n">
        <f aca="false">DATE(YEAR(B986),MONTH(B986),1)</f>
        <v>46174</v>
      </c>
      <c r="K986" s="17" t="str">
        <f aca="false">IF(E986="","No","Yes")</f>
        <v>Yes</v>
      </c>
      <c r="L986" s="17" t="str">
        <f aca="false">IF(D986="","No","Yes")</f>
        <v>Yes</v>
      </c>
    </row>
    <row r="987" customFormat="false" ht="15" hidden="false" customHeight="false" outlineLevel="0" collapsed="false">
      <c r="A987" s="17" t="s">
        <v>3457</v>
      </c>
      <c r="B987" s="18" t="n">
        <v>46195</v>
      </c>
      <c r="C987" s="17" t="s">
        <v>82</v>
      </c>
      <c r="D987" s="17" t="s">
        <v>1309</v>
      </c>
      <c r="E987" s="17" t="s">
        <v>1308</v>
      </c>
      <c r="F987" s="15" t="n">
        <v>169.33</v>
      </c>
      <c r="G987" s="15" t="n">
        <f aca="false">ROUND(ROUND(F987*100,0)/10,0)/100</f>
        <v>16.93</v>
      </c>
      <c r="H987" s="15" t="n">
        <f aca="false">F987+G987</f>
        <v>186.26</v>
      </c>
      <c r="I987" s="17" t="s">
        <v>2474</v>
      </c>
      <c r="J987" s="19" t="n">
        <f aca="false">DATE(YEAR(B987),MONTH(B987),1)</f>
        <v>46174</v>
      </c>
      <c r="K987" s="17" t="str">
        <f aca="false">IF(E987="","No","Yes")</f>
        <v>Yes</v>
      </c>
      <c r="L987" s="17" t="str">
        <f aca="false">IF(D987="","No","Yes")</f>
        <v>Yes</v>
      </c>
    </row>
    <row r="988" customFormat="false" ht="15" hidden="false" customHeight="false" outlineLevel="0" collapsed="false">
      <c r="A988" s="17" t="s">
        <v>3458</v>
      </c>
      <c r="B988" s="18" t="n">
        <v>46195</v>
      </c>
      <c r="C988" s="17" t="s">
        <v>82</v>
      </c>
      <c r="D988" s="17"/>
      <c r="E988" s="17"/>
      <c r="F988" s="15" t="n">
        <v>117.62</v>
      </c>
      <c r="G988" s="15" t="n">
        <f aca="false">ROUND(ROUND(F988*100,0)/10,0)/100</f>
        <v>11.76</v>
      </c>
      <c r="H988" s="15" t="n">
        <f aca="false">F988+G988</f>
        <v>129.38</v>
      </c>
      <c r="I988" s="17" t="s">
        <v>2470</v>
      </c>
      <c r="J988" s="19" t="n">
        <f aca="false">DATE(YEAR(B988),MONTH(B988),1)</f>
        <v>46174</v>
      </c>
      <c r="K988" s="17" t="str">
        <f aca="false">IF(E988="","No","Yes")</f>
        <v>No</v>
      </c>
      <c r="L988" s="17" t="str">
        <f aca="false">IF(D988="","No","Yes")</f>
        <v>No</v>
      </c>
    </row>
    <row r="989" customFormat="false" ht="15" hidden="false" customHeight="false" outlineLevel="0" collapsed="false">
      <c r="A989" s="17" t="s">
        <v>3459</v>
      </c>
      <c r="B989" s="18" t="n">
        <v>46195</v>
      </c>
      <c r="C989" s="17" t="s">
        <v>88</v>
      </c>
      <c r="D989" s="17" t="s">
        <v>1302</v>
      </c>
      <c r="E989" s="17" t="s">
        <v>1305</v>
      </c>
      <c r="F989" s="15" t="n">
        <v>503.43</v>
      </c>
      <c r="G989" s="15" t="n">
        <f aca="false">ROUND(ROUND(F989*100,0)/10,0)/100</f>
        <v>50.34</v>
      </c>
      <c r="H989" s="15" t="n">
        <f aca="false">F989+G989</f>
        <v>553.77</v>
      </c>
      <c r="I989" s="17" t="s">
        <v>2474</v>
      </c>
      <c r="J989" s="19" t="n">
        <f aca="false">DATE(YEAR(B989),MONTH(B989),1)</f>
        <v>46174</v>
      </c>
      <c r="K989" s="17" t="str">
        <f aca="false">IF(E989="","No","Yes")</f>
        <v>Yes</v>
      </c>
      <c r="L989" s="17" t="str">
        <f aca="false">IF(D989="","No","Yes")</f>
        <v>Yes</v>
      </c>
    </row>
    <row r="990" customFormat="false" ht="15" hidden="false" customHeight="false" outlineLevel="0" collapsed="false">
      <c r="A990" s="17" t="s">
        <v>3460</v>
      </c>
      <c r="B990" s="18" t="n">
        <v>46195</v>
      </c>
      <c r="C990" s="17" t="s">
        <v>88</v>
      </c>
      <c r="D990" s="17" t="s">
        <v>1208</v>
      </c>
      <c r="E990" s="17" t="s">
        <v>1316</v>
      </c>
      <c r="F990" s="15" t="n">
        <v>180.1</v>
      </c>
      <c r="G990" s="15" t="n">
        <f aca="false">ROUND(ROUND(F990*100,0)/10,0)/100</f>
        <v>18.01</v>
      </c>
      <c r="H990" s="15" t="n">
        <f aca="false">F990+G990</f>
        <v>198.11</v>
      </c>
      <c r="I990" s="17" t="s">
        <v>2474</v>
      </c>
      <c r="J990" s="19" t="n">
        <f aca="false">DATE(YEAR(B990),MONTH(B990),1)</f>
        <v>46174</v>
      </c>
      <c r="K990" s="17" t="str">
        <f aca="false">IF(E990="","No","Yes")</f>
        <v>Yes</v>
      </c>
      <c r="L990" s="17" t="str">
        <f aca="false">IF(D990="","No","Yes")</f>
        <v>Yes</v>
      </c>
    </row>
    <row r="991" customFormat="false" ht="15" hidden="false" customHeight="false" outlineLevel="0" collapsed="false">
      <c r="A991" s="17" t="s">
        <v>3461</v>
      </c>
      <c r="B991" s="18" t="n">
        <v>46195</v>
      </c>
      <c r="C991" s="17" t="s">
        <v>101</v>
      </c>
      <c r="D991" s="17" t="s">
        <v>1164</v>
      </c>
      <c r="E991" s="17" t="s">
        <v>1289</v>
      </c>
      <c r="F991" s="15" t="n">
        <v>19.58</v>
      </c>
      <c r="G991" s="15" t="n">
        <f aca="false">ROUND(ROUND(F991*100,0)/10,0)/100</f>
        <v>1.96</v>
      </c>
      <c r="H991" s="15" t="n">
        <f aca="false">F991+G991</f>
        <v>21.54</v>
      </c>
      <c r="I991" s="17" t="s">
        <v>2474</v>
      </c>
      <c r="J991" s="19" t="n">
        <f aca="false">DATE(YEAR(B991),MONTH(B991),1)</f>
        <v>46174</v>
      </c>
      <c r="K991" s="17" t="str">
        <f aca="false">IF(E991="","No","Yes")</f>
        <v>Yes</v>
      </c>
      <c r="L991" s="17" t="str">
        <f aca="false">IF(D991="","No","Yes")</f>
        <v>Yes</v>
      </c>
    </row>
    <row r="992" customFormat="false" ht="15" hidden="false" customHeight="false" outlineLevel="0" collapsed="false">
      <c r="A992" s="17" t="s">
        <v>3462</v>
      </c>
      <c r="B992" s="18" t="n">
        <v>46195</v>
      </c>
      <c r="C992" s="17" t="s">
        <v>101</v>
      </c>
      <c r="D992" s="17" t="s">
        <v>1272</v>
      </c>
      <c r="E992" s="17" t="s">
        <v>1291</v>
      </c>
      <c r="F992" s="15" t="n">
        <v>100.75</v>
      </c>
      <c r="G992" s="15" t="n">
        <f aca="false">ROUND(ROUND(F992*100,0)/10,0)/100</f>
        <v>10.08</v>
      </c>
      <c r="H992" s="15" t="n">
        <f aca="false">F992+G992</f>
        <v>110.83</v>
      </c>
      <c r="I992" s="17" t="s">
        <v>2474</v>
      </c>
      <c r="J992" s="19" t="n">
        <f aca="false">DATE(YEAR(B992),MONTH(B992),1)</f>
        <v>46174</v>
      </c>
      <c r="K992" s="17" t="str">
        <f aca="false">IF(E992="","No","Yes")</f>
        <v>Yes</v>
      </c>
      <c r="L992" s="17" t="str">
        <f aca="false">IF(D992="","No","Yes")</f>
        <v>Yes</v>
      </c>
    </row>
    <row r="993" customFormat="false" ht="15" hidden="false" customHeight="false" outlineLevel="0" collapsed="false">
      <c r="A993" s="17" t="s">
        <v>3463</v>
      </c>
      <c r="B993" s="18" t="n">
        <v>46196</v>
      </c>
      <c r="C993" s="17" t="s">
        <v>82</v>
      </c>
      <c r="D993" s="17" t="s">
        <v>1217</v>
      </c>
      <c r="E993" s="17" t="s">
        <v>1274</v>
      </c>
      <c r="F993" s="15" t="n">
        <v>136.05</v>
      </c>
      <c r="G993" s="15" t="n">
        <f aca="false">ROUND(ROUND(F993*100,0)/10,0)/100</f>
        <v>13.61</v>
      </c>
      <c r="H993" s="15" t="n">
        <f aca="false">F993+G993</f>
        <v>149.66</v>
      </c>
      <c r="I993" s="17" t="s">
        <v>2474</v>
      </c>
      <c r="J993" s="19" t="n">
        <f aca="false">DATE(YEAR(B993),MONTH(B993),1)</f>
        <v>46174</v>
      </c>
      <c r="K993" s="17" t="str">
        <f aca="false">IF(E993="","No","Yes")</f>
        <v>Yes</v>
      </c>
      <c r="L993" s="17" t="str">
        <f aca="false">IF(D993="","No","Yes")</f>
        <v>Yes</v>
      </c>
    </row>
    <row r="994" customFormat="false" ht="15" hidden="false" customHeight="false" outlineLevel="0" collapsed="false">
      <c r="A994" s="17" t="s">
        <v>3464</v>
      </c>
      <c r="B994" s="18" t="n">
        <v>46196</v>
      </c>
      <c r="C994" s="17" t="s">
        <v>82</v>
      </c>
      <c r="D994" s="17" t="s">
        <v>1280</v>
      </c>
      <c r="E994" s="17" t="s">
        <v>1300</v>
      </c>
      <c r="F994" s="15" t="n">
        <v>59.38</v>
      </c>
      <c r="G994" s="15" t="n">
        <f aca="false">ROUND(ROUND(F994*100,0)/10,0)/100</f>
        <v>5.94</v>
      </c>
      <c r="H994" s="15" t="n">
        <f aca="false">F994+G994</f>
        <v>65.32</v>
      </c>
      <c r="I994" s="17" t="s">
        <v>2474</v>
      </c>
      <c r="J994" s="19" t="n">
        <f aca="false">DATE(YEAR(B994),MONTH(B994),1)</f>
        <v>46174</v>
      </c>
      <c r="K994" s="17" t="str">
        <f aca="false">IF(E994="","No","Yes")</f>
        <v>Yes</v>
      </c>
      <c r="L994" s="17" t="str">
        <f aca="false">IF(D994="","No","Yes")</f>
        <v>Yes</v>
      </c>
    </row>
    <row r="995" customFormat="false" ht="15" hidden="false" customHeight="false" outlineLevel="0" collapsed="false">
      <c r="A995" s="17" t="s">
        <v>3465</v>
      </c>
      <c r="B995" s="18" t="n">
        <v>46196</v>
      </c>
      <c r="C995" s="17" t="s">
        <v>82</v>
      </c>
      <c r="D995" s="17" t="s">
        <v>1280</v>
      </c>
      <c r="E995" s="17" t="s">
        <v>1312</v>
      </c>
      <c r="F995" s="15" t="n">
        <v>91.57</v>
      </c>
      <c r="G995" s="15" t="n">
        <f aca="false">ROUND(ROUND(F995*100,0)/10,0)/100</f>
        <v>9.16</v>
      </c>
      <c r="H995" s="15" t="n">
        <f aca="false">F995+G995</f>
        <v>100.73</v>
      </c>
      <c r="I995" s="17" t="s">
        <v>2474</v>
      </c>
      <c r="J995" s="19" t="n">
        <f aca="false">DATE(YEAR(B995),MONTH(B995),1)</f>
        <v>46174</v>
      </c>
      <c r="K995" s="17" t="str">
        <f aca="false">IF(E995="","No","Yes")</f>
        <v>Yes</v>
      </c>
      <c r="L995" s="17" t="str">
        <f aca="false">IF(D995="","No","Yes")</f>
        <v>Yes</v>
      </c>
    </row>
    <row r="996" customFormat="false" ht="15" hidden="false" customHeight="false" outlineLevel="0" collapsed="false">
      <c r="A996" s="17" t="s">
        <v>3466</v>
      </c>
      <c r="B996" s="18" t="n">
        <v>46196</v>
      </c>
      <c r="C996" s="17" t="s">
        <v>82</v>
      </c>
      <c r="D996" s="17" t="s">
        <v>1248</v>
      </c>
      <c r="E996" s="17" t="s">
        <v>1322</v>
      </c>
      <c r="F996" s="15" t="n">
        <v>183.24</v>
      </c>
      <c r="G996" s="15" t="n">
        <f aca="false">ROUND(ROUND(F996*100,0)/10,0)/100</f>
        <v>18.32</v>
      </c>
      <c r="H996" s="15" t="n">
        <f aca="false">F996+G996</f>
        <v>201.56</v>
      </c>
      <c r="I996" s="17" t="s">
        <v>2474</v>
      </c>
      <c r="J996" s="19" t="n">
        <f aca="false">DATE(YEAR(B996),MONTH(B996),1)</f>
        <v>46174</v>
      </c>
      <c r="K996" s="17" t="str">
        <f aca="false">IF(E996="","No","Yes")</f>
        <v>Yes</v>
      </c>
      <c r="L996" s="17" t="str">
        <f aca="false">IF(D996="","No","Yes")</f>
        <v>Yes</v>
      </c>
    </row>
    <row r="997" customFormat="false" ht="15" hidden="false" customHeight="false" outlineLevel="0" collapsed="false">
      <c r="A997" s="17" t="s">
        <v>3467</v>
      </c>
      <c r="B997" s="18" t="n">
        <v>46196</v>
      </c>
      <c r="C997" s="17" t="s">
        <v>88</v>
      </c>
      <c r="D997" s="17" t="s">
        <v>1254</v>
      </c>
      <c r="E997" s="17" t="s">
        <v>1290</v>
      </c>
      <c r="F997" s="15" t="n">
        <v>2318.97</v>
      </c>
      <c r="G997" s="15" t="n">
        <f aca="false">ROUND(ROUND(F997*100,0)/10,0)/100</f>
        <v>231.9</v>
      </c>
      <c r="H997" s="15" t="n">
        <f aca="false">F997+G997</f>
        <v>2550.87</v>
      </c>
      <c r="I997" s="17" t="s">
        <v>2474</v>
      </c>
      <c r="J997" s="19" t="n">
        <f aca="false">DATE(YEAR(B997),MONTH(B997),1)</f>
        <v>46174</v>
      </c>
      <c r="K997" s="17" t="str">
        <f aca="false">IF(E997="","No","Yes")</f>
        <v>Yes</v>
      </c>
      <c r="L997" s="17" t="str">
        <f aca="false">IF(D997="","No","Yes")</f>
        <v>Yes</v>
      </c>
    </row>
    <row r="998" customFormat="false" ht="15" hidden="false" customHeight="false" outlineLevel="0" collapsed="false">
      <c r="A998" s="17" t="s">
        <v>3468</v>
      </c>
      <c r="B998" s="18" t="n">
        <v>46196</v>
      </c>
      <c r="C998" s="17" t="s">
        <v>88</v>
      </c>
      <c r="D998" s="17" t="s">
        <v>1208</v>
      </c>
      <c r="E998" s="17" t="s">
        <v>1306</v>
      </c>
      <c r="F998" s="15" t="n">
        <v>103.36</v>
      </c>
      <c r="G998" s="15" t="n">
        <f aca="false">ROUND(ROUND(F998*100,0)/10,0)/100</f>
        <v>10.34</v>
      </c>
      <c r="H998" s="15" t="n">
        <f aca="false">F998+G998</f>
        <v>113.7</v>
      </c>
      <c r="I998" s="17" t="s">
        <v>2474</v>
      </c>
      <c r="J998" s="19" t="n">
        <f aca="false">DATE(YEAR(B998),MONTH(B998),1)</f>
        <v>46174</v>
      </c>
      <c r="K998" s="17" t="str">
        <f aca="false">IF(E998="","No","Yes")</f>
        <v>Yes</v>
      </c>
      <c r="L998" s="17" t="str">
        <f aca="false">IF(D998="","No","Yes")</f>
        <v>Yes</v>
      </c>
    </row>
    <row r="999" customFormat="false" ht="15" hidden="false" customHeight="false" outlineLevel="0" collapsed="false">
      <c r="A999" s="17" t="s">
        <v>3469</v>
      </c>
      <c r="B999" s="18" t="n">
        <v>46196</v>
      </c>
      <c r="C999" s="17" t="s">
        <v>88</v>
      </c>
      <c r="D999" s="17" t="s">
        <v>1331</v>
      </c>
      <c r="E999" s="17" t="s">
        <v>1339</v>
      </c>
      <c r="F999" s="15" t="n">
        <v>495.12</v>
      </c>
      <c r="G999" s="15" t="n">
        <f aca="false">ROUND(ROUND(F999*100,0)/10,0)/100</f>
        <v>49.51</v>
      </c>
      <c r="H999" s="15" t="n">
        <f aca="false">F999+G999</f>
        <v>544.63</v>
      </c>
      <c r="I999" s="17" t="s">
        <v>2474</v>
      </c>
      <c r="J999" s="19" t="n">
        <f aca="false">DATE(YEAR(B999),MONTH(B999),1)</f>
        <v>46174</v>
      </c>
      <c r="K999" s="17" t="str">
        <f aca="false">IF(E999="","No","Yes")</f>
        <v>Yes</v>
      </c>
      <c r="L999" s="17" t="str">
        <f aca="false">IF(D999="","No","Yes")</f>
        <v>Yes</v>
      </c>
    </row>
    <row r="1000" customFormat="false" ht="15" hidden="false" customHeight="false" outlineLevel="0" collapsed="false">
      <c r="A1000" s="17" t="s">
        <v>3470</v>
      </c>
      <c r="B1000" s="18" t="n">
        <v>46196</v>
      </c>
      <c r="C1000" s="17" t="s">
        <v>88</v>
      </c>
      <c r="D1000" s="17" t="s">
        <v>1248</v>
      </c>
      <c r="E1000" s="17" t="s">
        <v>1341</v>
      </c>
      <c r="F1000" s="15" t="n">
        <v>433.01</v>
      </c>
      <c r="G1000" s="15" t="n">
        <f aca="false">ROUND(ROUND(F1000*100,0)/10,0)/100</f>
        <v>43.3</v>
      </c>
      <c r="H1000" s="15" t="n">
        <f aca="false">F1000+G1000</f>
        <v>476.31</v>
      </c>
      <c r="I1000" s="17" t="s">
        <v>2474</v>
      </c>
      <c r="J1000" s="19" t="n">
        <f aca="false">DATE(YEAR(B1000),MONTH(B1000),1)</f>
        <v>46174</v>
      </c>
      <c r="K1000" s="17" t="str">
        <f aca="false">IF(E1000="","No","Yes")</f>
        <v>Yes</v>
      </c>
      <c r="L1000" s="17" t="str">
        <f aca="false">IF(D1000="","No","Yes")</f>
        <v>Yes</v>
      </c>
    </row>
    <row r="1001" customFormat="false" ht="15" hidden="false" customHeight="false" outlineLevel="0" collapsed="false">
      <c r="A1001" s="17" t="s">
        <v>3471</v>
      </c>
      <c r="B1001" s="18" t="n">
        <v>46196</v>
      </c>
      <c r="C1001" s="17" t="s">
        <v>88</v>
      </c>
      <c r="D1001" s="17"/>
      <c r="E1001" s="17"/>
      <c r="F1001" s="15" t="n">
        <v>90.21</v>
      </c>
      <c r="G1001" s="15" t="n">
        <f aca="false">ROUND(ROUND(F1001*100,0)/10,0)/100</f>
        <v>9.02</v>
      </c>
      <c r="H1001" s="15" t="n">
        <f aca="false">F1001+G1001</f>
        <v>99.23</v>
      </c>
      <c r="I1001" s="17" t="s">
        <v>2470</v>
      </c>
      <c r="J1001" s="19" t="n">
        <f aca="false">DATE(YEAR(B1001),MONTH(B1001),1)</f>
        <v>46174</v>
      </c>
      <c r="K1001" s="17" t="str">
        <f aca="false">IF(E1001="","No","Yes")</f>
        <v>No</v>
      </c>
      <c r="L1001" s="17" t="str">
        <f aca="false">IF(D1001="","No","Yes")</f>
        <v>No</v>
      </c>
    </row>
    <row r="1002" customFormat="false" ht="15" hidden="false" customHeight="false" outlineLevel="0" collapsed="false">
      <c r="A1002" s="17" t="s">
        <v>3472</v>
      </c>
      <c r="B1002" s="18" t="n">
        <v>46196</v>
      </c>
      <c r="C1002" s="17" t="s">
        <v>101</v>
      </c>
      <c r="D1002" s="17" t="s">
        <v>1248</v>
      </c>
      <c r="E1002" s="17" t="s">
        <v>1270</v>
      </c>
      <c r="F1002" s="15" t="n">
        <v>257.04</v>
      </c>
      <c r="G1002" s="15" t="n">
        <f aca="false">ROUND(ROUND(F1002*100,0)/10,0)/100</f>
        <v>25.7</v>
      </c>
      <c r="H1002" s="15" t="n">
        <f aca="false">F1002+G1002</f>
        <v>282.74</v>
      </c>
      <c r="I1002" s="17" t="s">
        <v>2474</v>
      </c>
      <c r="J1002" s="19" t="n">
        <f aca="false">DATE(YEAR(B1002),MONTH(B1002),1)</f>
        <v>46174</v>
      </c>
      <c r="K1002" s="17" t="str">
        <f aca="false">IF(E1002="","No","Yes")</f>
        <v>Yes</v>
      </c>
      <c r="L1002" s="17" t="str">
        <f aca="false">IF(D1002="","No","Yes")</f>
        <v>Yes</v>
      </c>
    </row>
    <row r="1003" customFormat="false" ht="15" hidden="false" customHeight="false" outlineLevel="0" collapsed="false">
      <c r="A1003" s="17" t="s">
        <v>3473</v>
      </c>
      <c r="B1003" s="18" t="n">
        <v>46196</v>
      </c>
      <c r="C1003" s="17" t="s">
        <v>101</v>
      </c>
      <c r="D1003" s="17" t="s">
        <v>1208</v>
      </c>
      <c r="E1003" s="17" t="s">
        <v>1283</v>
      </c>
      <c r="F1003" s="15" t="n">
        <v>203.43</v>
      </c>
      <c r="G1003" s="15" t="n">
        <f aca="false">ROUND(ROUND(F1003*100,0)/10,0)/100</f>
        <v>20.34</v>
      </c>
      <c r="H1003" s="15" t="n">
        <f aca="false">F1003+G1003</f>
        <v>223.77</v>
      </c>
      <c r="I1003" s="17" t="s">
        <v>2474</v>
      </c>
      <c r="J1003" s="19" t="n">
        <f aca="false">DATE(YEAR(B1003),MONTH(B1003),1)</f>
        <v>46174</v>
      </c>
      <c r="K1003" s="17" t="str">
        <f aca="false">IF(E1003="","No","Yes")</f>
        <v>Yes</v>
      </c>
      <c r="L1003" s="17" t="str">
        <f aca="false">IF(D1003="","No","Yes")</f>
        <v>Yes</v>
      </c>
    </row>
    <row r="1004" customFormat="false" ht="15" hidden="false" customHeight="false" outlineLevel="0" collapsed="false">
      <c r="A1004" s="17" t="s">
        <v>3474</v>
      </c>
      <c r="B1004" s="18" t="n">
        <v>46196</v>
      </c>
      <c r="C1004" s="17" t="s">
        <v>101</v>
      </c>
      <c r="D1004" s="17" t="s">
        <v>1293</v>
      </c>
      <c r="E1004" s="17"/>
      <c r="F1004" s="15" t="n">
        <v>145.47</v>
      </c>
      <c r="G1004" s="15" t="n">
        <f aca="false">ROUND(ROUND(F1004*100,0)/10,0)/100</f>
        <v>14.55</v>
      </c>
      <c r="H1004" s="15" t="n">
        <f aca="false">F1004+G1004</f>
        <v>160.02</v>
      </c>
      <c r="I1004" s="17" t="s">
        <v>2472</v>
      </c>
      <c r="J1004" s="19" t="n">
        <f aca="false">DATE(YEAR(B1004),MONTH(B1004),1)</f>
        <v>46174</v>
      </c>
      <c r="K1004" s="17" t="str">
        <f aca="false">IF(E1004="","No","Yes")</f>
        <v>No</v>
      </c>
      <c r="L1004" s="17" t="str">
        <f aca="false">IF(D1004="","No","Yes")</f>
        <v>Yes</v>
      </c>
    </row>
    <row r="1005" customFormat="false" ht="15" hidden="false" customHeight="false" outlineLevel="0" collapsed="false">
      <c r="A1005" s="17" t="s">
        <v>3475</v>
      </c>
      <c r="B1005" s="18" t="n">
        <v>46197</v>
      </c>
      <c r="C1005" s="17" t="s">
        <v>82</v>
      </c>
      <c r="D1005" s="17" t="s">
        <v>1272</v>
      </c>
      <c r="E1005" s="17" t="s">
        <v>1285</v>
      </c>
      <c r="F1005" s="15" t="n">
        <v>126.68</v>
      </c>
      <c r="G1005" s="15" t="n">
        <f aca="false">ROUND(ROUND(F1005*100,0)/10,0)/100</f>
        <v>12.67</v>
      </c>
      <c r="H1005" s="15" t="n">
        <f aca="false">F1005+G1005</f>
        <v>139.35</v>
      </c>
      <c r="I1005" s="17" t="s">
        <v>2474</v>
      </c>
      <c r="J1005" s="19" t="n">
        <f aca="false">DATE(YEAR(B1005),MONTH(B1005),1)</f>
        <v>46174</v>
      </c>
      <c r="K1005" s="17" t="str">
        <f aca="false">IF(E1005="","No","Yes")</f>
        <v>Yes</v>
      </c>
      <c r="L1005" s="17" t="str">
        <f aca="false">IF(D1005="","No","Yes")</f>
        <v>Yes</v>
      </c>
    </row>
    <row r="1006" customFormat="false" ht="15" hidden="false" customHeight="false" outlineLevel="0" collapsed="false">
      <c r="A1006" s="17" t="s">
        <v>3476</v>
      </c>
      <c r="B1006" s="18" t="n">
        <v>46197</v>
      </c>
      <c r="C1006" s="17" t="s">
        <v>82</v>
      </c>
      <c r="D1006" s="17" t="s">
        <v>1272</v>
      </c>
      <c r="E1006" s="17" t="s">
        <v>1313</v>
      </c>
      <c r="F1006" s="15" t="n">
        <v>1034.37</v>
      </c>
      <c r="G1006" s="15" t="n">
        <f aca="false">ROUND(ROUND(F1006*100,0)/10,0)/100</f>
        <v>103.44</v>
      </c>
      <c r="H1006" s="15" t="n">
        <f aca="false">F1006+G1006</f>
        <v>1137.81</v>
      </c>
      <c r="I1006" s="17" t="s">
        <v>2474</v>
      </c>
      <c r="J1006" s="19" t="n">
        <f aca="false">DATE(YEAR(B1006),MONTH(B1006),1)</f>
        <v>46174</v>
      </c>
      <c r="K1006" s="17" t="str">
        <f aca="false">IF(E1006="","No","Yes")</f>
        <v>Yes</v>
      </c>
      <c r="L1006" s="17" t="str">
        <f aca="false">IF(D1006="","No","Yes")</f>
        <v>Yes</v>
      </c>
    </row>
    <row r="1007" customFormat="false" ht="15" hidden="false" customHeight="false" outlineLevel="0" collapsed="false">
      <c r="A1007" s="17" t="s">
        <v>3477</v>
      </c>
      <c r="B1007" s="18" t="n">
        <v>46197</v>
      </c>
      <c r="C1007" s="17" t="s">
        <v>82</v>
      </c>
      <c r="D1007" s="17" t="s">
        <v>1320</v>
      </c>
      <c r="E1007" s="17" t="s">
        <v>1319</v>
      </c>
      <c r="F1007" s="15" t="n">
        <v>171.46</v>
      </c>
      <c r="G1007" s="15" t="n">
        <f aca="false">ROUND(ROUND(F1007*100,0)/10,0)/100</f>
        <v>17.15</v>
      </c>
      <c r="H1007" s="15" t="n">
        <f aca="false">F1007+G1007</f>
        <v>188.61</v>
      </c>
      <c r="I1007" s="17" t="s">
        <v>2474</v>
      </c>
      <c r="J1007" s="19" t="n">
        <f aca="false">DATE(YEAR(B1007),MONTH(B1007),1)</f>
        <v>46174</v>
      </c>
      <c r="K1007" s="17" t="str">
        <f aca="false">IF(E1007="","No","Yes")</f>
        <v>Yes</v>
      </c>
      <c r="L1007" s="17" t="str">
        <f aca="false">IF(D1007="","No","Yes")</f>
        <v>Yes</v>
      </c>
    </row>
    <row r="1008" customFormat="false" ht="15" hidden="false" customHeight="false" outlineLevel="0" collapsed="false">
      <c r="A1008" s="17" t="s">
        <v>3478</v>
      </c>
      <c r="B1008" s="18" t="n">
        <v>46197</v>
      </c>
      <c r="C1008" s="17" t="s">
        <v>82</v>
      </c>
      <c r="D1008" s="17" t="s">
        <v>1346</v>
      </c>
      <c r="E1008" s="17"/>
      <c r="F1008" s="15" t="n">
        <v>65.17</v>
      </c>
      <c r="G1008" s="15" t="n">
        <f aca="false">ROUND(ROUND(F1008*100,0)/10,0)/100</f>
        <v>6.52</v>
      </c>
      <c r="H1008" s="15" t="n">
        <f aca="false">F1008+G1008</f>
        <v>71.69</v>
      </c>
      <c r="I1008" s="17" t="s">
        <v>2472</v>
      </c>
      <c r="J1008" s="19" t="n">
        <f aca="false">DATE(YEAR(B1008),MONTH(B1008),1)</f>
        <v>46174</v>
      </c>
      <c r="K1008" s="17" t="str">
        <f aca="false">IF(E1008="","No","Yes")</f>
        <v>No</v>
      </c>
      <c r="L1008" s="17" t="str">
        <f aca="false">IF(D1008="","No","Yes")</f>
        <v>Yes</v>
      </c>
    </row>
    <row r="1009" customFormat="false" ht="15" hidden="false" customHeight="false" outlineLevel="0" collapsed="false">
      <c r="A1009" s="17" t="s">
        <v>3479</v>
      </c>
      <c r="B1009" s="18" t="n">
        <v>46197</v>
      </c>
      <c r="C1009" s="17" t="s">
        <v>88</v>
      </c>
      <c r="D1009" s="17" t="s">
        <v>1217</v>
      </c>
      <c r="E1009" s="17" t="s">
        <v>1315</v>
      </c>
      <c r="F1009" s="15" t="n">
        <v>48.44</v>
      </c>
      <c r="G1009" s="15" t="n">
        <f aca="false">ROUND(ROUND(F1009*100,0)/10,0)/100</f>
        <v>4.84</v>
      </c>
      <c r="H1009" s="15" t="n">
        <f aca="false">F1009+G1009</f>
        <v>53.28</v>
      </c>
      <c r="I1009" s="17" t="s">
        <v>2474</v>
      </c>
      <c r="J1009" s="19" t="n">
        <f aca="false">DATE(YEAR(B1009),MONTH(B1009),1)</f>
        <v>46174</v>
      </c>
      <c r="K1009" s="17" t="str">
        <f aca="false">IF(E1009="","No","Yes")</f>
        <v>Yes</v>
      </c>
      <c r="L1009" s="17" t="str">
        <f aca="false">IF(D1009="","No","Yes")</f>
        <v>Yes</v>
      </c>
    </row>
    <row r="1010" customFormat="false" ht="15" hidden="false" customHeight="false" outlineLevel="0" collapsed="false">
      <c r="A1010" s="17" t="s">
        <v>3480</v>
      </c>
      <c r="B1010" s="18" t="n">
        <v>46197</v>
      </c>
      <c r="C1010" s="17" t="s">
        <v>101</v>
      </c>
      <c r="D1010" s="17" t="s">
        <v>1331</v>
      </c>
      <c r="E1010" s="17" t="s">
        <v>1349</v>
      </c>
      <c r="F1010" s="15" t="n">
        <v>221.72</v>
      </c>
      <c r="G1010" s="15" t="n">
        <f aca="false">ROUND(ROUND(F1010*100,0)/10,0)/100</f>
        <v>22.17</v>
      </c>
      <c r="H1010" s="15" t="n">
        <f aca="false">F1010+G1010</f>
        <v>243.89</v>
      </c>
      <c r="I1010" s="17" t="s">
        <v>2474</v>
      </c>
      <c r="J1010" s="19" t="n">
        <f aca="false">DATE(YEAR(B1010),MONTH(B1010),1)</f>
        <v>46174</v>
      </c>
      <c r="K1010" s="17" t="str">
        <f aca="false">IF(E1010="","No","Yes")</f>
        <v>Yes</v>
      </c>
      <c r="L1010" s="17" t="str">
        <f aca="false">IF(D1010="","No","Yes")</f>
        <v>Yes</v>
      </c>
    </row>
    <row r="1011" customFormat="false" ht="15" hidden="false" customHeight="false" outlineLevel="0" collapsed="false">
      <c r="A1011" s="17" t="s">
        <v>3481</v>
      </c>
      <c r="B1011" s="18" t="n">
        <v>46198</v>
      </c>
      <c r="C1011" s="17" t="s">
        <v>82</v>
      </c>
      <c r="D1011" s="17" t="s">
        <v>1293</v>
      </c>
      <c r="E1011" s="17" t="s">
        <v>1292</v>
      </c>
      <c r="F1011" s="15" t="n">
        <v>118.91</v>
      </c>
      <c r="G1011" s="15" t="n">
        <f aca="false">ROUND(ROUND(F1011*100,0)/10,0)/100</f>
        <v>11.89</v>
      </c>
      <c r="H1011" s="15" t="n">
        <f aca="false">F1011+G1011</f>
        <v>130.8</v>
      </c>
      <c r="I1011" s="17" t="s">
        <v>2474</v>
      </c>
      <c r="J1011" s="19" t="n">
        <f aca="false">DATE(YEAR(B1011),MONTH(B1011),1)</f>
        <v>46174</v>
      </c>
      <c r="K1011" s="17" t="str">
        <f aca="false">IF(E1011="","No","Yes")</f>
        <v>Yes</v>
      </c>
      <c r="L1011" s="17" t="str">
        <f aca="false">IF(D1011="","No","Yes")</f>
        <v>Yes</v>
      </c>
    </row>
    <row r="1012" customFormat="false" ht="15" hidden="false" customHeight="false" outlineLevel="0" collapsed="false">
      <c r="A1012" s="17" t="s">
        <v>3482</v>
      </c>
      <c r="B1012" s="18" t="n">
        <v>46198</v>
      </c>
      <c r="C1012" s="17" t="s">
        <v>82</v>
      </c>
      <c r="D1012" s="17" t="s">
        <v>1208</v>
      </c>
      <c r="E1012" s="17" t="s">
        <v>1318</v>
      </c>
      <c r="F1012" s="15" t="n">
        <v>184.29</v>
      </c>
      <c r="G1012" s="15" t="n">
        <f aca="false">ROUND(ROUND(F1012*100,0)/10,0)/100</f>
        <v>18.43</v>
      </c>
      <c r="H1012" s="15" t="n">
        <f aca="false">F1012+G1012</f>
        <v>202.72</v>
      </c>
      <c r="I1012" s="17" t="s">
        <v>2474</v>
      </c>
      <c r="J1012" s="19" t="n">
        <f aca="false">DATE(YEAR(B1012),MONTH(B1012),1)</f>
        <v>46174</v>
      </c>
      <c r="K1012" s="17" t="str">
        <f aca="false">IF(E1012="","No","Yes")</f>
        <v>Yes</v>
      </c>
      <c r="L1012" s="17" t="str">
        <f aca="false">IF(D1012="","No","Yes")</f>
        <v>Yes</v>
      </c>
    </row>
    <row r="1013" customFormat="false" ht="15" hidden="false" customHeight="false" outlineLevel="0" collapsed="false">
      <c r="A1013" s="17" t="s">
        <v>3483</v>
      </c>
      <c r="B1013" s="18" t="n">
        <v>46198</v>
      </c>
      <c r="C1013" s="17" t="s">
        <v>82</v>
      </c>
      <c r="D1013" s="17" t="s">
        <v>1320</v>
      </c>
      <c r="E1013" s="17" t="s">
        <v>1334</v>
      </c>
      <c r="F1013" s="15" t="n">
        <v>73.91</v>
      </c>
      <c r="G1013" s="15" t="n">
        <f aca="false">ROUND(ROUND(F1013*100,0)/10,0)/100</f>
        <v>7.39</v>
      </c>
      <c r="H1013" s="15" t="n">
        <f aca="false">F1013+G1013</f>
        <v>81.3</v>
      </c>
      <c r="I1013" s="17" t="s">
        <v>2474</v>
      </c>
      <c r="J1013" s="19" t="n">
        <f aca="false">DATE(YEAR(B1013),MONTH(B1013),1)</f>
        <v>46174</v>
      </c>
      <c r="K1013" s="17" t="str">
        <f aca="false">IF(E1013="","No","Yes")</f>
        <v>Yes</v>
      </c>
      <c r="L1013" s="17" t="str">
        <f aca="false">IF(D1013="","No","Yes")</f>
        <v>Yes</v>
      </c>
    </row>
    <row r="1014" customFormat="false" ht="15" hidden="false" customHeight="false" outlineLevel="0" collapsed="false">
      <c r="A1014" s="17" t="s">
        <v>3484</v>
      </c>
      <c r="B1014" s="18" t="n">
        <v>46198</v>
      </c>
      <c r="C1014" s="17" t="s">
        <v>88</v>
      </c>
      <c r="D1014" s="17" t="s">
        <v>1164</v>
      </c>
      <c r="E1014" s="17" t="s">
        <v>1244</v>
      </c>
      <c r="F1014" s="15" t="n">
        <v>110.16</v>
      </c>
      <c r="G1014" s="15" t="n">
        <f aca="false">ROUND(ROUND(F1014*100,0)/10,0)/100</f>
        <v>11.02</v>
      </c>
      <c r="H1014" s="15" t="n">
        <f aca="false">F1014+G1014</f>
        <v>121.18</v>
      </c>
      <c r="I1014" s="17" t="s">
        <v>2474</v>
      </c>
      <c r="J1014" s="19" t="n">
        <f aca="false">DATE(YEAR(B1014),MONTH(B1014),1)</f>
        <v>46174</v>
      </c>
      <c r="K1014" s="17" t="str">
        <f aca="false">IF(E1014="","No","Yes")</f>
        <v>Yes</v>
      </c>
      <c r="L1014" s="17" t="str">
        <f aca="false">IF(D1014="","No","Yes")</f>
        <v>Yes</v>
      </c>
    </row>
    <row r="1015" customFormat="false" ht="15" hidden="false" customHeight="false" outlineLevel="0" collapsed="false">
      <c r="A1015" s="17" t="s">
        <v>3485</v>
      </c>
      <c r="B1015" s="18" t="n">
        <v>46198</v>
      </c>
      <c r="C1015" s="17" t="s">
        <v>88</v>
      </c>
      <c r="D1015" s="17" t="s">
        <v>1272</v>
      </c>
      <c r="E1015" s="17" t="s">
        <v>1286</v>
      </c>
      <c r="F1015" s="15" t="n">
        <v>472.1</v>
      </c>
      <c r="G1015" s="15" t="n">
        <f aca="false">ROUND(ROUND(F1015*100,0)/10,0)/100</f>
        <v>47.21</v>
      </c>
      <c r="H1015" s="15" t="n">
        <f aca="false">F1015+G1015</f>
        <v>519.31</v>
      </c>
      <c r="I1015" s="17" t="s">
        <v>2474</v>
      </c>
      <c r="J1015" s="19" t="n">
        <f aca="false">DATE(YEAR(B1015),MONTH(B1015),1)</f>
        <v>46174</v>
      </c>
      <c r="K1015" s="17" t="str">
        <f aca="false">IF(E1015="","No","Yes")</f>
        <v>Yes</v>
      </c>
      <c r="L1015" s="17" t="str">
        <f aca="false">IF(D1015="","No","Yes")</f>
        <v>Yes</v>
      </c>
    </row>
    <row r="1016" customFormat="false" ht="15" hidden="false" customHeight="false" outlineLevel="0" collapsed="false">
      <c r="A1016" s="17" t="s">
        <v>3486</v>
      </c>
      <c r="B1016" s="18" t="n">
        <v>46198</v>
      </c>
      <c r="C1016" s="17" t="s">
        <v>88</v>
      </c>
      <c r="D1016" s="17" t="s">
        <v>1254</v>
      </c>
      <c r="E1016" s="17" t="s">
        <v>1304</v>
      </c>
      <c r="F1016" s="15" t="n">
        <v>83.09</v>
      </c>
      <c r="G1016" s="15" t="n">
        <f aca="false">ROUND(ROUND(F1016*100,0)/10,0)/100</f>
        <v>8.31</v>
      </c>
      <c r="H1016" s="15" t="n">
        <f aca="false">F1016+G1016</f>
        <v>91.4</v>
      </c>
      <c r="I1016" s="17" t="s">
        <v>2474</v>
      </c>
      <c r="J1016" s="19" t="n">
        <f aca="false">DATE(YEAR(B1016),MONTH(B1016),1)</f>
        <v>46174</v>
      </c>
      <c r="K1016" s="17" t="str">
        <f aca="false">IF(E1016="","No","Yes")</f>
        <v>Yes</v>
      </c>
      <c r="L1016" s="17" t="str">
        <f aca="false">IF(D1016="","No","Yes")</f>
        <v>Yes</v>
      </c>
    </row>
    <row r="1017" customFormat="false" ht="15" hidden="false" customHeight="false" outlineLevel="0" collapsed="false">
      <c r="A1017" s="17" t="s">
        <v>3487</v>
      </c>
      <c r="B1017" s="18" t="n">
        <v>46198</v>
      </c>
      <c r="C1017" s="17" t="s">
        <v>101</v>
      </c>
      <c r="D1017" s="17" t="s">
        <v>1272</v>
      </c>
      <c r="E1017" s="17" t="s">
        <v>1317</v>
      </c>
      <c r="F1017" s="15" t="n">
        <v>45.19</v>
      </c>
      <c r="G1017" s="15" t="n">
        <f aca="false">ROUND(ROUND(F1017*100,0)/10,0)/100</f>
        <v>4.52</v>
      </c>
      <c r="H1017" s="15" t="n">
        <f aca="false">F1017+G1017</f>
        <v>49.71</v>
      </c>
      <c r="I1017" s="17" t="s">
        <v>2474</v>
      </c>
      <c r="J1017" s="19" t="n">
        <f aca="false">DATE(YEAR(B1017),MONTH(B1017),1)</f>
        <v>46174</v>
      </c>
      <c r="K1017" s="17" t="str">
        <f aca="false">IF(E1017="","No","Yes")</f>
        <v>Yes</v>
      </c>
      <c r="L1017" s="17" t="str">
        <f aca="false">IF(D1017="","No","Yes")</f>
        <v>Yes</v>
      </c>
    </row>
    <row r="1018" customFormat="false" ht="15" hidden="false" customHeight="false" outlineLevel="0" collapsed="false">
      <c r="A1018" s="17" t="s">
        <v>3488</v>
      </c>
      <c r="B1018" s="18" t="n">
        <v>46198</v>
      </c>
      <c r="C1018" s="17" t="s">
        <v>101</v>
      </c>
      <c r="D1018" s="17" t="s">
        <v>1336</v>
      </c>
      <c r="E1018" s="17" t="s">
        <v>1340</v>
      </c>
      <c r="F1018" s="15" t="n">
        <v>93.03</v>
      </c>
      <c r="G1018" s="15" t="n">
        <f aca="false">ROUND(ROUND(F1018*100,0)/10,0)/100</f>
        <v>9.3</v>
      </c>
      <c r="H1018" s="15" t="n">
        <f aca="false">F1018+G1018</f>
        <v>102.33</v>
      </c>
      <c r="I1018" s="17" t="s">
        <v>2474</v>
      </c>
      <c r="J1018" s="19" t="n">
        <f aca="false">DATE(YEAR(B1018),MONTH(B1018),1)</f>
        <v>46174</v>
      </c>
      <c r="K1018" s="17" t="str">
        <f aca="false">IF(E1018="","No","Yes")</f>
        <v>Yes</v>
      </c>
      <c r="L1018" s="17" t="str">
        <f aca="false">IF(D1018="","No","Yes")</f>
        <v>Yes</v>
      </c>
    </row>
    <row r="1019" customFormat="false" ht="15" hidden="false" customHeight="false" outlineLevel="0" collapsed="false">
      <c r="A1019" s="17" t="s">
        <v>3489</v>
      </c>
      <c r="B1019" s="18" t="n">
        <v>46198</v>
      </c>
      <c r="C1019" s="17" t="s">
        <v>101</v>
      </c>
      <c r="D1019" s="17" t="s">
        <v>1324</v>
      </c>
      <c r="E1019" s="17" t="s">
        <v>1354</v>
      </c>
      <c r="F1019" s="15" t="n">
        <v>85.71</v>
      </c>
      <c r="G1019" s="15" t="n">
        <f aca="false">ROUND(ROUND(F1019*100,0)/10,0)/100</f>
        <v>8.57</v>
      </c>
      <c r="H1019" s="15" t="n">
        <f aca="false">F1019+G1019</f>
        <v>94.28</v>
      </c>
      <c r="I1019" s="17" t="s">
        <v>2474</v>
      </c>
      <c r="J1019" s="19" t="n">
        <f aca="false">DATE(YEAR(B1019),MONTH(B1019),1)</f>
        <v>46174</v>
      </c>
      <c r="K1019" s="17" t="str">
        <f aca="false">IF(E1019="","No","Yes")</f>
        <v>Yes</v>
      </c>
      <c r="L1019" s="17" t="str">
        <f aca="false">IF(D1019="","No","Yes")</f>
        <v>Yes</v>
      </c>
    </row>
    <row r="1020" customFormat="false" ht="15" hidden="false" customHeight="false" outlineLevel="0" collapsed="false">
      <c r="A1020" s="17" t="s">
        <v>3490</v>
      </c>
      <c r="B1020" s="18" t="n">
        <v>46199</v>
      </c>
      <c r="C1020" s="17" t="s">
        <v>82</v>
      </c>
      <c r="D1020" s="17" t="s">
        <v>1254</v>
      </c>
      <c r="E1020" s="17" t="s">
        <v>1297</v>
      </c>
      <c r="F1020" s="15" t="n">
        <v>424.77</v>
      </c>
      <c r="G1020" s="15" t="n">
        <f aca="false">ROUND(ROUND(F1020*100,0)/10,0)/100</f>
        <v>42.48</v>
      </c>
      <c r="H1020" s="15" t="n">
        <f aca="false">F1020+G1020</f>
        <v>467.25</v>
      </c>
      <c r="I1020" s="17" t="s">
        <v>2474</v>
      </c>
      <c r="J1020" s="19" t="n">
        <f aca="false">DATE(YEAR(B1020),MONTH(B1020),1)</f>
        <v>46174</v>
      </c>
      <c r="K1020" s="17" t="str">
        <f aca="false">IF(E1020="","No","Yes")</f>
        <v>Yes</v>
      </c>
      <c r="L1020" s="17" t="str">
        <f aca="false">IF(D1020="","No","Yes")</f>
        <v>Yes</v>
      </c>
    </row>
    <row r="1021" customFormat="false" ht="15" hidden="false" customHeight="false" outlineLevel="0" collapsed="false">
      <c r="A1021" s="17" t="s">
        <v>3491</v>
      </c>
      <c r="B1021" s="18" t="n">
        <v>46199</v>
      </c>
      <c r="C1021" s="17" t="s">
        <v>82</v>
      </c>
      <c r="D1021" s="17" t="s">
        <v>1324</v>
      </c>
      <c r="E1021" s="17" t="s">
        <v>1323</v>
      </c>
      <c r="F1021" s="15" t="n">
        <v>245.03</v>
      </c>
      <c r="G1021" s="15" t="n">
        <f aca="false">ROUND(ROUND(F1021*100,0)/10,0)/100</f>
        <v>24.5</v>
      </c>
      <c r="H1021" s="15" t="n">
        <f aca="false">F1021+G1021</f>
        <v>269.53</v>
      </c>
      <c r="I1021" s="17" t="s">
        <v>2474</v>
      </c>
      <c r="J1021" s="19" t="n">
        <f aca="false">DATE(YEAR(B1021),MONTH(B1021),1)</f>
        <v>46174</v>
      </c>
      <c r="K1021" s="17" t="str">
        <f aca="false">IF(E1021="","No","Yes")</f>
        <v>Yes</v>
      </c>
      <c r="L1021" s="17" t="str">
        <f aca="false">IF(D1021="","No","Yes")</f>
        <v>Yes</v>
      </c>
    </row>
    <row r="1022" customFormat="false" ht="15" hidden="false" customHeight="false" outlineLevel="0" collapsed="false">
      <c r="A1022" s="17" t="s">
        <v>3492</v>
      </c>
      <c r="B1022" s="18" t="n">
        <v>46199</v>
      </c>
      <c r="C1022" s="17" t="s">
        <v>82</v>
      </c>
      <c r="D1022" s="17" t="s">
        <v>1248</v>
      </c>
      <c r="E1022" s="17" t="s">
        <v>1342</v>
      </c>
      <c r="F1022" s="15" t="n">
        <v>318.72</v>
      </c>
      <c r="G1022" s="15" t="n">
        <f aca="false">ROUND(ROUND(F1022*100,0)/10,0)/100</f>
        <v>31.87</v>
      </c>
      <c r="H1022" s="15" t="n">
        <f aca="false">F1022+G1022</f>
        <v>350.59</v>
      </c>
      <c r="I1022" s="17" t="s">
        <v>2474</v>
      </c>
      <c r="J1022" s="19" t="n">
        <f aca="false">DATE(YEAR(B1022),MONTH(B1022),1)</f>
        <v>46174</v>
      </c>
      <c r="K1022" s="17" t="str">
        <f aca="false">IF(E1022="","No","Yes")</f>
        <v>Yes</v>
      </c>
      <c r="L1022" s="17" t="str">
        <f aca="false">IF(D1022="","No","Yes")</f>
        <v>Yes</v>
      </c>
    </row>
    <row r="1023" customFormat="false" ht="15" hidden="false" customHeight="false" outlineLevel="0" collapsed="false">
      <c r="A1023" s="17" t="s">
        <v>3493</v>
      </c>
      <c r="B1023" s="18" t="n">
        <v>46199</v>
      </c>
      <c r="C1023" s="17" t="s">
        <v>82</v>
      </c>
      <c r="D1023" s="17" t="s">
        <v>1346</v>
      </c>
      <c r="E1023" s="17" t="s">
        <v>1345</v>
      </c>
      <c r="F1023" s="15" t="n">
        <v>324.58</v>
      </c>
      <c r="G1023" s="15" t="n">
        <f aca="false">ROUND(ROUND(F1023*100,0)/10,0)/100</f>
        <v>32.46</v>
      </c>
      <c r="H1023" s="15" t="n">
        <f aca="false">F1023+G1023</f>
        <v>357.04</v>
      </c>
      <c r="I1023" s="17" t="s">
        <v>2474</v>
      </c>
      <c r="J1023" s="19" t="n">
        <f aca="false">DATE(YEAR(B1023),MONTH(B1023),1)</f>
        <v>46174</v>
      </c>
      <c r="K1023" s="17" t="str">
        <f aca="false">IF(E1023="","No","Yes")</f>
        <v>Yes</v>
      </c>
      <c r="L1023" s="17" t="str">
        <f aca="false">IF(D1023="","No","Yes")</f>
        <v>Yes</v>
      </c>
    </row>
    <row r="1024" customFormat="false" ht="15" hidden="false" customHeight="false" outlineLevel="0" collapsed="false">
      <c r="A1024" s="17" t="s">
        <v>3494</v>
      </c>
      <c r="B1024" s="18" t="n">
        <v>46199</v>
      </c>
      <c r="C1024" s="17" t="s">
        <v>82</v>
      </c>
      <c r="D1024" s="17" t="s">
        <v>1217</v>
      </c>
      <c r="E1024" s="17" t="s">
        <v>1356</v>
      </c>
      <c r="F1024" s="15" t="n">
        <v>316.09</v>
      </c>
      <c r="G1024" s="15" t="n">
        <f aca="false">ROUND(ROUND(F1024*100,0)/10,0)/100</f>
        <v>31.61</v>
      </c>
      <c r="H1024" s="15" t="n">
        <f aca="false">F1024+G1024</f>
        <v>347.7</v>
      </c>
      <c r="I1024" s="17" t="s">
        <v>2474</v>
      </c>
      <c r="J1024" s="19" t="n">
        <f aca="false">DATE(YEAR(B1024),MONTH(B1024),1)</f>
        <v>46174</v>
      </c>
      <c r="K1024" s="17" t="str">
        <f aca="false">IF(E1024="","No","Yes")</f>
        <v>Yes</v>
      </c>
      <c r="L1024" s="17" t="str">
        <f aca="false">IF(D1024="","No","Yes")</f>
        <v>Yes</v>
      </c>
    </row>
    <row r="1025" customFormat="false" ht="15" hidden="false" customHeight="false" outlineLevel="0" collapsed="false">
      <c r="A1025" s="17" t="s">
        <v>3495</v>
      </c>
      <c r="B1025" s="18" t="n">
        <v>46199</v>
      </c>
      <c r="C1025" s="17" t="s">
        <v>82</v>
      </c>
      <c r="D1025" s="17" t="s">
        <v>1327</v>
      </c>
      <c r="E1025" s="17" t="s">
        <v>1366</v>
      </c>
      <c r="F1025" s="15" t="n">
        <v>578.02</v>
      </c>
      <c r="G1025" s="15" t="n">
        <f aca="false">ROUND(ROUND(F1025*100,0)/10,0)/100</f>
        <v>57.8</v>
      </c>
      <c r="H1025" s="15" t="n">
        <f aca="false">F1025+G1025</f>
        <v>635.82</v>
      </c>
      <c r="I1025" s="17" t="s">
        <v>2474</v>
      </c>
      <c r="J1025" s="19" t="n">
        <f aca="false">DATE(YEAR(B1025),MONTH(B1025),1)</f>
        <v>46174</v>
      </c>
      <c r="K1025" s="17" t="str">
        <f aca="false">IF(E1025="","No","Yes")</f>
        <v>Yes</v>
      </c>
      <c r="L1025" s="17" t="str">
        <f aca="false">IF(D1025="","No","Yes")</f>
        <v>Yes</v>
      </c>
    </row>
    <row r="1026" customFormat="false" ht="15" hidden="false" customHeight="false" outlineLevel="0" collapsed="false">
      <c r="A1026" s="17" t="s">
        <v>3496</v>
      </c>
      <c r="B1026" s="18" t="n">
        <v>46199</v>
      </c>
      <c r="C1026" s="17" t="s">
        <v>88</v>
      </c>
      <c r="D1026" s="17" t="s">
        <v>1201</v>
      </c>
      <c r="E1026" s="17" t="s">
        <v>1277</v>
      </c>
      <c r="F1026" s="15" t="n">
        <v>45.91</v>
      </c>
      <c r="G1026" s="15" t="n">
        <f aca="false">ROUND(ROUND(F1026*100,0)/10,0)/100</f>
        <v>4.59</v>
      </c>
      <c r="H1026" s="15" t="n">
        <f aca="false">F1026+G1026</f>
        <v>50.5</v>
      </c>
      <c r="I1026" s="17" t="s">
        <v>2474</v>
      </c>
      <c r="J1026" s="19" t="n">
        <f aca="false">DATE(YEAR(B1026),MONTH(B1026),1)</f>
        <v>46174</v>
      </c>
      <c r="K1026" s="17" t="str">
        <f aca="false">IF(E1026="","No","Yes")</f>
        <v>Yes</v>
      </c>
      <c r="L1026" s="17" t="str">
        <f aca="false">IF(D1026="","No","Yes")</f>
        <v>Yes</v>
      </c>
    </row>
    <row r="1027" customFormat="false" ht="15" hidden="false" customHeight="false" outlineLevel="0" collapsed="false">
      <c r="A1027" s="17" t="s">
        <v>3497</v>
      </c>
      <c r="B1027" s="18" t="n">
        <v>46199</v>
      </c>
      <c r="C1027" s="17" t="s">
        <v>88</v>
      </c>
      <c r="D1027" s="17" t="s">
        <v>1360</v>
      </c>
      <c r="E1027" s="17" t="s">
        <v>1359</v>
      </c>
      <c r="F1027" s="15" t="n">
        <v>58.33</v>
      </c>
      <c r="G1027" s="15" t="n">
        <f aca="false">ROUND(ROUND(F1027*100,0)/10,0)/100</f>
        <v>5.83</v>
      </c>
      <c r="H1027" s="15" t="n">
        <f aca="false">F1027+G1027</f>
        <v>64.16</v>
      </c>
      <c r="I1027" s="17" t="s">
        <v>2474</v>
      </c>
      <c r="J1027" s="19" t="n">
        <f aca="false">DATE(YEAR(B1027),MONTH(B1027),1)</f>
        <v>46174</v>
      </c>
      <c r="K1027" s="17" t="str">
        <f aca="false">IF(E1027="","No","Yes")</f>
        <v>Yes</v>
      </c>
      <c r="L1027" s="17" t="str">
        <f aca="false">IF(D1027="","No","Yes")</f>
        <v>Yes</v>
      </c>
    </row>
    <row r="1028" customFormat="false" ht="15" hidden="false" customHeight="false" outlineLevel="0" collapsed="false">
      <c r="A1028" s="17" t="s">
        <v>3498</v>
      </c>
      <c r="B1028" s="18" t="n">
        <v>46199</v>
      </c>
      <c r="C1028" s="17" t="s">
        <v>88</v>
      </c>
      <c r="D1028" s="17" t="s">
        <v>1280</v>
      </c>
      <c r="E1028" s="17" t="s">
        <v>1370</v>
      </c>
      <c r="F1028" s="15" t="n">
        <v>117.17</v>
      </c>
      <c r="G1028" s="15" t="n">
        <f aca="false">ROUND(ROUND(F1028*100,0)/10,0)/100</f>
        <v>11.72</v>
      </c>
      <c r="H1028" s="15" t="n">
        <f aca="false">F1028+G1028</f>
        <v>128.89</v>
      </c>
      <c r="I1028" s="17" t="s">
        <v>2474</v>
      </c>
      <c r="J1028" s="19" t="n">
        <f aca="false">DATE(YEAR(B1028),MONTH(B1028),1)</f>
        <v>46174</v>
      </c>
      <c r="K1028" s="17" t="str">
        <f aca="false">IF(E1028="","No","Yes")</f>
        <v>Yes</v>
      </c>
      <c r="L1028" s="17" t="str">
        <f aca="false">IF(D1028="","No","Yes")</f>
        <v>Yes</v>
      </c>
    </row>
    <row r="1029" customFormat="false" ht="15" hidden="false" customHeight="false" outlineLevel="0" collapsed="false">
      <c r="A1029" s="17" t="s">
        <v>3499</v>
      </c>
      <c r="B1029" s="18" t="n">
        <v>46199</v>
      </c>
      <c r="C1029" s="17" t="s">
        <v>101</v>
      </c>
      <c r="D1029" s="17" t="s">
        <v>1164</v>
      </c>
      <c r="E1029" s="17" t="s">
        <v>1289</v>
      </c>
      <c r="F1029" s="15" t="n">
        <v>32.45</v>
      </c>
      <c r="G1029" s="15" t="n">
        <f aca="false">ROUND(ROUND(F1029*100,0)/10,0)/100</f>
        <v>3.25</v>
      </c>
      <c r="H1029" s="15" t="n">
        <f aca="false">F1029+G1029</f>
        <v>35.7</v>
      </c>
      <c r="I1029" s="17" t="s">
        <v>2474</v>
      </c>
      <c r="J1029" s="19" t="n">
        <f aca="false">DATE(YEAR(B1029),MONTH(B1029),1)</f>
        <v>46174</v>
      </c>
      <c r="K1029" s="17" t="str">
        <f aca="false">IF(E1029="","No","Yes")</f>
        <v>Yes</v>
      </c>
      <c r="L1029" s="17" t="str">
        <f aca="false">IF(D1029="","No","Yes")</f>
        <v>Yes</v>
      </c>
    </row>
    <row r="1030" customFormat="false" ht="15" hidden="false" customHeight="false" outlineLevel="0" collapsed="false">
      <c r="A1030" s="17" t="s">
        <v>3500</v>
      </c>
      <c r="B1030" s="18" t="n">
        <v>46199</v>
      </c>
      <c r="C1030" s="17" t="s">
        <v>101</v>
      </c>
      <c r="D1030" s="17" t="s">
        <v>1331</v>
      </c>
      <c r="E1030" s="17" t="s">
        <v>1330</v>
      </c>
      <c r="F1030" s="15" t="n">
        <v>277.06</v>
      </c>
      <c r="G1030" s="15" t="n">
        <f aca="false">ROUND(ROUND(F1030*100,0)/10,0)/100</f>
        <v>27.71</v>
      </c>
      <c r="H1030" s="15" t="n">
        <f aca="false">F1030+G1030</f>
        <v>304.77</v>
      </c>
      <c r="I1030" s="17" t="s">
        <v>2474</v>
      </c>
      <c r="J1030" s="19" t="n">
        <f aca="false">DATE(YEAR(B1030),MONTH(B1030),1)</f>
        <v>46174</v>
      </c>
      <c r="K1030" s="17" t="str">
        <f aca="false">IF(E1030="","No","Yes")</f>
        <v>Yes</v>
      </c>
      <c r="L1030" s="17" t="str">
        <f aca="false">IF(D1030="","No","Yes")</f>
        <v>Yes</v>
      </c>
    </row>
    <row r="1031" customFormat="false" ht="15" hidden="false" customHeight="false" outlineLevel="0" collapsed="false">
      <c r="A1031" s="17" t="s">
        <v>3501</v>
      </c>
      <c r="B1031" s="18" t="n">
        <v>46200</v>
      </c>
      <c r="C1031" s="17" t="s">
        <v>82</v>
      </c>
      <c r="D1031" s="17" t="s">
        <v>1327</v>
      </c>
      <c r="E1031" s="17" t="s">
        <v>1326</v>
      </c>
      <c r="F1031" s="15" t="n">
        <v>256.43</v>
      </c>
      <c r="G1031" s="15" t="n">
        <f aca="false">ROUND(ROUND(F1031*100,0)/10,0)/100</f>
        <v>25.64</v>
      </c>
      <c r="H1031" s="15" t="n">
        <f aca="false">F1031+G1031</f>
        <v>282.07</v>
      </c>
      <c r="I1031" s="17" t="s">
        <v>2474</v>
      </c>
      <c r="J1031" s="19" t="n">
        <f aca="false">DATE(YEAR(B1031),MONTH(B1031),1)</f>
        <v>46174</v>
      </c>
      <c r="K1031" s="17" t="str">
        <f aca="false">IF(E1031="","No","Yes")</f>
        <v>Yes</v>
      </c>
      <c r="L1031" s="17" t="str">
        <f aca="false">IF(D1031="","No","Yes")</f>
        <v>Yes</v>
      </c>
    </row>
    <row r="1032" customFormat="false" ht="15" hidden="false" customHeight="false" outlineLevel="0" collapsed="false">
      <c r="A1032" s="17" t="s">
        <v>3502</v>
      </c>
      <c r="B1032" s="18" t="n">
        <v>46200</v>
      </c>
      <c r="C1032" s="17" t="s">
        <v>82</v>
      </c>
      <c r="D1032" s="17" t="s">
        <v>1324</v>
      </c>
      <c r="E1032" s="17" t="s">
        <v>1333</v>
      </c>
      <c r="F1032" s="15" t="n">
        <v>270.79</v>
      </c>
      <c r="G1032" s="15" t="n">
        <f aca="false">ROUND(ROUND(F1032*100,0)/10,0)/100</f>
        <v>27.08</v>
      </c>
      <c r="H1032" s="15" t="n">
        <f aca="false">F1032+G1032</f>
        <v>297.87</v>
      </c>
      <c r="I1032" s="17" t="s">
        <v>2474</v>
      </c>
      <c r="J1032" s="19" t="n">
        <f aca="false">DATE(YEAR(B1032),MONTH(B1032),1)</f>
        <v>46174</v>
      </c>
      <c r="K1032" s="17" t="str">
        <f aca="false">IF(E1032="","No","Yes")</f>
        <v>Yes</v>
      </c>
      <c r="L1032" s="17" t="str">
        <f aca="false">IF(D1032="","No","Yes")</f>
        <v>Yes</v>
      </c>
    </row>
    <row r="1033" customFormat="false" ht="15" hidden="false" customHeight="false" outlineLevel="0" collapsed="false">
      <c r="A1033" s="17" t="s">
        <v>3503</v>
      </c>
      <c r="B1033" s="18" t="n">
        <v>46200</v>
      </c>
      <c r="C1033" s="17" t="s">
        <v>82</v>
      </c>
      <c r="D1033" s="17" t="s">
        <v>1293</v>
      </c>
      <c r="E1033" s="17" t="s">
        <v>1350</v>
      </c>
      <c r="F1033" s="15" t="n">
        <v>158.45</v>
      </c>
      <c r="G1033" s="15" t="n">
        <f aca="false">ROUND(ROUND(F1033*100,0)/10,0)/100</f>
        <v>15.85</v>
      </c>
      <c r="H1033" s="15" t="n">
        <f aca="false">F1033+G1033</f>
        <v>174.3</v>
      </c>
      <c r="I1033" s="17" t="s">
        <v>2474</v>
      </c>
      <c r="J1033" s="19" t="n">
        <f aca="false">DATE(YEAR(B1033),MONTH(B1033),1)</f>
        <v>46174</v>
      </c>
      <c r="K1033" s="17" t="str">
        <f aca="false">IF(E1033="","No","Yes")</f>
        <v>Yes</v>
      </c>
      <c r="L1033" s="17" t="str">
        <f aca="false">IF(D1033="","No","Yes")</f>
        <v>Yes</v>
      </c>
    </row>
    <row r="1034" customFormat="false" ht="15" hidden="false" customHeight="false" outlineLevel="0" collapsed="false">
      <c r="A1034" s="17" t="s">
        <v>3504</v>
      </c>
      <c r="B1034" s="18" t="n">
        <v>46200</v>
      </c>
      <c r="C1034" s="17" t="s">
        <v>82</v>
      </c>
      <c r="D1034" s="17" t="s">
        <v>1302</v>
      </c>
      <c r="E1034" s="17" t="s">
        <v>1374</v>
      </c>
      <c r="F1034" s="15" t="n">
        <v>238.58</v>
      </c>
      <c r="G1034" s="15" t="n">
        <f aca="false">ROUND(ROUND(F1034*100,0)/10,0)/100</f>
        <v>23.86</v>
      </c>
      <c r="H1034" s="15" t="n">
        <f aca="false">F1034+G1034</f>
        <v>262.44</v>
      </c>
      <c r="I1034" s="17" t="s">
        <v>2474</v>
      </c>
      <c r="J1034" s="19" t="n">
        <f aca="false">DATE(YEAR(B1034),MONTH(B1034),1)</f>
        <v>46174</v>
      </c>
      <c r="K1034" s="17" t="str">
        <f aca="false">IF(E1034="","No","Yes")</f>
        <v>Yes</v>
      </c>
      <c r="L1034" s="17" t="str">
        <f aca="false">IF(D1034="","No","Yes")</f>
        <v>Yes</v>
      </c>
    </row>
    <row r="1035" customFormat="false" ht="15" hidden="false" customHeight="false" outlineLevel="0" collapsed="false">
      <c r="A1035" s="17" t="s">
        <v>3505</v>
      </c>
      <c r="B1035" s="18" t="n">
        <v>46200</v>
      </c>
      <c r="C1035" s="17" t="s">
        <v>82</v>
      </c>
      <c r="D1035" s="17" t="s">
        <v>1377</v>
      </c>
      <c r="E1035" s="17" t="s">
        <v>1376</v>
      </c>
      <c r="F1035" s="15" t="n">
        <v>1834.21</v>
      </c>
      <c r="G1035" s="15" t="n">
        <f aca="false">ROUND(ROUND(F1035*100,0)/10,0)/100</f>
        <v>183.42</v>
      </c>
      <c r="H1035" s="15" t="n">
        <f aca="false">F1035+G1035</f>
        <v>2017.63</v>
      </c>
      <c r="I1035" s="17" t="s">
        <v>2474</v>
      </c>
      <c r="J1035" s="19" t="n">
        <f aca="false">DATE(YEAR(B1035),MONTH(B1035),1)</f>
        <v>46174</v>
      </c>
      <c r="K1035" s="17" t="str">
        <f aca="false">IF(E1035="","No","Yes")</f>
        <v>Yes</v>
      </c>
      <c r="L1035" s="17" t="str">
        <f aca="false">IF(D1035="","No","Yes")</f>
        <v>Yes</v>
      </c>
    </row>
    <row r="1036" customFormat="false" ht="15" hidden="false" customHeight="false" outlineLevel="0" collapsed="false">
      <c r="A1036" s="17" t="s">
        <v>3506</v>
      </c>
      <c r="B1036" s="18" t="n">
        <v>46200</v>
      </c>
      <c r="C1036" s="17" t="s">
        <v>82</v>
      </c>
      <c r="D1036" s="17"/>
      <c r="E1036" s="17"/>
      <c r="F1036" s="15" t="n">
        <v>320.21</v>
      </c>
      <c r="G1036" s="15" t="n">
        <f aca="false">ROUND(ROUND(F1036*100,0)/10,0)/100</f>
        <v>32.02</v>
      </c>
      <c r="H1036" s="15" t="n">
        <f aca="false">F1036+G1036</f>
        <v>352.23</v>
      </c>
      <c r="I1036" s="17" t="s">
        <v>2470</v>
      </c>
      <c r="J1036" s="19" t="n">
        <f aca="false">DATE(YEAR(B1036),MONTH(B1036),1)</f>
        <v>46174</v>
      </c>
      <c r="K1036" s="17" t="str">
        <f aca="false">IF(E1036="","No","Yes")</f>
        <v>No</v>
      </c>
      <c r="L1036" s="17" t="str">
        <f aca="false">IF(D1036="","No","Yes")</f>
        <v>No</v>
      </c>
    </row>
    <row r="1037" customFormat="false" ht="15" hidden="false" customHeight="false" outlineLevel="0" collapsed="false">
      <c r="A1037" s="17" t="s">
        <v>3507</v>
      </c>
      <c r="B1037" s="18" t="n">
        <v>46200</v>
      </c>
      <c r="C1037" s="17" t="s">
        <v>88</v>
      </c>
      <c r="D1037" s="17" t="s">
        <v>1272</v>
      </c>
      <c r="E1037" s="17" t="s">
        <v>1311</v>
      </c>
      <c r="F1037" s="15" t="n">
        <v>1349.76</v>
      </c>
      <c r="G1037" s="15" t="n">
        <f aca="false">ROUND(ROUND(F1037*100,0)/10,0)/100</f>
        <v>134.98</v>
      </c>
      <c r="H1037" s="15" t="n">
        <f aca="false">F1037+G1037</f>
        <v>1484.74</v>
      </c>
      <c r="I1037" s="17" t="s">
        <v>2474</v>
      </c>
      <c r="J1037" s="19" t="n">
        <f aca="false">DATE(YEAR(B1037),MONTH(B1037),1)</f>
        <v>46174</v>
      </c>
      <c r="K1037" s="17" t="str">
        <f aca="false">IF(E1037="","No","Yes")</f>
        <v>Yes</v>
      </c>
      <c r="L1037" s="17" t="str">
        <f aca="false">IF(D1037="","No","Yes")</f>
        <v>Yes</v>
      </c>
    </row>
    <row r="1038" customFormat="false" ht="15" hidden="false" customHeight="false" outlineLevel="0" collapsed="false">
      <c r="A1038" s="17" t="s">
        <v>3508</v>
      </c>
      <c r="B1038" s="18" t="n">
        <v>46200</v>
      </c>
      <c r="C1038" s="17" t="s">
        <v>88</v>
      </c>
      <c r="D1038" s="17" t="s">
        <v>1346</v>
      </c>
      <c r="E1038" s="17" t="s">
        <v>1352</v>
      </c>
      <c r="F1038" s="15" t="n">
        <v>356.78</v>
      </c>
      <c r="G1038" s="15" t="n">
        <f aca="false">ROUND(ROUND(F1038*100,0)/10,0)/100</f>
        <v>35.68</v>
      </c>
      <c r="H1038" s="15" t="n">
        <f aca="false">F1038+G1038</f>
        <v>392.46</v>
      </c>
      <c r="I1038" s="17" t="s">
        <v>2474</v>
      </c>
      <c r="J1038" s="19" t="n">
        <f aca="false">DATE(YEAR(B1038),MONTH(B1038),1)</f>
        <v>46174</v>
      </c>
      <c r="K1038" s="17" t="str">
        <f aca="false">IF(E1038="","No","Yes")</f>
        <v>Yes</v>
      </c>
      <c r="L1038" s="17" t="str">
        <f aca="false">IF(D1038="","No","Yes")</f>
        <v>Yes</v>
      </c>
    </row>
    <row r="1039" customFormat="false" ht="15" hidden="false" customHeight="false" outlineLevel="0" collapsed="false">
      <c r="A1039" s="17" t="s">
        <v>3509</v>
      </c>
      <c r="B1039" s="18" t="n">
        <v>46200</v>
      </c>
      <c r="C1039" s="17" t="s">
        <v>88</v>
      </c>
      <c r="D1039" s="17" t="s">
        <v>1320</v>
      </c>
      <c r="E1039" s="17" t="s">
        <v>1365</v>
      </c>
      <c r="F1039" s="15" t="n">
        <v>262.84</v>
      </c>
      <c r="G1039" s="15" t="n">
        <f aca="false">ROUND(ROUND(F1039*100,0)/10,0)/100</f>
        <v>26.28</v>
      </c>
      <c r="H1039" s="15" t="n">
        <f aca="false">F1039+G1039</f>
        <v>289.12</v>
      </c>
      <c r="I1039" s="17" t="s">
        <v>2474</v>
      </c>
      <c r="J1039" s="19" t="n">
        <f aca="false">DATE(YEAR(B1039),MONTH(B1039),1)</f>
        <v>46174</v>
      </c>
      <c r="K1039" s="17" t="str">
        <f aca="false">IF(E1039="","No","Yes")</f>
        <v>Yes</v>
      </c>
      <c r="L1039" s="17" t="str">
        <f aca="false">IF(D1039="","No","Yes")</f>
        <v>Yes</v>
      </c>
    </row>
    <row r="1040" customFormat="false" ht="15" hidden="false" customHeight="false" outlineLevel="0" collapsed="false">
      <c r="A1040" s="17" t="s">
        <v>3510</v>
      </c>
      <c r="B1040" s="18" t="n">
        <v>46200</v>
      </c>
      <c r="C1040" s="17" t="s">
        <v>88</v>
      </c>
      <c r="D1040" s="17" t="s">
        <v>1336</v>
      </c>
      <c r="E1040" s="17" t="s">
        <v>1367</v>
      </c>
      <c r="F1040" s="15" t="n">
        <v>651.85</v>
      </c>
      <c r="G1040" s="15" t="n">
        <f aca="false">ROUND(ROUND(F1040*100,0)/10,0)/100</f>
        <v>65.19</v>
      </c>
      <c r="H1040" s="15" t="n">
        <f aca="false">F1040+G1040</f>
        <v>717.04</v>
      </c>
      <c r="I1040" s="17" t="s">
        <v>2474</v>
      </c>
      <c r="J1040" s="19" t="n">
        <f aca="false">DATE(YEAR(B1040),MONTH(B1040),1)</f>
        <v>46174</v>
      </c>
      <c r="K1040" s="17" t="str">
        <f aca="false">IF(E1040="","No","Yes")</f>
        <v>Yes</v>
      </c>
      <c r="L1040" s="17" t="str">
        <f aca="false">IF(D1040="","No","Yes")</f>
        <v>Yes</v>
      </c>
    </row>
    <row r="1041" customFormat="false" ht="15" hidden="false" customHeight="false" outlineLevel="0" collapsed="false">
      <c r="A1041" s="17" t="s">
        <v>3511</v>
      </c>
      <c r="B1041" s="18" t="n">
        <v>46200</v>
      </c>
      <c r="C1041" s="17" t="s">
        <v>101</v>
      </c>
      <c r="D1041" s="17" t="s">
        <v>1280</v>
      </c>
      <c r="E1041" s="17" t="s">
        <v>1307</v>
      </c>
      <c r="F1041" s="15" t="n">
        <v>115.97</v>
      </c>
      <c r="G1041" s="15" t="n">
        <f aca="false">ROUND(ROUND(F1041*100,0)/10,0)/100</f>
        <v>11.6</v>
      </c>
      <c r="H1041" s="15" t="n">
        <f aca="false">F1041+G1041</f>
        <v>127.57</v>
      </c>
      <c r="I1041" s="17" t="s">
        <v>2474</v>
      </c>
      <c r="J1041" s="19" t="n">
        <f aca="false">DATE(YEAR(B1041),MONTH(B1041),1)</f>
        <v>46174</v>
      </c>
      <c r="K1041" s="17" t="str">
        <f aca="false">IF(E1041="","No","Yes")</f>
        <v>Yes</v>
      </c>
      <c r="L1041" s="17" t="str">
        <f aca="false">IF(D1041="","No","Yes")</f>
        <v>Yes</v>
      </c>
    </row>
    <row r="1042" customFormat="false" ht="15" hidden="false" customHeight="false" outlineLevel="0" collapsed="false">
      <c r="A1042" s="17" t="s">
        <v>3512</v>
      </c>
      <c r="B1042" s="18" t="n">
        <v>46200</v>
      </c>
      <c r="C1042" s="17" t="s">
        <v>101</v>
      </c>
      <c r="D1042" s="17" t="s">
        <v>1280</v>
      </c>
      <c r="E1042" s="17" t="s">
        <v>1382</v>
      </c>
      <c r="F1042" s="15" t="n">
        <v>275.73</v>
      </c>
      <c r="G1042" s="15" t="n">
        <f aca="false">ROUND(ROUND(F1042*100,0)/10,0)/100</f>
        <v>27.57</v>
      </c>
      <c r="H1042" s="15" t="n">
        <f aca="false">F1042+G1042</f>
        <v>303.3</v>
      </c>
      <c r="I1042" s="17" t="s">
        <v>2474</v>
      </c>
      <c r="J1042" s="19" t="n">
        <f aca="false">DATE(YEAR(B1042),MONTH(B1042),1)</f>
        <v>46174</v>
      </c>
      <c r="K1042" s="17" t="str">
        <f aca="false">IF(E1042="","No","Yes")</f>
        <v>Yes</v>
      </c>
      <c r="L1042" s="17" t="str">
        <f aca="false">IF(D1042="","No","Yes")</f>
        <v>Yes</v>
      </c>
    </row>
    <row r="1043" customFormat="false" ht="15" hidden="false" customHeight="false" outlineLevel="0" collapsed="false">
      <c r="A1043" s="17" t="s">
        <v>3513</v>
      </c>
      <c r="B1043" s="18" t="n">
        <v>46201</v>
      </c>
      <c r="C1043" s="17" t="s">
        <v>82</v>
      </c>
      <c r="D1043" s="17" t="s">
        <v>1129</v>
      </c>
      <c r="E1043" s="17" t="s">
        <v>1275</v>
      </c>
      <c r="F1043" s="15" t="n">
        <v>60.28</v>
      </c>
      <c r="G1043" s="15" t="n">
        <f aca="false">ROUND(ROUND(F1043*100,0)/10,0)/100</f>
        <v>6.03</v>
      </c>
      <c r="H1043" s="15" t="n">
        <f aca="false">F1043+G1043</f>
        <v>66.31</v>
      </c>
      <c r="I1043" s="17" t="s">
        <v>2474</v>
      </c>
      <c r="J1043" s="19" t="n">
        <f aca="false">DATE(YEAR(B1043),MONTH(B1043),1)</f>
        <v>46174</v>
      </c>
      <c r="K1043" s="17" t="str">
        <f aca="false">IF(E1043="","No","Yes")</f>
        <v>Yes</v>
      </c>
      <c r="L1043" s="17" t="str">
        <f aca="false">IF(D1043="","No","Yes")</f>
        <v>Yes</v>
      </c>
    </row>
    <row r="1044" customFormat="false" ht="15" hidden="false" customHeight="false" outlineLevel="0" collapsed="false">
      <c r="A1044" s="17" t="s">
        <v>3514</v>
      </c>
      <c r="B1044" s="18" t="n">
        <v>46201</v>
      </c>
      <c r="C1044" s="17" t="s">
        <v>82</v>
      </c>
      <c r="D1044" s="17" t="s">
        <v>1320</v>
      </c>
      <c r="E1044" s="17" t="s">
        <v>1319</v>
      </c>
      <c r="F1044" s="15" t="n">
        <v>271.48</v>
      </c>
      <c r="G1044" s="15" t="n">
        <f aca="false">ROUND(ROUND(F1044*100,0)/10,0)/100</f>
        <v>27.15</v>
      </c>
      <c r="H1044" s="15" t="n">
        <f aca="false">F1044+G1044</f>
        <v>298.63</v>
      </c>
      <c r="I1044" s="17" t="s">
        <v>2474</v>
      </c>
      <c r="J1044" s="19" t="n">
        <f aca="false">DATE(YEAR(B1044),MONTH(B1044),1)</f>
        <v>46174</v>
      </c>
      <c r="K1044" s="17" t="str">
        <f aca="false">IF(E1044="","No","Yes")</f>
        <v>Yes</v>
      </c>
      <c r="L1044" s="17" t="str">
        <f aca="false">IF(D1044="","No","Yes")</f>
        <v>Yes</v>
      </c>
    </row>
    <row r="1045" customFormat="false" ht="15" hidden="false" customHeight="false" outlineLevel="0" collapsed="false">
      <c r="A1045" s="17" t="s">
        <v>3515</v>
      </c>
      <c r="B1045" s="18" t="n">
        <v>46201</v>
      </c>
      <c r="C1045" s="17" t="s">
        <v>82</v>
      </c>
      <c r="D1045" s="17" t="s">
        <v>1336</v>
      </c>
      <c r="E1045" s="17" t="s">
        <v>1335</v>
      </c>
      <c r="F1045" s="15" t="n">
        <v>172.66</v>
      </c>
      <c r="G1045" s="15" t="n">
        <f aca="false">ROUND(ROUND(F1045*100,0)/10,0)/100</f>
        <v>17.27</v>
      </c>
      <c r="H1045" s="15" t="n">
        <f aca="false">F1045+G1045</f>
        <v>189.93</v>
      </c>
      <c r="I1045" s="17" t="s">
        <v>2474</v>
      </c>
      <c r="J1045" s="19" t="n">
        <f aca="false">DATE(YEAR(B1045),MONTH(B1045),1)</f>
        <v>46174</v>
      </c>
      <c r="K1045" s="17" t="str">
        <f aca="false">IF(E1045="","No","Yes")</f>
        <v>Yes</v>
      </c>
      <c r="L1045" s="17" t="str">
        <f aca="false">IF(D1045="","No","Yes")</f>
        <v>Yes</v>
      </c>
    </row>
    <row r="1046" customFormat="false" ht="15" hidden="false" customHeight="false" outlineLevel="0" collapsed="false">
      <c r="A1046" s="17" t="s">
        <v>3516</v>
      </c>
      <c r="B1046" s="18" t="n">
        <v>46201</v>
      </c>
      <c r="C1046" s="17" t="s">
        <v>82</v>
      </c>
      <c r="D1046" s="17" t="s">
        <v>1324</v>
      </c>
      <c r="E1046" s="17" t="s">
        <v>1338</v>
      </c>
      <c r="F1046" s="15" t="n">
        <v>156.73</v>
      </c>
      <c r="G1046" s="15" t="n">
        <f aca="false">ROUND(ROUND(F1046*100,0)/10,0)/100</f>
        <v>15.67</v>
      </c>
      <c r="H1046" s="15" t="n">
        <f aca="false">F1046+G1046</f>
        <v>172.4</v>
      </c>
      <c r="I1046" s="17" t="s">
        <v>2474</v>
      </c>
      <c r="J1046" s="19" t="n">
        <f aca="false">DATE(YEAR(B1046),MONTH(B1046),1)</f>
        <v>46174</v>
      </c>
      <c r="K1046" s="17" t="str">
        <f aca="false">IF(E1046="","No","Yes")</f>
        <v>Yes</v>
      </c>
      <c r="L1046" s="17" t="str">
        <f aca="false">IF(D1046="","No","Yes")</f>
        <v>Yes</v>
      </c>
    </row>
    <row r="1047" customFormat="false" ht="15" hidden="false" customHeight="false" outlineLevel="0" collapsed="false">
      <c r="A1047" s="17" t="s">
        <v>3517</v>
      </c>
      <c r="B1047" s="18" t="n">
        <v>46201</v>
      </c>
      <c r="C1047" s="17" t="s">
        <v>82</v>
      </c>
      <c r="D1047" s="17" t="s">
        <v>1388</v>
      </c>
      <c r="E1047" s="17" t="s">
        <v>1387</v>
      </c>
      <c r="F1047" s="15" t="n">
        <v>428.48</v>
      </c>
      <c r="G1047" s="15" t="n">
        <f aca="false">ROUND(ROUND(F1047*100,0)/10,0)/100</f>
        <v>42.85</v>
      </c>
      <c r="H1047" s="15" t="n">
        <f aca="false">F1047+G1047</f>
        <v>471.33</v>
      </c>
      <c r="I1047" s="17" t="s">
        <v>2474</v>
      </c>
      <c r="J1047" s="19" t="n">
        <f aca="false">DATE(YEAR(B1047),MONTH(B1047),1)</f>
        <v>46174</v>
      </c>
      <c r="K1047" s="17" t="str">
        <f aca="false">IF(E1047="","No","Yes")</f>
        <v>Yes</v>
      </c>
      <c r="L1047" s="17" t="str">
        <f aca="false">IF(D1047="","No","Yes")</f>
        <v>Yes</v>
      </c>
    </row>
    <row r="1048" customFormat="false" ht="15" hidden="false" customHeight="false" outlineLevel="0" collapsed="false">
      <c r="A1048" s="17" t="s">
        <v>3518</v>
      </c>
      <c r="B1048" s="18" t="n">
        <v>46201</v>
      </c>
      <c r="C1048" s="17" t="s">
        <v>88</v>
      </c>
      <c r="D1048" s="17" t="s">
        <v>1208</v>
      </c>
      <c r="E1048" s="17" t="s">
        <v>1306</v>
      </c>
      <c r="F1048" s="15" t="n">
        <v>103.39</v>
      </c>
      <c r="G1048" s="15" t="n">
        <f aca="false">ROUND(ROUND(F1048*100,0)/10,0)/100</f>
        <v>10.34</v>
      </c>
      <c r="H1048" s="15" t="n">
        <f aca="false">F1048+G1048</f>
        <v>113.73</v>
      </c>
      <c r="I1048" s="17" t="s">
        <v>2474</v>
      </c>
      <c r="J1048" s="19" t="n">
        <f aca="false">DATE(YEAR(B1048),MONTH(B1048),1)</f>
        <v>46174</v>
      </c>
      <c r="K1048" s="17" t="str">
        <f aca="false">IF(E1048="","No","Yes")</f>
        <v>Yes</v>
      </c>
      <c r="L1048" s="17" t="str">
        <f aca="false">IF(D1048="","No","Yes")</f>
        <v>Yes</v>
      </c>
    </row>
    <row r="1049" customFormat="false" ht="15" hidden="false" customHeight="false" outlineLevel="0" collapsed="false">
      <c r="A1049" s="17" t="s">
        <v>3519</v>
      </c>
      <c r="B1049" s="18" t="n">
        <v>46201</v>
      </c>
      <c r="C1049" s="17" t="s">
        <v>88</v>
      </c>
      <c r="D1049" s="17" t="s">
        <v>1331</v>
      </c>
      <c r="E1049" s="17" t="s">
        <v>1348</v>
      </c>
      <c r="F1049" s="15" t="n">
        <v>666.29</v>
      </c>
      <c r="G1049" s="15" t="n">
        <f aca="false">ROUND(ROUND(F1049*100,0)/10,0)/100</f>
        <v>66.63</v>
      </c>
      <c r="H1049" s="15" t="n">
        <f aca="false">F1049+G1049</f>
        <v>732.92</v>
      </c>
      <c r="I1049" s="17" t="s">
        <v>2474</v>
      </c>
      <c r="J1049" s="19" t="n">
        <f aca="false">DATE(YEAR(B1049),MONTH(B1049),1)</f>
        <v>46174</v>
      </c>
      <c r="K1049" s="17" t="str">
        <f aca="false">IF(E1049="","No","Yes")</f>
        <v>Yes</v>
      </c>
      <c r="L1049" s="17" t="str">
        <f aca="false">IF(D1049="","No","Yes")</f>
        <v>Yes</v>
      </c>
    </row>
    <row r="1050" customFormat="false" ht="15" hidden="false" customHeight="false" outlineLevel="0" collapsed="false">
      <c r="A1050" s="17" t="s">
        <v>3520</v>
      </c>
      <c r="B1050" s="18" t="n">
        <v>46201</v>
      </c>
      <c r="C1050" s="17" t="s">
        <v>101</v>
      </c>
      <c r="D1050" s="17" t="s">
        <v>1293</v>
      </c>
      <c r="E1050" s="17" t="s">
        <v>1329</v>
      </c>
      <c r="F1050" s="15" t="n">
        <v>409.68</v>
      </c>
      <c r="G1050" s="15" t="n">
        <f aca="false">ROUND(ROUND(F1050*100,0)/10,0)/100</f>
        <v>40.97</v>
      </c>
      <c r="H1050" s="15" t="n">
        <f aca="false">F1050+G1050</f>
        <v>450.65</v>
      </c>
      <c r="I1050" s="17" t="s">
        <v>2474</v>
      </c>
      <c r="J1050" s="19" t="n">
        <f aca="false">DATE(YEAR(B1050),MONTH(B1050),1)</f>
        <v>46174</v>
      </c>
      <c r="K1050" s="17" t="str">
        <f aca="false">IF(E1050="","No","Yes")</f>
        <v>Yes</v>
      </c>
      <c r="L1050" s="17" t="str">
        <f aca="false">IF(D1050="","No","Yes")</f>
        <v>Yes</v>
      </c>
    </row>
    <row r="1051" customFormat="false" ht="15" hidden="false" customHeight="false" outlineLevel="0" collapsed="false">
      <c r="A1051" s="17" t="s">
        <v>3521</v>
      </c>
      <c r="B1051" s="18" t="n">
        <v>46201</v>
      </c>
      <c r="C1051" s="17" t="s">
        <v>101</v>
      </c>
      <c r="D1051" s="17" t="s">
        <v>1324</v>
      </c>
      <c r="E1051" s="17" t="s">
        <v>1379</v>
      </c>
      <c r="F1051" s="15" t="n">
        <v>817.33</v>
      </c>
      <c r="G1051" s="15" t="n">
        <f aca="false">ROUND(ROUND(F1051*100,0)/10,0)/100</f>
        <v>81.73</v>
      </c>
      <c r="H1051" s="15" t="n">
        <f aca="false">F1051+G1051</f>
        <v>899.06</v>
      </c>
      <c r="I1051" s="17" t="s">
        <v>2474</v>
      </c>
      <c r="J1051" s="19" t="n">
        <f aca="false">DATE(YEAR(B1051),MONTH(B1051),1)</f>
        <v>46174</v>
      </c>
      <c r="K1051" s="17" t="str">
        <f aca="false">IF(E1051="","No","Yes")</f>
        <v>Yes</v>
      </c>
      <c r="L1051" s="17" t="str">
        <f aca="false">IF(D1051="","No","Yes")</f>
        <v>Yes</v>
      </c>
    </row>
    <row r="1052" customFormat="false" ht="15" hidden="false" customHeight="false" outlineLevel="0" collapsed="false">
      <c r="A1052" s="17" t="s">
        <v>3522</v>
      </c>
      <c r="B1052" s="18" t="n">
        <v>46201</v>
      </c>
      <c r="C1052" s="17" t="s">
        <v>101</v>
      </c>
      <c r="D1052" s="17" t="s">
        <v>1405</v>
      </c>
      <c r="E1052" s="17" t="s">
        <v>1404</v>
      </c>
      <c r="F1052" s="15" t="n">
        <v>131.09</v>
      </c>
      <c r="G1052" s="15" t="n">
        <f aca="false">ROUND(ROUND(F1052*100,0)/10,0)/100</f>
        <v>13.11</v>
      </c>
      <c r="H1052" s="15" t="n">
        <f aca="false">F1052+G1052</f>
        <v>144.2</v>
      </c>
      <c r="I1052" s="17" t="s">
        <v>2474</v>
      </c>
      <c r="J1052" s="19" t="n">
        <f aca="false">DATE(YEAR(B1052),MONTH(B1052),1)</f>
        <v>46174</v>
      </c>
      <c r="K1052" s="17" t="str">
        <f aca="false">IF(E1052="","No","Yes")</f>
        <v>Yes</v>
      </c>
      <c r="L1052" s="17" t="str">
        <f aca="false">IF(D1052="","No","Yes")</f>
        <v>Yes</v>
      </c>
    </row>
    <row r="1053" customFormat="false" ht="15" hidden="false" customHeight="false" outlineLevel="0" collapsed="false">
      <c r="A1053" s="17" t="s">
        <v>3523</v>
      </c>
      <c r="B1053" s="18" t="n">
        <v>46201</v>
      </c>
      <c r="C1053" s="17" t="s">
        <v>101</v>
      </c>
      <c r="D1053" s="17"/>
      <c r="E1053" s="17"/>
      <c r="F1053" s="15" t="n">
        <v>106.59</v>
      </c>
      <c r="G1053" s="15" t="n">
        <f aca="false">ROUND(ROUND(F1053*100,0)/10,0)/100</f>
        <v>10.66</v>
      </c>
      <c r="H1053" s="15" t="n">
        <f aca="false">F1053+G1053</f>
        <v>117.25</v>
      </c>
      <c r="I1053" s="17" t="s">
        <v>2470</v>
      </c>
      <c r="J1053" s="19" t="n">
        <f aca="false">DATE(YEAR(B1053),MONTH(B1053),1)</f>
        <v>46174</v>
      </c>
      <c r="K1053" s="17" t="str">
        <f aca="false">IF(E1053="","No","Yes")</f>
        <v>No</v>
      </c>
      <c r="L1053" s="17" t="str">
        <f aca="false">IF(D1053="","No","Yes")</f>
        <v>No</v>
      </c>
    </row>
    <row r="1054" customFormat="false" ht="15" hidden="false" customHeight="false" outlineLevel="0" collapsed="false">
      <c r="A1054" s="17" t="s">
        <v>3524</v>
      </c>
      <c r="B1054" s="18" t="n">
        <v>46202</v>
      </c>
      <c r="C1054" s="17" t="s">
        <v>82</v>
      </c>
      <c r="D1054" s="17" t="s">
        <v>1248</v>
      </c>
      <c r="E1054" s="17" t="s">
        <v>1299</v>
      </c>
      <c r="F1054" s="15" t="n">
        <v>242.9</v>
      </c>
      <c r="G1054" s="15" t="n">
        <f aca="false">ROUND(ROUND(F1054*100,0)/10,0)/100</f>
        <v>24.29</v>
      </c>
      <c r="H1054" s="15" t="n">
        <f aca="false">F1054+G1054</f>
        <v>267.19</v>
      </c>
      <c r="I1054" s="17" t="s">
        <v>2474</v>
      </c>
      <c r="J1054" s="19" t="n">
        <f aca="false">DATE(YEAR(B1054),MONTH(B1054),1)</f>
        <v>46174</v>
      </c>
      <c r="K1054" s="17" t="str">
        <f aca="false">IF(E1054="","No","Yes")</f>
        <v>Yes</v>
      </c>
      <c r="L1054" s="17" t="str">
        <f aca="false">IF(D1054="","No","Yes")</f>
        <v>Yes</v>
      </c>
    </row>
    <row r="1055" customFormat="false" ht="15" hidden="false" customHeight="false" outlineLevel="0" collapsed="false">
      <c r="A1055" s="17" t="s">
        <v>3525</v>
      </c>
      <c r="B1055" s="18" t="n">
        <v>46202</v>
      </c>
      <c r="C1055" s="17" t="s">
        <v>82</v>
      </c>
      <c r="D1055" s="17" t="s">
        <v>1208</v>
      </c>
      <c r="E1055" s="17" t="s">
        <v>1344</v>
      </c>
      <c r="F1055" s="15" t="n">
        <v>93.17</v>
      </c>
      <c r="G1055" s="15" t="n">
        <f aca="false">ROUND(ROUND(F1055*100,0)/10,0)/100</f>
        <v>9.32</v>
      </c>
      <c r="H1055" s="15" t="n">
        <f aca="false">F1055+G1055</f>
        <v>102.49</v>
      </c>
      <c r="I1055" s="17" t="s">
        <v>2474</v>
      </c>
      <c r="J1055" s="19" t="n">
        <f aca="false">DATE(YEAR(B1055),MONTH(B1055),1)</f>
        <v>46174</v>
      </c>
      <c r="K1055" s="17" t="str">
        <f aca="false">IF(E1055="","No","Yes")</f>
        <v>Yes</v>
      </c>
      <c r="L1055" s="17" t="str">
        <f aca="false">IF(D1055="","No","Yes")</f>
        <v>Yes</v>
      </c>
    </row>
    <row r="1056" customFormat="false" ht="15" hidden="false" customHeight="false" outlineLevel="0" collapsed="false">
      <c r="A1056" s="17" t="s">
        <v>3526</v>
      </c>
      <c r="B1056" s="18" t="n">
        <v>46202</v>
      </c>
      <c r="C1056" s="17" t="s">
        <v>82</v>
      </c>
      <c r="D1056" s="17" t="s">
        <v>1405</v>
      </c>
      <c r="E1056" s="17" t="s">
        <v>1417</v>
      </c>
      <c r="F1056" s="15" t="n">
        <v>137.67</v>
      </c>
      <c r="G1056" s="15" t="n">
        <f aca="false">ROUND(ROUND(F1056*100,0)/10,0)/100</f>
        <v>13.77</v>
      </c>
      <c r="H1056" s="15" t="n">
        <f aca="false">F1056+G1056</f>
        <v>151.44</v>
      </c>
      <c r="I1056" s="17" t="s">
        <v>2474</v>
      </c>
      <c r="J1056" s="19" t="n">
        <f aca="false">DATE(YEAR(B1056),MONTH(B1056),1)</f>
        <v>46174</v>
      </c>
      <c r="K1056" s="17" t="str">
        <f aca="false">IF(E1056="","No","Yes")</f>
        <v>Yes</v>
      </c>
      <c r="L1056" s="17" t="str">
        <f aca="false">IF(D1056="","No","Yes")</f>
        <v>Yes</v>
      </c>
    </row>
    <row r="1057" customFormat="false" ht="15" hidden="false" customHeight="false" outlineLevel="0" collapsed="false">
      <c r="A1057" s="17" t="s">
        <v>3527</v>
      </c>
      <c r="B1057" s="18" t="n">
        <v>46202</v>
      </c>
      <c r="C1057" s="17" t="s">
        <v>88</v>
      </c>
      <c r="D1057" s="17" t="s">
        <v>1212</v>
      </c>
      <c r="E1057" s="17" t="s">
        <v>1343</v>
      </c>
      <c r="F1057" s="15" t="n">
        <v>311.45</v>
      </c>
      <c r="G1057" s="15" t="n">
        <f aca="false">ROUND(ROUND(F1057*100,0)/10,0)/100</f>
        <v>31.15</v>
      </c>
      <c r="H1057" s="15" t="n">
        <f aca="false">F1057+G1057</f>
        <v>342.6</v>
      </c>
      <c r="I1057" s="17" t="s">
        <v>2474</v>
      </c>
      <c r="J1057" s="19" t="n">
        <f aca="false">DATE(YEAR(B1057),MONTH(B1057),1)</f>
        <v>46174</v>
      </c>
      <c r="K1057" s="17" t="str">
        <f aca="false">IF(E1057="","No","Yes")</f>
        <v>Yes</v>
      </c>
      <c r="L1057" s="17" t="str">
        <f aca="false">IF(D1057="","No","Yes")</f>
        <v>Yes</v>
      </c>
    </row>
    <row r="1058" customFormat="false" ht="15" hidden="false" customHeight="false" outlineLevel="0" collapsed="false">
      <c r="A1058" s="17" t="s">
        <v>3528</v>
      </c>
      <c r="B1058" s="18" t="n">
        <v>46202</v>
      </c>
      <c r="C1058" s="17" t="s">
        <v>88</v>
      </c>
      <c r="D1058" s="17" t="s">
        <v>1327</v>
      </c>
      <c r="E1058" s="17" t="s">
        <v>1351</v>
      </c>
      <c r="F1058" s="15" t="n">
        <v>768.21</v>
      </c>
      <c r="G1058" s="15" t="n">
        <f aca="false">ROUND(ROUND(F1058*100,0)/10,0)/100</f>
        <v>76.82</v>
      </c>
      <c r="H1058" s="15" t="n">
        <f aca="false">F1058+G1058</f>
        <v>845.03</v>
      </c>
      <c r="I1058" s="17" t="s">
        <v>2474</v>
      </c>
      <c r="J1058" s="19" t="n">
        <f aca="false">DATE(YEAR(B1058),MONTH(B1058),1)</f>
        <v>46174</v>
      </c>
      <c r="K1058" s="17" t="str">
        <f aca="false">IF(E1058="","No","Yes")</f>
        <v>Yes</v>
      </c>
      <c r="L1058" s="17" t="str">
        <f aca="false">IF(D1058="","No","Yes")</f>
        <v>Yes</v>
      </c>
    </row>
    <row r="1059" customFormat="false" ht="15" hidden="false" customHeight="false" outlineLevel="0" collapsed="false">
      <c r="A1059" s="17" t="s">
        <v>3529</v>
      </c>
      <c r="B1059" s="18" t="n">
        <v>46202</v>
      </c>
      <c r="C1059" s="17" t="s">
        <v>88</v>
      </c>
      <c r="D1059" s="17" t="s">
        <v>1372</v>
      </c>
      <c r="E1059" s="17" t="s">
        <v>1371</v>
      </c>
      <c r="F1059" s="15" t="n">
        <v>256.03</v>
      </c>
      <c r="G1059" s="15" t="n">
        <f aca="false">ROUND(ROUND(F1059*100,0)/10,0)/100</f>
        <v>25.6</v>
      </c>
      <c r="H1059" s="15" t="n">
        <f aca="false">F1059+G1059</f>
        <v>281.63</v>
      </c>
      <c r="I1059" s="17" t="s">
        <v>2474</v>
      </c>
      <c r="J1059" s="19" t="n">
        <f aca="false">DATE(YEAR(B1059),MONTH(B1059),1)</f>
        <v>46174</v>
      </c>
      <c r="K1059" s="17" t="str">
        <f aca="false">IF(E1059="","No","Yes")</f>
        <v>Yes</v>
      </c>
      <c r="L1059" s="17" t="str">
        <f aca="false">IF(D1059="","No","Yes")</f>
        <v>Yes</v>
      </c>
    </row>
    <row r="1060" customFormat="false" ht="15" hidden="false" customHeight="false" outlineLevel="0" collapsed="false">
      <c r="A1060" s="17" t="s">
        <v>3530</v>
      </c>
      <c r="B1060" s="18" t="n">
        <v>46202</v>
      </c>
      <c r="C1060" s="17" t="s">
        <v>88</v>
      </c>
      <c r="D1060" s="17" t="s">
        <v>1327</v>
      </c>
      <c r="E1060" s="17" t="s">
        <v>1381</v>
      </c>
      <c r="F1060" s="15" t="n">
        <v>46.46</v>
      </c>
      <c r="G1060" s="15" t="n">
        <f aca="false">ROUND(ROUND(F1060*100,0)/10,0)/100</f>
        <v>4.65</v>
      </c>
      <c r="H1060" s="15" t="n">
        <f aca="false">F1060+G1060</f>
        <v>51.11</v>
      </c>
      <c r="I1060" s="17" t="s">
        <v>2474</v>
      </c>
      <c r="J1060" s="19" t="n">
        <f aca="false">DATE(YEAR(B1060),MONTH(B1060),1)</f>
        <v>46174</v>
      </c>
      <c r="K1060" s="17" t="str">
        <f aca="false">IF(E1060="","No","Yes")</f>
        <v>Yes</v>
      </c>
      <c r="L1060" s="17" t="str">
        <f aca="false">IF(D1060="","No","Yes")</f>
        <v>Yes</v>
      </c>
    </row>
    <row r="1061" customFormat="false" ht="15" hidden="false" customHeight="false" outlineLevel="0" collapsed="false">
      <c r="A1061" s="17" t="s">
        <v>3531</v>
      </c>
      <c r="B1061" s="18" t="n">
        <v>46202</v>
      </c>
      <c r="C1061" s="17" t="s">
        <v>88</v>
      </c>
      <c r="D1061" s="17" t="s">
        <v>1272</v>
      </c>
      <c r="E1061" s="17" t="s">
        <v>1393</v>
      </c>
      <c r="F1061" s="15" t="n">
        <v>85.33</v>
      </c>
      <c r="G1061" s="15" t="n">
        <f aca="false">ROUND(ROUND(F1061*100,0)/10,0)/100</f>
        <v>8.53</v>
      </c>
      <c r="H1061" s="15" t="n">
        <f aca="false">F1061+G1061</f>
        <v>93.86</v>
      </c>
      <c r="I1061" s="17" t="s">
        <v>2474</v>
      </c>
      <c r="J1061" s="19" t="n">
        <f aca="false">DATE(YEAR(B1061),MONTH(B1061),1)</f>
        <v>46174</v>
      </c>
      <c r="K1061" s="17" t="str">
        <f aca="false">IF(E1061="","No","Yes")</f>
        <v>Yes</v>
      </c>
      <c r="L1061" s="17" t="str">
        <f aca="false">IF(D1061="","No","Yes")</f>
        <v>Yes</v>
      </c>
    </row>
    <row r="1062" customFormat="false" ht="15" hidden="false" customHeight="false" outlineLevel="0" collapsed="false">
      <c r="A1062" s="17" t="s">
        <v>3532</v>
      </c>
      <c r="B1062" s="18" t="n">
        <v>46202</v>
      </c>
      <c r="C1062" s="17" t="s">
        <v>88</v>
      </c>
      <c r="D1062" s="17" t="s">
        <v>1272</v>
      </c>
      <c r="E1062" s="17" t="s">
        <v>1411</v>
      </c>
      <c r="F1062" s="15" t="n">
        <v>301.45</v>
      </c>
      <c r="G1062" s="15" t="n">
        <f aca="false">ROUND(ROUND(F1062*100,0)/10,0)/100</f>
        <v>30.15</v>
      </c>
      <c r="H1062" s="15" t="n">
        <f aca="false">F1062+G1062</f>
        <v>331.6</v>
      </c>
      <c r="I1062" s="17" t="s">
        <v>2474</v>
      </c>
      <c r="J1062" s="19" t="n">
        <f aca="false">DATE(YEAR(B1062),MONTH(B1062),1)</f>
        <v>46174</v>
      </c>
      <c r="K1062" s="17" t="str">
        <f aca="false">IF(E1062="","No","Yes")</f>
        <v>Yes</v>
      </c>
      <c r="L1062" s="17" t="str">
        <f aca="false">IF(D1062="","No","Yes")</f>
        <v>Yes</v>
      </c>
    </row>
    <row r="1063" customFormat="false" ht="15" hidden="false" customHeight="false" outlineLevel="0" collapsed="false">
      <c r="A1063" s="17" t="s">
        <v>3533</v>
      </c>
      <c r="B1063" s="18" t="n">
        <v>46202</v>
      </c>
      <c r="C1063" s="17" t="s">
        <v>88</v>
      </c>
      <c r="D1063" s="17" t="s">
        <v>1346</v>
      </c>
      <c r="E1063" s="17" t="s">
        <v>1412</v>
      </c>
      <c r="F1063" s="15" t="n">
        <v>145.57</v>
      </c>
      <c r="G1063" s="15" t="n">
        <f aca="false">ROUND(ROUND(F1063*100,0)/10,0)/100</f>
        <v>14.56</v>
      </c>
      <c r="H1063" s="15" t="n">
        <f aca="false">F1063+G1063</f>
        <v>160.13</v>
      </c>
      <c r="I1063" s="17" t="s">
        <v>2474</v>
      </c>
      <c r="J1063" s="19" t="n">
        <f aca="false">DATE(YEAR(B1063),MONTH(B1063),1)</f>
        <v>46174</v>
      </c>
      <c r="K1063" s="17" t="str">
        <f aca="false">IF(E1063="","No","Yes")</f>
        <v>Yes</v>
      </c>
      <c r="L1063" s="17" t="str">
        <f aca="false">IF(D1063="","No","Yes")</f>
        <v>Yes</v>
      </c>
    </row>
    <row r="1064" customFormat="false" ht="15" hidden="false" customHeight="false" outlineLevel="0" collapsed="false">
      <c r="A1064" s="17" t="s">
        <v>3534</v>
      </c>
      <c r="B1064" s="18" t="n">
        <v>46202</v>
      </c>
      <c r="C1064" s="17" t="s">
        <v>88</v>
      </c>
      <c r="D1064" s="17" t="s">
        <v>1272</v>
      </c>
      <c r="E1064" s="17" t="s">
        <v>1415</v>
      </c>
      <c r="F1064" s="15" t="n">
        <v>335.4</v>
      </c>
      <c r="G1064" s="15" t="n">
        <f aca="false">ROUND(ROUND(F1064*100,0)/10,0)/100</f>
        <v>33.54</v>
      </c>
      <c r="H1064" s="15" t="n">
        <f aca="false">F1064+G1064</f>
        <v>368.94</v>
      </c>
      <c r="I1064" s="17" t="s">
        <v>2474</v>
      </c>
      <c r="J1064" s="19" t="n">
        <f aca="false">DATE(YEAR(B1064),MONTH(B1064),1)</f>
        <v>46174</v>
      </c>
      <c r="K1064" s="17" t="str">
        <f aca="false">IF(E1064="","No","Yes")</f>
        <v>Yes</v>
      </c>
      <c r="L1064" s="17" t="str">
        <f aca="false">IF(D1064="","No","Yes")</f>
        <v>Yes</v>
      </c>
    </row>
    <row r="1065" customFormat="false" ht="15" hidden="false" customHeight="false" outlineLevel="0" collapsed="false">
      <c r="A1065" s="17" t="s">
        <v>3535</v>
      </c>
      <c r="B1065" s="18" t="n">
        <v>46202</v>
      </c>
      <c r="C1065" s="17" t="s">
        <v>88</v>
      </c>
      <c r="D1065" s="17" t="s">
        <v>1395</v>
      </c>
      <c r="E1065" s="17"/>
      <c r="F1065" s="15" t="n">
        <v>103.5</v>
      </c>
      <c r="G1065" s="15" t="n">
        <f aca="false">ROUND(ROUND(F1065*100,0)/10,0)/100</f>
        <v>10.35</v>
      </c>
      <c r="H1065" s="15" t="n">
        <f aca="false">F1065+G1065</f>
        <v>113.85</v>
      </c>
      <c r="I1065" s="17" t="s">
        <v>2472</v>
      </c>
      <c r="J1065" s="19" t="n">
        <f aca="false">DATE(YEAR(B1065),MONTH(B1065),1)</f>
        <v>46174</v>
      </c>
      <c r="K1065" s="17" t="str">
        <f aca="false">IF(E1065="","No","Yes")</f>
        <v>No</v>
      </c>
      <c r="L1065" s="17" t="str">
        <f aca="false">IF(D1065="","No","Yes")</f>
        <v>Yes</v>
      </c>
    </row>
    <row r="1066" customFormat="false" ht="15" hidden="false" customHeight="false" outlineLevel="0" collapsed="false">
      <c r="A1066" s="17" t="s">
        <v>3536</v>
      </c>
      <c r="B1066" s="18" t="n">
        <v>46202</v>
      </c>
      <c r="C1066" s="17" t="s">
        <v>88</v>
      </c>
      <c r="D1066" s="17" t="s">
        <v>1408</v>
      </c>
      <c r="E1066" s="17"/>
      <c r="F1066" s="15" t="n">
        <v>130.77</v>
      </c>
      <c r="G1066" s="15" t="n">
        <f aca="false">ROUND(ROUND(F1066*100,0)/10,0)/100</f>
        <v>13.08</v>
      </c>
      <c r="H1066" s="15" t="n">
        <f aca="false">F1066+G1066</f>
        <v>143.85</v>
      </c>
      <c r="I1066" s="17" t="s">
        <v>2472</v>
      </c>
      <c r="J1066" s="19" t="n">
        <f aca="false">DATE(YEAR(B1066),MONTH(B1066),1)</f>
        <v>46174</v>
      </c>
      <c r="K1066" s="17" t="str">
        <f aca="false">IF(E1066="","No","Yes")</f>
        <v>No</v>
      </c>
      <c r="L1066" s="17" t="str">
        <f aca="false">IF(D1066="","No","Yes")</f>
        <v>Yes</v>
      </c>
    </row>
    <row r="1067" customFormat="false" ht="15" hidden="false" customHeight="false" outlineLevel="0" collapsed="false">
      <c r="A1067" s="17" t="s">
        <v>3537</v>
      </c>
      <c r="B1067" s="18" t="n">
        <v>46202</v>
      </c>
      <c r="C1067" s="17" t="s">
        <v>101</v>
      </c>
      <c r="D1067" s="17" t="s">
        <v>1346</v>
      </c>
      <c r="E1067" s="17" t="s">
        <v>1357</v>
      </c>
      <c r="F1067" s="15" t="n">
        <v>290.95</v>
      </c>
      <c r="G1067" s="15" t="n">
        <f aca="false">ROUND(ROUND(F1067*100,0)/10,0)/100</f>
        <v>29.1</v>
      </c>
      <c r="H1067" s="15" t="n">
        <f aca="false">F1067+G1067</f>
        <v>320.05</v>
      </c>
      <c r="I1067" s="17" t="s">
        <v>2474</v>
      </c>
      <c r="J1067" s="19" t="n">
        <f aca="false">DATE(YEAR(B1067),MONTH(B1067),1)</f>
        <v>46174</v>
      </c>
      <c r="K1067" s="17" t="str">
        <f aca="false">IF(E1067="","No","Yes")</f>
        <v>Yes</v>
      </c>
      <c r="L1067" s="17" t="str">
        <f aca="false">IF(D1067="","No","Yes")</f>
        <v>Yes</v>
      </c>
    </row>
    <row r="1068" customFormat="false" ht="15" hidden="false" customHeight="false" outlineLevel="0" collapsed="false">
      <c r="A1068" s="17" t="s">
        <v>3538</v>
      </c>
      <c r="B1068" s="18" t="n">
        <v>46202</v>
      </c>
      <c r="C1068" s="17" t="s">
        <v>101</v>
      </c>
      <c r="D1068" s="17" t="s">
        <v>1391</v>
      </c>
      <c r="E1068" s="17" t="s">
        <v>1390</v>
      </c>
      <c r="F1068" s="15" t="n">
        <v>1526.51</v>
      </c>
      <c r="G1068" s="15" t="n">
        <f aca="false">ROUND(ROUND(F1068*100,0)/10,0)/100</f>
        <v>152.65</v>
      </c>
      <c r="H1068" s="15" t="n">
        <f aca="false">F1068+G1068</f>
        <v>1679.16</v>
      </c>
      <c r="I1068" s="17" t="s">
        <v>2474</v>
      </c>
      <c r="J1068" s="19" t="n">
        <f aca="false">DATE(YEAR(B1068),MONTH(B1068),1)</f>
        <v>46174</v>
      </c>
      <c r="K1068" s="17" t="str">
        <f aca="false">IF(E1068="","No","Yes")</f>
        <v>Yes</v>
      </c>
      <c r="L1068" s="17" t="str">
        <f aca="false">IF(D1068="","No","Yes")</f>
        <v>Yes</v>
      </c>
    </row>
    <row r="1069" customFormat="false" ht="15" hidden="false" customHeight="false" outlineLevel="0" collapsed="false">
      <c r="A1069" s="17" t="s">
        <v>3539</v>
      </c>
      <c r="B1069" s="18" t="n">
        <v>46203</v>
      </c>
      <c r="C1069" s="17" t="s">
        <v>82</v>
      </c>
      <c r="D1069" s="17" t="s">
        <v>1327</v>
      </c>
      <c r="E1069" s="17" t="s">
        <v>1355</v>
      </c>
      <c r="F1069" s="15" t="n">
        <v>543.03</v>
      </c>
      <c r="G1069" s="15" t="n">
        <f aca="false">ROUND(ROUND(F1069*100,0)/10,0)/100</f>
        <v>54.3</v>
      </c>
      <c r="H1069" s="15" t="n">
        <f aca="false">F1069+G1069</f>
        <v>597.33</v>
      </c>
      <c r="I1069" s="17" t="s">
        <v>2474</v>
      </c>
      <c r="J1069" s="19" t="n">
        <f aca="false">DATE(YEAR(B1069),MONTH(B1069),1)</f>
        <v>46174</v>
      </c>
      <c r="K1069" s="17" t="str">
        <f aca="false">IF(E1069="","No","Yes")</f>
        <v>Yes</v>
      </c>
      <c r="L1069" s="17" t="str">
        <f aca="false">IF(D1069="","No","Yes")</f>
        <v>Yes</v>
      </c>
    </row>
    <row r="1070" customFormat="false" ht="15" hidden="false" customHeight="false" outlineLevel="0" collapsed="false">
      <c r="A1070" s="17" t="s">
        <v>3540</v>
      </c>
      <c r="B1070" s="18" t="n">
        <v>46203</v>
      </c>
      <c r="C1070" s="17" t="s">
        <v>82</v>
      </c>
      <c r="D1070" s="17" t="s">
        <v>1408</v>
      </c>
      <c r="E1070" s="17" t="s">
        <v>1407</v>
      </c>
      <c r="F1070" s="15" t="n">
        <v>153.6</v>
      </c>
      <c r="G1070" s="15" t="n">
        <f aca="false">ROUND(ROUND(F1070*100,0)/10,0)/100</f>
        <v>15.36</v>
      </c>
      <c r="H1070" s="15" t="n">
        <f aca="false">F1070+G1070</f>
        <v>168.96</v>
      </c>
      <c r="I1070" s="17" t="s">
        <v>2474</v>
      </c>
      <c r="J1070" s="19" t="n">
        <f aca="false">DATE(YEAR(B1070),MONTH(B1070),1)</f>
        <v>46174</v>
      </c>
      <c r="K1070" s="17" t="str">
        <f aca="false">IF(E1070="","No","Yes")</f>
        <v>Yes</v>
      </c>
      <c r="L1070" s="17" t="str">
        <f aca="false">IF(D1070="","No","Yes")</f>
        <v>Yes</v>
      </c>
    </row>
    <row r="1071" customFormat="false" ht="15" hidden="false" customHeight="false" outlineLevel="0" collapsed="false">
      <c r="A1071" s="17" t="s">
        <v>3541</v>
      </c>
      <c r="B1071" s="18" t="n">
        <v>46203</v>
      </c>
      <c r="C1071" s="17" t="s">
        <v>82</v>
      </c>
      <c r="D1071" s="17"/>
      <c r="E1071" s="17"/>
      <c r="F1071" s="15" t="n">
        <v>247.59</v>
      </c>
      <c r="G1071" s="15" t="n">
        <f aca="false">ROUND(ROUND(F1071*100,0)/10,0)/100</f>
        <v>24.76</v>
      </c>
      <c r="H1071" s="15" t="n">
        <f aca="false">F1071+G1071</f>
        <v>272.35</v>
      </c>
      <c r="I1071" s="17" t="s">
        <v>2470</v>
      </c>
      <c r="J1071" s="19" t="n">
        <f aca="false">DATE(YEAR(B1071),MONTH(B1071),1)</f>
        <v>46174</v>
      </c>
      <c r="K1071" s="17" t="str">
        <f aca="false">IF(E1071="","No","Yes")</f>
        <v>No</v>
      </c>
      <c r="L1071" s="17" t="str">
        <f aca="false">IF(D1071="","No","Yes")</f>
        <v>No</v>
      </c>
    </row>
    <row r="1072" customFormat="false" ht="15" hidden="false" customHeight="false" outlineLevel="0" collapsed="false">
      <c r="A1072" s="17" t="s">
        <v>3542</v>
      </c>
      <c r="B1072" s="18" t="n">
        <v>46203</v>
      </c>
      <c r="C1072" s="17" t="s">
        <v>88</v>
      </c>
      <c r="D1072" s="17" t="s">
        <v>1272</v>
      </c>
      <c r="E1072" s="17" t="s">
        <v>1364</v>
      </c>
      <c r="F1072" s="15" t="n">
        <v>281.64</v>
      </c>
      <c r="G1072" s="15" t="n">
        <f aca="false">ROUND(ROUND(F1072*100,0)/10,0)/100</f>
        <v>28.16</v>
      </c>
      <c r="H1072" s="15" t="n">
        <f aca="false">F1072+G1072</f>
        <v>309.8</v>
      </c>
      <c r="I1072" s="17" t="s">
        <v>2474</v>
      </c>
      <c r="J1072" s="19" t="n">
        <f aca="false">DATE(YEAR(B1072),MONTH(B1072),1)</f>
        <v>46174</v>
      </c>
      <c r="K1072" s="17" t="str">
        <f aca="false">IF(E1072="","No","Yes")</f>
        <v>Yes</v>
      </c>
      <c r="L1072" s="17" t="str">
        <f aca="false">IF(D1072="","No","Yes")</f>
        <v>Yes</v>
      </c>
    </row>
    <row r="1073" customFormat="false" ht="15" hidden="false" customHeight="false" outlineLevel="0" collapsed="false">
      <c r="A1073" s="17" t="s">
        <v>3543</v>
      </c>
      <c r="B1073" s="18" t="n">
        <v>46203</v>
      </c>
      <c r="C1073" s="17" t="s">
        <v>88</v>
      </c>
      <c r="D1073" s="17" t="s">
        <v>1254</v>
      </c>
      <c r="E1073" s="17" t="s">
        <v>1426</v>
      </c>
      <c r="F1073" s="15" t="n">
        <v>347.61</v>
      </c>
      <c r="G1073" s="15" t="n">
        <f aca="false">ROUND(ROUND(F1073*100,0)/10,0)/100</f>
        <v>34.76</v>
      </c>
      <c r="H1073" s="15" t="n">
        <f aca="false">F1073+G1073</f>
        <v>382.37</v>
      </c>
      <c r="I1073" s="17" t="s">
        <v>2474</v>
      </c>
      <c r="J1073" s="19" t="n">
        <f aca="false">DATE(YEAR(B1073),MONTH(B1073),1)</f>
        <v>46174</v>
      </c>
      <c r="K1073" s="17" t="str">
        <f aca="false">IF(E1073="","No","Yes")</f>
        <v>Yes</v>
      </c>
      <c r="L1073" s="17" t="str">
        <f aca="false">IF(D1073="","No","Yes")</f>
        <v>Yes</v>
      </c>
    </row>
    <row r="1074" customFormat="false" ht="15" hidden="false" customHeight="false" outlineLevel="0" collapsed="false">
      <c r="A1074" s="17" t="s">
        <v>3544</v>
      </c>
      <c r="B1074" s="18" t="n">
        <v>46203</v>
      </c>
      <c r="C1074" s="17" t="s">
        <v>88</v>
      </c>
      <c r="D1074" s="17" t="s">
        <v>1408</v>
      </c>
      <c r="E1074" s="17" t="s">
        <v>1427</v>
      </c>
      <c r="F1074" s="15" t="n">
        <v>249.87</v>
      </c>
      <c r="G1074" s="15" t="n">
        <f aca="false">ROUND(ROUND(F1074*100,0)/10,0)/100</f>
        <v>24.99</v>
      </c>
      <c r="H1074" s="15" t="n">
        <f aca="false">F1074+G1074</f>
        <v>274.86</v>
      </c>
      <c r="I1074" s="17" t="s">
        <v>2474</v>
      </c>
      <c r="J1074" s="19" t="n">
        <f aca="false">DATE(YEAR(B1074),MONTH(B1074),1)</f>
        <v>46174</v>
      </c>
      <c r="K1074" s="17" t="str">
        <f aca="false">IF(E1074="","No","Yes")</f>
        <v>Yes</v>
      </c>
      <c r="L1074" s="17" t="str">
        <f aca="false">IF(D1074="","No","Yes")</f>
        <v>Yes</v>
      </c>
    </row>
    <row r="1075" customFormat="false" ht="15" hidden="false" customHeight="false" outlineLevel="0" collapsed="false">
      <c r="A1075" s="17" t="s">
        <v>3545</v>
      </c>
      <c r="B1075" s="18" t="n">
        <v>46203</v>
      </c>
      <c r="C1075" s="17" t="s">
        <v>88</v>
      </c>
      <c r="D1075" s="17" t="s">
        <v>1395</v>
      </c>
      <c r="E1075" s="17"/>
      <c r="F1075" s="15" t="n">
        <v>111.21</v>
      </c>
      <c r="G1075" s="15" t="n">
        <f aca="false">ROUND(ROUND(F1075*100,0)/10,0)/100</f>
        <v>11.12</v>
      </c>
      <c r="H1075" s="15" t="n">
        <f aca="false">F1075+G1075</f>
        <v>122.33</v>
      </c>
      <c r="I1075" s="17" t="s">
        <v>2472</v>
      </c>
      <c r="J1075" s="19" t="n">
        <f aca="false">DATE(YEAR(B1075),MONTH(B1075),1)</f>
        <v>46174</v>
      </c>
      <c r="K1075" s="17" t="str">
        <f aca="false">IF(E1075="","No","Yes")</f>
        <v>No</v>
      </c>
      <c r="L1075" s="17" t="str">
        <f aca="false">IF(D1075="","No","Yes")</f>
        <v>Yes</v>
      </c>
    </row>
    <row r="1076" customFormat="false" ht="15" hidden="false" customHeight="false" outlineLevel="0" collapsed="false">
      <c r="A1076" s="17" t="s">
        <v>3546</v>
      </c>
      <c r="B1076" s="18" t="n">
        <v>46203</v>
      </c>
      <c r="C1076" s="17" t="s">
        <v>101</v>
      </c>
      <c r="D1076" s="17" t="s">
        <v>1293</v>
      </c>
      <c r="E1076" s="17" t="s">
        <v>1375</v>
      </c>
      <c r="F1076" s="15" t="n">
        <v>272.59</v>
      </c>
      <c r="G1076" s="15" t="n">
        <f aca="false">ROUND(ROUND(F1076*100,0)/10,0)/100</f>
        <v>27.26</v>
      </c>
      <c r="H1076" s="15" t="n">
        <f aca="false">F1076+G1076</f>
        <v>299.85</v>
      </c>
      <c r="I1076" s="17" t="s">
        <v>2474</v>
      </c>
      <c r="J1076" s="19" t="n">
        <f aca="false">DATE(YEAR(B1076),MONTH(B1076),1)</f>
        <v>46174</v>
      </c>
      <c r="K1076" s="17" t="str">
        <f aca="false">IF(E1076="","No","Yes")</f>
        <v>Yes</v>
      </c>
      <c r="L1076" s="17" t="str">
        <f aca="false">IF(D1076="","No","Yes")</f>
        <v>Yes</v>
      </c>
    </row>
    <row r="1077" customFormat="false" ht="15" hidden="false" customHeight="false" outlineLevel="0" collapsed="false">
      <c r="A1077" s="17" t="s">
        <v>3547</v>
      </c>
      <c r="B1077" s="18" t="n">
        <v>46203</v>
      </c>
      <c r="C1077" s="17" t="s">
        <v>101</v>
      </c>
      <c r="D1077" s="17" t="s">
        <v>1395</v>
      </c>
      <c r="E1077" s="17" t="s">
        <v>1424</v>
      </c>
      <c r="F1077" s="15" t="n">
        <v>245.6</v>
      </c>
      <c r="G1077" s="15" t="n">
        <f aca="false">ROUND(ROUND(F1077*100,0)/10,0)/100</f>
        <v>24.56</v>
      </c>
      <c r="H1077" s="15" t="n">
        <f aca="false">F1077+G1077</f>
        <v>270.16</v>
      </c>
      <c r="I1077" s="17" t="s">
        <v>2474</v>
      </c>
      <c r="J1077" s="19" t="n">
        <f aca="false">DATE(YEAR(B1077),MONTH(B1077),1)</f>
        <v>46174</v>
      </c>
      <c r="K1077" s="17" t="str">
        <f aca="false">IF(E1077="","No","Yes")</f>
        <v>Yes</v>
      </c>
      <c r="L1077" s="17" t="str">
        <f aca="false">IF(D1077="","No","Yes")</f>
        <v>Yes</v>
      </c>
    </row>
    <row r="1078" customFormat="false" ht="15" hidden="false" customHeight="false" outlineLevel="0" collapsed="false">
      <c r="A1078" s="17" t="s">
        <v>3548</v>
      </c>
      <c r="B1078" s="18" t="n">
        <v>46203</v>
      </c>
      <c r="C1078" s="17" t="s">
        <v>101</v>
      </c>
      <c r="D1078" s="17" t="s">
        <v>1324</v>
      </c>
      <c r="E1078" s="17"/>
      <c r="F1078" s="15" t="n">
        <v>92.58</v>
      </c>
      <c r="G1078" s="15" t="n">
        <f aca="false">ROUND(ROUND(F1078*100,0)/10,0)/100</f>
        <v>9.26</v>
      </c>
      <c r="H1078" s="15" t="n">
        <f aca="false">F1078+G1078</f>
        <v>101.84</v>
      </c>
      <c r="I1078" s="17" t="s">
        <v>2472</v>
      </c>
      <c r="J1078" s="19" t="n">
        <f aca="false">DATE(YEAR(B1078),MONTH(B1078),1)</f>
        <v>46174</v>
      </c>
      <c r="K1078" s="17" t="str">
        <f aca="false">IF(E1078="","No","Yes")</f>
        <v>No</v>
      </c>
      <c r="L1078" s="17" t="str">
        <f aca="false">IF(D1078="","No","Yes")</f>
        <v>Yes</v>
      </c>
    </row>
    <row r="1079" customFormat="false" ht="15" hidden="false" customHeight="false" outlineLevel="0" collapsed="false">
      <c r="A1079" s="17" t="s">
        <v>3549</v>
      </c>
      <c r="B1079" s="18" t="n">
        <v>46204</v>
      </c>
      <c r="C1079" s="17" t="s">
        <v>82</v>
      </c>
      <c r="D1079" s="17" t="s">
        <v>1208</v>
      </c>
      <c r="E1079" s="17" t="s">
        <v>1318</v>
      </c>
      <c r="F1079" s="15" t="n">
        <v>139.77</v>
      </c>
      <c r="G1079" s="15" t="n">
        <f aca="false">ROUND(ROUND(F1079*100,0)/10,0)/100</f>
        <v>13.98</v>
      </c>
      <c r="H1079" s="15" t="n">
        <f aca="false">F1079+G1079</f>
        <v>153.75</v>
      </c>
      <c r="I1079" s="17" t="s">
        <v>2474</v>
      </c>
      <c r="J1079" s="19" t="n">
        <f aca="false">DATE(YEAR(B1079),MONTH(B1079),1)</f>
        <v>46204</v>
      </c>
      <c r="K1079" s="17" t="str">
        <f aca="false">IF(E1079="","No","Yes")</f>
        <v>Yes</v>
      </c>
      <c r="L1079" s="17" t="str">
        <f aca="false">IF(D1079="","No","Yes")</f>
        <v>Yes</v>
      </c>
    </row>
    <row r="1080" customFormat="false" ht="15" hidden="false" customHeight="false" outlineLevel="0" collapsed="false">
      <c r="A1080" s="17" t="s">
        <v>3550</v>
      </c>
      <c r="B1080" s="18" t="n">
        <v>46204</v>
      </c>
      <c r="C1080" s="17" t="s">
        <v>82</v>
      </c>
      <c r="D1080" s="17" t="s">
        <v>1320</v>
      </c>
      <c r="E1080" s="17" t="s">
        <v>1380</v>
      </c>
      <c r="F1080" s="15" t="n">
        <v>227.78</v>
      </c>
      <c r="G1080" s="15" t="n">
        <f aca="false">ROUND(ROUND(F1080*100,0)/10,0)/100</f>
        <v>22.78</v>
      </c>
      <c r="H1080" s="15" t="n">
        <f aca="false">F1080+G1080</f>
        <v>250.56</v>
      </c>
      <c r="I1080" s="17" t="s">
        <v>2474</v>
      </c>
      <c r="J1080" s="19" t="n">
        <f aca="false">DATE(YEAR(B1080),MONTH(B1080),1)</f>
        <v>46204</v>
      </c>
      <c r="K1080" s="17" t="str">
        <f aca="false">IF(E1080="","No","Yes")</f>
        <v>Yes</v>
      </c>
      <c r="L1080" s="17" t="str">
        <f aca="false">IF(D1080="","No","Yes")</f>
        <v>Yes</v>
      </c>
    </row>
    <row r="1081" customFormat="false" ht="15" hidden="false" customHeight="false" outlineLevel="0" collapsed="false">
      <c r="A1081" s="17" t="s">
        <v>3551</v>
      </c>
      <c r="B1081" s="18" t="n">
        <v>46204</v>
      </c>
      <c r="C1081" s="17" t="s">
        <v>82</v>
      </c>
      <c r="D1081" s="17" t="s">
        <v>1331</v>
      </c>
      <c r="E1081" s="17" t="s">
        <v>1384</v>
      </c>
      <c r="F1081" s="15" t="n">
        <v>108.11</v>
      </c>
      <c r="G1081" s="15" t="n">
        <f aca="false">ROUND(ROUND(F1081*100,0)/10,0)/100</f>
        <v>10.81</v>
      </c>
      <c r="H1081" s="15" t="n">
        <f aca="false">F1081+G1081</f>
        <v>118.92</v>
      </c>
      <c r="I1081" s="17" t="s">
        <v>2474</v>
      </c>
      <c r="J1081" s="19" t="n">
        <f aca="false">DATE(YEAR(B1081),MONTH(B1081),1)</f>
        <v>46204</v>
      </c>
      <c r="K1081" s="17" t="str">
        <f aca="false">IF(E1081="","No","Yes")</f>
        <v>Yes</v>
      </c>
      <c r="L1081" s="17" t="str">
        <f aca="false">IF(D1081="","No","Yes")</f>
        <v>Yes</v>
      </c>
    </row>
    <row r="1082" customFormat="false" ht="15" hidden="false" customHeight="false" outlineLevel="0" collapsed="false">
      <c r="A1082" s="17" t="s">
        <v>3552</v>
      </c>
      <c r="B1082" s="18" t="n">
        <v>46204</v>
      </c>
      <c r="C1082" s="17" t="s">
        <v>82</v>
      </c>
      <c r="D1082" s="17" t="s">
        <v>1327</v>
      </c>
      <c r="E1082" s="17" t="s">
        <v>1433</v>
      </c>
      <c r="F1082" s="15" t="n">
        <v>193.13</v>
      </c>
      <c r="G1082" s="15" t="n">
        <f aca="false">ROUND(ROUND(F1082*100,0)/10,0)/100</f>
        <v>19.31</v>
      </c>
      <c r="H1082" s="15" t="n">
        <f aca="false">F1082+G1082</f>
        <v>212.44</v>
      </c>
      <c r="I1082" s="17" t="s">
        <v>2474</v>
      </c>
      <c r="J1082" s="19" t="n">
        <f aca="false">DATE(YEAR(B1082),MONTH(B1082),1)</f>
        <v>46204</v>
      </c>
      <c r="K1082" s="17" t="str">
        <f aca="false">IF(E1082="","No","Yes")</f>
        <v>Yes</v>
      </c>
      <c r="L1082" s="17" t="str">
        <f aca="false">IF(D1082="","No","Yes")</f>
        <v>Yes</v>
      </c>
    </row>
    <row r="1083" customFormat="false" ht="15" hidden="false" customHeight="false" outlineLevel="0" collapsed="false">
      <c r="A1083" s="17" t="s">
        <v>3553</v>
      </c>
      <c r="B1083" s="18" t="n">
        <v>46204</v>
      </c>
      <c r="C1083" s="17" t="s">
        <v>82</v>
      </c>
      <c r="D1083" s="17" t="s">
        <v>1324</v>
      </c>
      <c r="E1083" s="17" t="s">
        <v>1439</v>
      </c>
      <c r="F1083" s="15" t="n">
        <v>490.53</v>
      </c>
      <c r="G1083" s="15" t="n">
        <f aca="false">ROUND(ROUND(F1083*100,0)/10,0)/100</f>
        <v>49.05</v>
      </c>
      <c r="H1083" s="15" t="n">
        <f aca="false">F1083+G1083</f>
        <v>539.58</v>
      </c>
      <c r="I1083" s="17" t="s">
        <v>2474</v>
      </c>
      <c r="J1083" s="19" t="n">
        <f aca="false">DATE(YEAR(B1083),MONTH(B1083),1)</f>
        <v>46204</v>
      </c>
      <c r="K1083" s="17" t="str">
        <f aca="false">IF(E1083="","No","Yes")</f>
        <v>Yes</v>
      </c>
      <c r="L1083" s="17" t="str">
        <f aca="false">IF(D1083="","No","Yes")</f>
        <v>Yes</v>
      </c>
    </row>
    <row r="1084" customFormat="false" ht="15" hidden="false" customHeight="false" outlineLevel="0" collapsed="false">
      <c r="A1084" s="17" t="s">
        <v>3554</v>
      </c>
      <c r="B1084" s="18" t="n">
        <v>46204</v>
      </c>
      <c r="C1084" s="17" t="s">
        <v>82</v>
      </c>
      <c r="D1084" s="17" t="s">
        <v>1331</v>
      </c>
      <c r="E1084" s="17" t="s">
        <v>1455</v>
      </c>
      <c r="F1084" s="15" t="n">
        <v>167</v>
      </c>
      <c r="G1084" s="15" t="n">
        <f aca="false">ROUND(ROUND(F1084*100,0)/10,0)/100</f>
        <v>16.7</v>
      </c>
      <c r="H1084" s="15" t="n">
        <f aca="false">F1084+G1084</f>
        <v>183.7</v>
      </c>
      <c r="I1084" s="17" t="s">
        <v>2474</v>
      </c>
      <c r="J1084" s="19" t="n">
        <f aca="false">DATE(YEAR(B1084),MONTH(B1084),1)</f>
        <v>46204</v>
      </c>
      <c r="K1084" s="17" t="str">
        <f aca="false">IF(E1084="","No","Yes")</f>
        <v>Yes</v>
      </c>
      <c r="L1084" s="17" t="str">
        <f aca="false">IF(D1084="","No","Yes")</f>
        <v>Yes</v>
      </c>
    </row>
    <row r="1085" customFormat="false" ht="15" hidden="false" customHeight="false" outlineLevel="0" collapsed="false">
      <c r="A1085" s="17" t="s">
        <v>3555</v>
      </c>
      <c r="B1085" s="18" t="n">
        <v>46204</v>
      </c>
      <c r="C1085" s="17" t="s">
        <v>82</v>
      </c>
      <c r="D1085" s="17" t="s">
        <v>1441</v>
      </c>
      <c r="E1085" s="17"/>
      <c r="F1085" s="15" t="n">
        <v>147.31</v>
      </c>
      <c r="G1085" s="15" t="n">
        <f aca="false">ROUND(ROUND(F1085*100,0)/10,0)/100</f>
        <v>14.73</v>
      </c>
      <c r="H1085" s="15" t="n">
        <f aca="false">F1085+G1085</f>
        <v>162.04</v>
      </c>
      <c r="I1085" s="17" t="s">
        <v>2472</v>
      </c>
      <c r="J1085" s="19" t="n">
        <f aca="false">DATE(YEAR(B1085),MONTH(B1085),1)</f>
        <v>46204</v>
      </c>
      <c r="K1085" s="17" t="str">
        <f aca="false">IF(E1085="","No","Yes")</f>
        <v>No</v>
      </c>
      <c r="L1085" s="17" t="str">
        <f aca="false">IF(D1085="","No","Yes")</f>
        <v>Yes</v>
      </c>
    </row>
    <row r="1086" customFormat="false" ht="15" hidden="false" customHeight="false" outlineLevel="0" collapsed="false">
      <c r="A1086" s="17" t="s">
        <v>3556</v>
      </c>
      <c r="B1086" s="18" t="n">
        <v>46204</v>
      </c>
      <c r="C1086" s="17" t="s">
        <v>88</v>
      </c>
      <c r="D1086" s="17" t="s">
        <v>1248</v>
      </c>
      <c r="E1086" s="17" t="s">
        <v>1368</v>
      </c>
      <c r="F1086" s="15" t="n">
        <v>453.42</v>
      </c>
      <c r="G1086" s="15" t="n">
        <f aca="false">ROUND(ROUND(F1086*100,0)/10,0)/100</f>
        <v>45.34</v>
      </c>
      <c r="H1086" s="15" t="n">
        <f aca="false">F1086+G1086</f>
        <v>498.76</v>
      </c>
      <c r="I1086" s="17" t="s">
        <v>2474</v>
      </c>
      <c r="J1086" s="19" t="n">
        <f aca="false">DATE(YEAR(B1086),MONTH(B1086),1)</f>
        <v>46204</v>
      </c>
      <c r="K1086" s="17" t="str">
        <f aca="false">IF(E1086="","No","Yes")</f>
        <v>Yes</v>
      </c>
      <c r="L1086" s="17" t="str">
        <f aca="false">IF(D1086="","No","Yes")</f>
        <v>Yes</v>
      </c>
    </row>
    <row r="1087" customFormat="false" ht="15" hidden="false" customHeight="false" outlineLevel="0" collapsed="false">
      <c r="A1087" s="17" t="s">
        <v>3557</v>
      </c>
      <c r="B1087" s="18" t="n">
        <v>46204</v>
      </c>
      <c r="C1087" s="17" t="s">
        <v>88</v>
      </c>
      <c r="D1087" s="17" t="s">
        <v>1324</v>
      </c>
      <c r="E1087" s="17" t="s">
        <v>1414</v>
      </c>
      <c r="F1087" s="15" t="n">
        <v>567.68</v>
      </c>
      <c r="G1087" s="15" t="n">
        <f aca="false">ROUND(ROUND(F1087*100,0)/10,0)/100</f>
        <v>56.77</v>
      </c>
      <c r="H1087" s="15" t="n">
        <f aca="false">F1087+G1087</f>
        <v>624.45</v>
      </c>
      <c r="I1087" s="17" t="s">
        <v>2474</v>
      </c>
      <c r="J1087" s="19" t="n">
        <f aca="false">DATE(YEAR(B1087),MONTH(B1087),1)</f>
        <v>46204</v>
      </c>
      <c r="K1087" s="17" t="str">
        <f aca="false">IF(E1087="","No","Yes")</f>
        <v>Yes</v>
      </c>
      <c r="L1087" s="17" t="str">
        <f aca="false">IF(D1087="","No","Yes")</f>
        <v>Yes</v>
      </c>
    </row>
    <row r="1088" customFormat="false" ht="15" hidden="false" customHeight="false" outlineLevel="0" collapsed="false">
      <c r="A1088" s="17" t="s">
        <v>3558</v>
      </c>
      <c r="B1088" s="18" t="n">
        <v>46204</v>
      </c>
      <c r="C1088" s="17" t="s">
        <v>88</v>
      </c>
      <c r="D1088" s="17" t="s">
        <v>1293</v>
      </c>
      <c r="E1088" s="17" t="s">
        <v>1429</v>
      </c>
      <c r="F1088" s="15" t="n">
        <v>207.93</v>
      </c>
      <c r="G1088" s="15" t="n">
        <f aca="false">ROUND(ROUND(F1088*100,0)/10,0)/100</f>
        <v>20.79</v>
      </c>
      <c r="H1088" s="15" t="n">
        <f aca="false">F1088+G1088</f>
        <v>228.72</v>
      </c>
      <c r="I1088" s="17" t="s">
        <v>2474</v>
      </c>
      <c r="J1088" s="19" t="n">
        <f aca="false">DATE(YEAR(B1088),MONTH(B1088),1)</f>
        <v>46204</v>
      </c>
      <c r="K1088" s="17" t="str">
        <f aca="false">IF(E1088="","No","Yes")</f>
        <v>Yes</v>
      </c>
      <c r="L1088" s="17" t="str">
        <f aca="false">IF(D1088="","No","Yes")</f>
        <v>Yes</v>
      </c>
    </row>
    <row r="1089" customFormat="false" ht="15" hidden="false" customHeight="false" outlineLevel="0" collapsed="false">
      <c r="A1089" s="17" t="s">
        <v>3559</v>
      </c>
      <c r="B1089" s="18" t="n">
        <v>46204</v>
      </c>
      <c r="C1089" s="17" t="s">
        <v>88</v>
      </c>
      <c r="D1089" s="17" t="s">
        <v>1395</v>
      </c>
      <c r="E1089" s="17" t="s">
        <v>1434</v>
      </c>
      <c r="F1089" s="15" t="n">
        <v>162.31</v>
      </c>
      <c r="G1089" s="15" t="n">
        <f aca="false">ROUND(ROUND(F1089*100,0)/10,0)/100</f>
        <v>16.23</v>
      </c>
      <c r="H1089" s="15" t="n">
        <f aca="false">F1089+G1089</f>
        <v>178.54</v>
      </c>
      <c r="I1089" s="17" t="s">
        <v>2474</v>
      </c>
      <c r="J1089" s="19" t="n">
        <f aca="false">DATE(YEAR(B1089),MONTH(B1089),1)</f>
        <v>46204</v>
      </c>
      <c r="K1089" s="17" t="str">
        <f aca="false">IF(E1089="","No","Yes")</f>
        <v>Yes</v>
      </c>
      <c r="L1089" s="17" t="str">
        <f aca="false">IF(D1089="","No","Yes")</f>
        <v>Yes</v>
      </c>
    </row>
    <row r="1090" customFormat="false" ht="15" hidden="false" customHeight="false" outlineLevel="0" collapsed="false">
      <c r="A1090" s="17" t="s">
        <v>3560</v>
      </c>
      <c r="B1090" s="18" t="n">
        <v>46204</v>
      </c>
      <c r="C1090" s="17" t="s">
        <v>101</v>
      </c>
      <c r="D1090" s="17" t="s">
        <v>1272</v>
      </c>
      <c r="E1090" s="17" t="s">
        <v>1362</v>
      </c>
      <c r="F1090" s="15" t="n">
        <v>56.05</v>
      </c>
      <c r="G1090" s="15" t="n">
        <f aca="false">ROUND(ROUND(F1090*100,0)/10,0)/100</f>
        <v>5.61</v>
      </c>
      <c r="H1090" s="15" t="n">
        <f aca="false">F1090+G1090</f>
        <v>61.66</v>
      </c>
      <c r="I1090" s="17" t="s">
        <v>2474</v>
      </c>
      <c r="J1090" s="19" t="n">
        <f aca="false">DATE(YEAR(B1090),MONTH(B1090),1)</f>
        <v>46204</v>
      </c>
      <c r="K1090" s="17" t="str">
        <f aca="false">IF(E1090="","No","Yes")</f>
        <v>Yes</v>
      </c>
      <c r="L1090" s="17" t="str">
        <f aca="false">IF(D1090="","No","Yes")</f>
        <v>Yes</v>
      </c>
    </row>
    <row r="1091" customFormat="false" ht="15" hidden="false" customHeight="false" outlineLevel="0" collapsed="false">
      <c r="A1091" s="17" t="s">
        <v>3561</v>
      </c>
      <c r="B1091" s="18" t="n">
        <v>46204</v>
      </c>
      <c r="C1091" s="17" t="s">
        <v>101</v>
      </c>
      <c r="D1091" s="17" t="s">
        <v>1327</v>
      </c>
      <c r="E1091" s="17" t="s">
        <v>1363</v>
      </c>
      <c r="F1091" s="15" t="n">
        <v>189.83</v>
      </c>
      <c r="G1091" s="15" t="n">
        <f aca="false">ROUND(ROUND(F1091*100,0)/10,0)/100</f>
        <v>18.98</v>
      </c>
      <c r="H1091" s="15" t="n">
        <f aca="false">F1091+G1091</f>
        <v>208.81</v>
      </c>
      <c r="I1091" s="17" t="s">
        <v>2474</v>
      </c>
      <c r="J1091" s="19" t="n">
        <f aca="false">DATE(YEAR(B1091),MONTH(B1091),1)</f>
        <v>46204</v>
      </c>
      <c r="K1091" s="17" t="str">
        <f aca="false">IF(E1091="","No","Yes")</f>
        <v>Yes</v>
      </c>
      <c r="L1091" s="17" t="str">
        <f aca="false">IF(D1091="","No","Yes")</f>
        <v>Yes</v>
      </c>
    </row>
    <row r="1092" customFormat="false" ht="15" hidden="false" customHeight="false" outlineLevel="0" collapsed="false">
      <c r="A1092" s="17" t="s">
        <v>3562</v>
      </c>
      <c r="B1092" s="18" t="n">
        <v>46204</v>
      </c>
      <c r="C1092" s="17" t="s">
        <v>101</v>
      </c>
      <c r="D1092" s="17" t="s">
        <v>1320</v>
      </c>
      <c r="E1092" s="17" t="s">
        <v>1386</v>
      </c>
      <c r="F1092" s="15" t="n">
        <v>212.29</v>
      </c>
      <c r="G1092" s="15" t="n">
        <f aca="false">ROUND(ROUND(F1092*100,0)/10,0)/100</f>
        <v>21.23</v>
      </c>
      <c r="H1092" s="15" t="n">
        <f aca="false">F1092+G1092</f>
        <v>233.52</v>
      </c>
      <c r="I1092" s="17" t="s">
        <v>2474</v>
      </c>
      <c r="J1092" s="19" t="n">
        <f aca="false">DATE(YEAR(B1092),MONTH(B1092),1)</f>
        <v>46204</v>
      </c>
      <c r="K1092" s="17" t="str">
        <f aca="false">IF(E1092="","No","Yes")</f>
        <v>Yes</v>
      </c>
      <c r="L1092" s="17" t="str">
        <f aca="false">IF(D1092="","No","Yes")</f>
        <v>Yes</v>
      </c>
    </row>
    <row r="1093" customFormat="false" ht="15" hidden="false" customHeight="false" outlineLevel="0" collapsed="false">
      <c r="A1093" s="17" t="s">
        <v>3563</v>
      </c>
      <c r="B1093" s="18" t="n">
        <v>46204</v>
      </c>
      <c r="C1093" s="17" t="s">
        <v>101</v>
      </c>
      <c r="D1093" s="17" t="s">
        <v>1320</v>
      </c>
      <c r="E1093" s="17" t="s">
        <v>1418</v>
      </c>
      <c r="F1093" s="15" t="n">
        <v>933.11</v>
      </c>
      <c r="G1093" s="15" t="n">
        <f aca="false">ROUND(ROUND(F1093*100,0)/10,0)/100</f>
        <v>93.31</v>
      </c>
      <c r="H1093" s="15" t="n">
        <f aca="false">F1093+G1093</f>
        <v>1026.42</v>
      </c>
      <c r="I1093" s="17" t="s">
        <v>2474</v>
      </c>
      <c r="J1093" s="19" t="n">
        <f aca="false">DATE(YEAR(B1093),MONTH(B1093),1)</f>
        <v>46204</v>
      </c>
      <c r="K1093" s="17" t="str">
        <f aca="false">IF(E1093="","No","Yes")</f>
        <v>Yes</v>
      </c>
      <c r="L1093" s="17" t="str">
        <f aca="false">IF(D1093="","No","Yes")</f>
        <v>Yes</v>
      </c>
    </row>
    <row r="1094" customFormat="false" ht="15" hidden="false" customHeight="false" outlineLevel="0" collapsed="false">
      <c r="A1094" s="17" t="s">
        <v>3564</v>
      </c>
      <c r="B1094" s="18" t="n">
        <v>46204</v>
      </c>
      <c r="C1094" s="17" t="s">
        <v>101</v>
      </c>
      <c r="D1094" s="17" t="s">
        <v>1441</v>
      </c>
      <c r="E1094" s="17" t="s">
        <v>1440</v>
      </c>
      <c r="F1094" s="15" t="n">
        <v>606.76</v>
      </c>
      <c r="G1094" s="15" t="n">
        <f aca="false">ROUND(ROUND(F1094*100,0)/10,0)/100</f>
        <v>60.68</v>
      </c>
      <c r="H1094" s="15" t="n">
        <f aca="false">F1094+G1094</f>
        <v>667.44</v>
      </c>
      <c r="I1094" s="17" t="s">
        <v>2474</v>
      </c>
      <c r="J1094" s="19" t="n">
        <f aca="false">DATE(YEAR(B1094),MONTH(B1094),1)</f>
        <v>46204</v>
      </c>
      <c r="K1094" s="17" t="str">
        <f aca="false">IF(E1094="","No","Yes")</f>
        <v>Yes</v>
      </c>
      <c r="L1094" s="17" t="str">
        <f aca="false">IF(D1094="","No","Yes")</f>
        <v>Yes</v>
      </c>
    </row>
    <row r="1095" customFormat="false" ht="15" hidden="false" customHeight="false" outlineLevel="0" collapsed="false">
      <c r="A1095" s="17" t="s">
        <v>3565</v>
      </c>
      <c r="B1095" s="18" t="n">
        <v>46204</v>
      </c>
      <c r="C1095" s="17" t="s">
        <v>101</v>
      </c>
      <c r="D1095" s="17" t="s">
        <v>1302</v>
      </c>
      <c r="E1095" s="17" t="s">
        <v>1451</v>
      </c>
      <c r="F1095" s="15" t="n">
        <v>175.45</v>
      </c>
      <c r="G1095" s="15" t="n">
        <f aca="false">ROUND(ROUND(F1095*100,0)/10,0)/100</f>
        <v>17.55</v>
      </c>
      <c r="H1095" s="15" t="n">
        <f aca="false">F1095+G1095</f>
        <v>193</v>
      </c>
      <c r="I1095" s="17" t="s">
        <v>2474</v>
      </c>
      <c r="J1095" s="19" t="n">
        <f aca="false">DATE(YEAR(B1095),MONTH(B1095),1)</f>
        <v>46204</v>
      </c>
      <c r="K1095" s="17" t="str">
        <f aca="false">IF(E1095="","No","Yes")</f>
        <v>Yes</v>
      </c>
      <c r="L1095" s="17" t="str">
        <f aca="false">IF(D1095="","No","Yes")</f>
        <v>Yes</v>
      </c>
    </row>
    <row r="1096" customFormat="false" ht="15" hidden="false" customHeight="false" outlineLevel="0" collapsed="false">
      <c r="A1096" s="17" t="s">
        <v>3566</v>
      </c>
      <c r="B1096" s="18" t="n">
        <v>46204</v>
      </c>
      <c r="C1096" s="17" t="s">
        <v>101</v>
      </c>
      <c r="D1096" s="17" t="s">
        <v>1459</v>
      </c>
      <c r="E1096" s="17" t="s">
        <v>1458</v>
      </c>
      <c r="F1096" s="15" t="n">
        <v>677.76</v>
      </c>
      <c r="G1096" s="15" t="n">
        <f aca="false">ROUND(ROUND(F1096*100,0)/10,0)/100</f>
        <v>67.78</v>
      </c>
      <c r="H1096" s="15" t="n">
        <f aca="false">F1096+G1096</f>
        <v>745.54</v>
      </c>
      <c r="I1096" s="17" t="s">
        <v>2474</v>
      </c>
      <c r="J1096" s="19" t="n">
        <f aca="false">DATE(YEAR(B1096),MONTH(B1096),1)</f>
        <v>46204</v>
      </c>
      <c r="K1096" s="17" t="str">
        <f aca="false">IF(E1096="","No","Yes")</f>
        <v>Yes</v>
      </c>
      <c r="L1096" s="17" t="str">
        <f aca="false">IF(D1096="","No","Yes")</f>
        <v>Yes</v>
      </c>
    </row>
    <row r="1097" customFormat="false" ht="15" hidden="false" customHeight="false" outlineLevel="0" collapsed="false">
      <c r="A1097" s="17" t="s">
        <v>3567</v>
      </c>
      <c r="B1097" s="18" t="n">
        <v>46204</v>
      </c>
      <c r="C1097" s="17" t="s">
        <v>101</v>
      </c>
      <c r="D1097" s="17" t="s">
        <v>1377</v>
      </c>
      <c r="E1097" s="17" t="s">
        <v>1466</v>
      </c>
      <c r="F1097" s="15" t="n">
        <v>126.83</v>
      </c>
      <c r="G1097" s="15" t="n">
        <f aca="false">ROUND(ROUND(F1097*100,0)/10,0)/100</f>
        <v>12.68</v>
      </c>
      <c r="H1097" s="15" t="n">
        <f aca="false">F1097+G1097</f>
        <v>139.51</v>
      </c>
      <c r="I1097" s="17" t="s">
        <v>2474</v>
      </c>
      <c r="J1097" s="19" t="n">
        <f aca="false">DATE(YEAR(B1097),MONTH(B1097),1)</f>
        <v>46204</v>
      </c>
      <c r="K1097" s="17" t="str">
        <f aca="false">IF(E1097="","No","Yes")</f>
        <v>Yes</v>
      </c>
      <c r="L1097" s="17" t="str">
        <f aca="false">IF(D1097="","No","Yes")</f>
        <v>Yes</v>
      </c>
    </row>
    <row r="1098" customFormat="false" ht="15" hidden="false" customHeight="false" outlineLevel="0" collapsed="false">
      <c r="A1098" s="17" t="s">
        <v>3568</v>
      </c>
      <c r="B1098" s="18" t="n">
        <v>46205</v>
      </c>
      <c r="C1098" s="17" t="s">
        <v>82</v>
      </c>
      <c r="D1098" s="17" t="s">
        <v>1391</v>
      </c>
      <c r="E1098" s="17" t="s">
        <v>1402</v>
      </c>
      <c r="F1098" s="15" t="n">
        <v>145.12</v>
      </c>
      <c r="G1098" s="15" t="n">
        <f aca="false">ROUND(ROUND(F1098*100,0)/10,0)/100</f>
        <v>14.51</v>
      </c>
      <c r="H1098" s="15" t="n">
        <f aca="false">F1098+G1098</f>
        <v>159.63</v>
      </c>
      <c r="I1098" s="17" t="s">
        <v>2474</v>
      </c>
      <c r="J1098" s="19" t="n">
        <f aca="false">DATE(YEAR(B1098),MONTH(B1098),1)</f>
        <v>46204</v>
      </c>
      <c r="K1098" s="17" t="str">
        <f aca="false">IF(E1098="","No","Yes")</f>
        <v>Yes</v>
      </c>
      <c r="L1098" s="17" t="str">
        <f aca="false">IF(D1098="","No","Yes")</f>
        <v>Yes</v>
      </c>
    </row>
    <row r="1099" customFormat="false" ht="15" hidden="false" customHeight="false" outlineLevel="0" collapsed="false">
      <c r="A1099" s="17" t="s">
        <v>3569</v>
      </c>
      <c r="B1099" s="18" t="n">
        <v>46205</v>
      </c>
      <c r="C1099" s="17" t="s">
        <v>82</v>
      </c>
      <c r="D1099" s="17" t="s">
        <v>1405</v>
      </c>
      <c r="E1099" s="17" t="s">
        <v>1420</v>
      </c>
      <c r="F1099" s="15" t="n">
        <v>77.54</v>
      </c>
      <c r="G1099" s="15" t="n">
        <f aca="false">ROUND(ROUND(F1099*100,0)/10,0)/100</f>
        <v>7.75</v>
      </c>
      <c r="H1099" s="15" t="n">
        <f aca="false">F1099+G1099</f>
        <v>85.29</v>
      </c>
      <c r="I1099" s="17" t="s">
        <v>2474</v>
      </c>
      <c r="J1099" s="19" t="n">
        <f aca="false">DATE(YEAR(B1099),MONTH(B1099),1)</f>
        <v>46204</v>
      </c>
      <c r="K1099" s="17" t="str">
        <f aca="false">IF(E1099="","No","Yes")</f>
        <v>Yes</v>
      </c>
      <c r="L1099" s="17" t="str">
        <f aca="false">IF(D1099="","No","Yes")</f>
        <v>Yes</v>
      </c>
    </row>
    <row r="1100" customFormat="false" ht="15" hidden="false" customHeight="false" outlineLevel="0" collapsed="false">
      <c r="A1100" s="17" t="s">
        <v>3570</v>
      </c>
      <c r="B1100" s="18" t="n">
        <v>46205</v>
      </c>
      <c r="C1100" s="17" t="s">
        <v>82</v>
      </c>
      <c r="D1100" s="17" t="s">
        <v>1388</v>
      </c>
      <c r="E1100" s="17" t="s">
        <v>1423</v>
      </c>
      <c r="F1100" s="15" t="n">
        <v>358.84</v>
      </c>
      <c r="G1100" s="15" t="n">
        <f aca="false">ROUND(ROUND(F1100*100,0)/10,0)/100</f>
        <v>35.88</v>
      </c>
      <c r="H1100" s="15" t="n">
        <f aca="false">F1100+G1100</f>
        <v>394.72</v>
      </c>
      <c r="I1100" s="17" t="s">
        <v>2474</v>
      </c>
      <c r="J1100" s="19" t="n">
        <f aca="false">DATE(YEAR(B1100),MONTH(B1100),1)</f>
        <v>46204</v>
      </c>
      <c r="K1100" s="17" t="str">
        <f aca="false">IF(E1100="","No","Yes")</f>
        <v>Yes</v>
      </c>
      <c r="L1100" s="17" t="str">
        <f aca="false">IF(D1100="","No","Yes")</f>
        <v>Yes</v>
      </c>
    </row>
    <row r="1101" customFormat="false" ht="15" hidden="false" customHeight="false" outlineLevel="0" collapsed="false">
      <c r="A1101" s="17" t="s">
        <v>3571</v>
      </c>
      <c r="B1101" s="18" t="n">
        <v>46205</v>
      </c>
      <c r="C1101" s="17" t="s">
        <v>82</v>
      </c>
      <c r="D1101" s="17" t="s">
        <v>1405</v>
      </c>
      <c r="E1101" s="17" t="s">
        <v>1444</v>
      </c>
      <c r="F1101" s="15" t="n">
        <v>250.87</v>
      </c>
      <c r="G1101" s="15" t="n">
        <f aca="false">ROUND(ROUND(F1101*100,0)/10,0)/100</f>
        <v>25.09</v>
      </c>
      <c r="H1101" s="15" t="n">
        <f aca="false">F1101+G1101</f>
        <v>275.96</v>
      </c>
      <c r="I1101" s="17" t="s">
        <v>2474</v>
      </c>
      <c r="J1101" s="19" t="n">
        <f aca="false">DATE(YEAR(B1101),MONTH(B1101),1)</f>
        <v>46204</v>
      </c>
      <c r="K1101" s="17" t="str">
        <f aca="false">IF(E1101="","No","Yes")</f>
        <v>Yes</v>
      </c>
      <c r="L1101" s="17" t="str">
        <f aca="false">IF(D1101="","No","Yes")</f>
        <v>Yes</v>
      </c>
    </row>
    <row r="1102" customFormat="false" ht="15" hidden="false" customHeight="false" outlineLevel="0" collapsed="false">
      <c r="A1102" s="17" t="s">
        <v>3572</v>
      </c>
      <c r="B1102" s="18" t="n">
        <v>46205</v>
      </c>
      <c r="C1102" s="17" t="s">
        <v>82</v>
      </c>
      <c r="D1102" s="17" t="s">
        <v>1453</v>
      </c>
      <c r="E1102" s="17" t="s">
        <v>1462</v>
      </c>
      <c r="F1102" s="15" t="n">
        <v>205.62</v>
      </c>
      <c r="G1102" s="15" t="n">
        <f aca="false">ROUND(ROUND(F1102*100,0)/10,0)/100</f>
        <v>20.56</v>
      </c>
      <c r="H1102" s="15" t="n">
        <f aca="false">F1102+G1102</f>
        <v>226.18</v>
      </c>
      <c r="I1102" s="17" t="s">
        <v>2474</v>
      </c>
      <c r="J1102" s="19" t="n">
        <f aca="false">DATE(YEAR(B1102),MONTH(B1102),1)</f>
        <v>46204</v>
      </c>
      <c r="K1102" s="17" t="str">
        <f aca="false">IF(E1102="","No","Yes")</f>
        <v>Yes</v>
      </c>
      <c r="L1102" s="17" t="str">
        <f aca="false">IF(D1102="","No","Yes")</f>
        <v>Yes</v>
      </c>
    </row>
    <row r="1103" customFormat="false" ht="15" hidden="false" customHeight="false" outlineLevel="0" collapsed="false">
      <c r="A1103" s="17" t="s">
        <v>3573</v>
      </c>
      <c r="B1103" s="18" t="n">
        <v>46205</v>
      </c>
      <c r="C1103" s="17" t="s">
        <v>82</v>
      </c>
      <c r="D1103" s="17" t="s">
        <v>1331</v>
      </c>
      <c r="E1103" s="17" t="s">
        <v>1476</v>
      </c>
      <c r="F1103" s="15" t="n">
        <v>110.51</v>
      </c>
      <c r="G1103" s="15" t="n">
        <f aca="false">ROUND(ROUND(F1103*100,0)/10,0)/100</f>
        <v>11.05</v>
      </c>
      <c r="H1103" s="15" t="n">
        <f aca="false">F1103+G1103</f>
        <v>121.56</v>
      </c>
      <c r="I1103" s="17" t="s">
        <v>2474</v>
      </c>
      <c r="J1103" s="19" t="n">
        <f aca="false">DATE(YEAR(B1103),MONTH(B1103),1)</f>
        <v>46204</v>
      </c>
      <c r="K1103" s="17" t="str">
        <f aca="false">IF(E1103="","No","Yes")</f>
        <v>Yes</v>
      </c>
      <c r="L1103" s="17" t="str">
        <f aca="false">IF(D1103="","No","Yes")</f>
        <v>Yes</v>
      </c>
    </row>
    <row r="1104" customFormat="false" ht="15" hidden="false" customHeight="false" outlineLevel="0" collapsed="false">
      <c r="A1104" s="17" t="s">
        <v>3574</v>
      </c>
      <c r="B1104" s="18" t="n">
        <v>46205</v>
      </c>
      <c r="C1104" s="17" t="s">
        <v>82</v>
      </c>
      <c r="D1104" s="17" t="s">
        <v>1408</v>
      </c>
      <c r="E1104" s="17" t="s">
        <v>1478</v>
      </c>
      <c r="F1104" s="15" t="n">
        <v>69.11</v>
      </c>
      <c r="G1104" s="15" t="n">
        <f aca="false">ROUND(ROUND(F1104*100,0)/10,0)/100</f>
        <v>6.91</v>
      </c>
      <c r="H1104" s="15" t="n">
        <f aca="false">F1104+G1104</f>
        <v>76.02</v>
      </c>
      <c r="I1104" s="17" t="s">
        <v>2474</v>
      </c>
      <c r="J1104" s="19" t="n">
        <f aca="false">DATE(YEAR(B1104),MONTH(B1104),1)</f>
        <v>46204</v>
      </c>
      <c r="K1104" s="17" t="str">
        <f aca="false">IF(E1104="","No","Yes")</f>
        <v>Yes</v>
      </c>
      <c r="L1104" s="17" t="str">
        <f aca="false">IF(D1104="","No","Yes")</f>
        <v>Yes</v>
      </c>
    </row>
    <row r="1105" customFormat="false" ht="15" hidden="false" customHeight="false" outlineLevel="0" collapsed="false">
      <c r="A1105" s="17" t="s">
        <v>3575</v>
      </c>
      <c r="B1105" s="18" t="n">
        <v>46205</v>
      </c>
      <c r="C1105" s="17" t="s">
        <v>82</v>
      </c>
      <c r="D1105" s="17" t="s">
        <v>1331</v>
      </c>
      <c r="E1105" s="17"/>
      <c r="F1105" s="15" t="n">
        <v>256.48</v>
      </c>
      <c r="G1105" s="15" t="n">
        <f aca="false">ROUND(ROUND(F1105*100,0)/10,0)/100</f>
        <v>25.65</v>
      </c>
      <c r="H1105" s="15" t="n">
        <f aca="false">F1105+G1105</f>
        <v>282.13</v>
      </c>
      <c r="I1105" s="17" t="s">
        <v>2472</v>
      </c>
      <c r="J1105" s="19" t="n">
        <f aca="false">DATE(YEAR(B1105),MONTH(B1105),1)</f>
        <v>46204</v>
      </c>
      <c r="K1105" s="17" t="str">
        <f aca="false">IF(E1105="","No","Yes")</f>
        <v>No</v>
      </c>
      <c r="L1105" s="17" t="str">
        <f aca="false">IF(D1105="","No","Yes")</f>
        <v>Yes</v>
      </c>
    </row>
    <row r="1106" customFormat="false" ht="15" hidden="false" customHeight="false" outlineLevel="0" collapsed="false">
      <c r="A1106" s="17" t="s">
        <v>3576</v>
      </c>
      <c r="B1106" s="18" t="n">
        <v>46205</v>
      </c>
      <c r="C1106" s="17" t="s">
        <v>88</v>
      </c>
      <c r="D1106" s="17" t="s">
        <v>1320</v>
      </c>
      <c r="E1106" s="17" t="s">
        <v>1385</v>
      </c>
      <c r="F1106" s="15" t="n">
        <v>110.8</v>
      </c>
      <c r="G1106" s="15" t="n">
        <f aca="false">ROUND(ROUND(F1106*100,0)/10,0)/100</f>
        <v>11.08</v>
      </c>
      <c r="H1106" s="15" t="n">
        <f aca="false">F1106+G1106</f>
        <v>121.88</v>
      </c>
      <c r="I1106" s="17" t="s">
        <v>2474</v>
      </c>
      <c r="J1106" s="19" t="n">
        <f aca="false">DATE(YEAR(B1106),MONTH(B1106),1)</f>
        <v>46204</v>
      </c>
      <c r="K1106" s="17" t="str">
        <f aca="false">IF(E1106="","No","Yes")</f>
        <v>Yes</v>
      </c>
      <c r="L1106" s="17" t="str">
        <f aca="false">IF(D1106="","No","Yes")</f>
        <v>Yes</v>
      </c>
    </row>
    <row r="1107" customFormat="false" ht="15" hidden="false" customHeight="false" outlineLevel="0" collapsed="false">
      <c r="A1107" s="17" t="s">
        <v>3577</v>
      </c>
      <c r="B1107" s="18" t="n">
        <v>46205</v>
      </c>
      <c r="C1107" s="17" t="s">
        <v>88</v>
      </c>
      <c r="D1107" s="17" t="s">
        <v>1395</v>
      </c>
      <c r="E1107" s="17" t="s">
        <v>1394</v>
      </c>
      <c r="F1107" s="15" t="n">
        <v>317</v>
      </c>
      <c r="G1107" s="15" t="n">
        <f aca="false">ROUND(ROUND(F1107*100,0)/10,0)/100</f>
        <v>31.7</v>
      </c>
      <c r="H1107" s="15" t="n">
        <f aca="false">F1107+G1107</f>
        <v>348.7</v>
      </c>
      <c r="I1107" s="17" t="s">
        <v>2474</v>
      </c>
      <c r="J1107" s="19" t="n">
        <f aca="false">DATE(YEAR(B1107),MONTH(B1107),1)</f>
        <v>46204</v>
      </c>
      <c r="K1107" s="17" t="str">
        <f aca="false">IF(E1107="","No","Yes")</f>
        <v>Yes</v>
      </c>
      <c r="L1107" s="17" t="str">
        <f aca="false">IF(D1107="","No","Yes")</f>
        <v>Yes</v>
      </c>
    </row>
    <row r="1108" customFormat="false" ht="15" hidden="false" customHeight="false" outlineLevel="0" collapsed="false">
      <c r="A1108" s="17" t="s">
        <v>3578</v>
      </c>
      <c r="B1108" s="18" t="n">
        <v>46205</v>
      </c>
      <c r="C1108" s="17" t="s">
        <v>101</v>
      </c>
      <c r="D1108" s="17" t="s">
        <v>1388</v>
      </c>
      <c r="E1108" s="17" t="s">
        <v>1469</v>
      </c>
      <c r="F1108" s="15" t="n">
        <v>321.85</v>
      </c>
      <c r="G1108" s="15" t="n">
        <f aca="false">ROUND(ROUND(F1108*100,0)/10,0)/100</f>
        <v>32.19</v>
      </c>
      <c r="H1108" s="15" t="n">
        <f aca="false">F1108+G1108</f>
        <v>354.04</v>
      </c>
      <c r="I1108" s="17" t="s">
        <v>2474</v>
      </c>
      <c r="J1108" s="19" t="n">
        <f aca="false">DATE(YEAR(B1108),MONTH(B1108),1)</f>
        <v>46204</v>
      </c>
      <c r="K1108" s="17" t="str">
        <f aca="false">IF(E1108="","No","Yes")</f>
        <v>Yes</v>
      </c>
      <c r="L1108" s="17" t="str">
        <f aca="false">IF(D1108="","No","Yes")</f>
        <v>Yes</v>
      </c>
    </row>
    <row r="1109" customFormat="false" ht="15" hidden="false" customHeight="false" outlineLevel="0" collapsed="false">
      <c r="A1109" s="17" t="s">
        <v>3579</v>
      </c>
      <c r="B1109" s="18" t="n">
        <v>46206</v>
      </c>
      <c r="C1109" s="17" t="s">
        <v>82</v>
      </c>
      <c r="D1109" s="17" t="s">
        <v>1398</v>
      </c>
      <c r="E1109" s="17" t="s">
        <v>1397</v>
      </c>
      <c r="F1109" s="15" t="n">
        <v>476.07</v>
      </c>
      <c r="G1109" s="15" t="n">
        <f aca="false">ROUND(ROUND(F1109*100,0)/10,0)/100</f>
        <v>47.61</v>
      </c>
      <c r="H1109" s="15" t="n">
        <f aca="false">F1109+G1109</f>
        <v>523.68</v>
      </c>
      <c r="I1109" s="17" t="s">
        <v>2474</v>
      </c>
      <c r="J1109" s="19" t="n">
        <f aca="false">DATE(YEAR(B1109),MONTH(B1109),1)</f>
        <v>46204</v>
      </c>
      <c r="K1109" s="17" t="str">
        <f aca="false">IF(E1109="","No","Yes")</f>
        <v>Yes</v>
      </c>
      <c r="L1109" s="17" t="str">
        <f aca="false">IF(D1109="","No","Yes")</f>
        <v>Yes</v>
      </c>
    </row>
    <row r="1110" customFormat="false" ht="15" hidden="false" customHeight="false" outlineLevel="0" collapsed="false">
      <c r="A1110" s="17" t="s">
        <v>3580</v>
      </c>
      <c r="B1110" s="18" t="n">
        <v>46206</v>
      </c>
      <c r="C1110" s="17" t="s">
        <v>82</v>
      </c>
      <c r="D1110" s="17" t="s">
        <v>1280</v>
      </c>
      <c r="E1110" s="17" t="s">
        <v>1401</v>
      </c>
      <c r="F1110" s="15" t="n">
        <v>178.91</v>
      </c>
      <c r="G1110" s="15" t="n">
        <f aca="false">ROUND(ROUND(F1110*100,0)/10,0)/100</f>
        <v>17.89</v>
      </c>
      <c r="H1110" s="15" t="n">
        <f aca="false">F1110+G1110</f>
        <v>196.8</v>
      </c>
      <c r="I1110" s="17" t="s">
        <v>2474</v>
      </c>
      <c r="J1110" s="19" t="n">
        <f aca="false">DATE(YEAR(B1110),MONTH(B1110),1)</f>
        <v>46204</v>
      </c>
      <c r="K1110" s="17" t="str">
        <f aca="false">IF(E1110="","No","Yes")</f>
        <v>Yes</v>
      </c>
      <c r="L1110" s="17" t="str">
        <f aca="false">IF(D1110="","No","Yes")</f>
        <v>Yes</v>
      </c>
    </row>
    <row r="1111" customFormat="false" ht="15" hidden="false" customHeight="false" outlineLevel="0" collapsed="false">
      <c r="A1111" s="17" t="s">
        <v>3581</v>
      </c>
      <c r="B1111" s="18" t="n">
        <v>46206</v>
      </c>
      <c r="C1111" s="17" t="s">
        <v>82</v>
      </c>
      <c r="D1111" s="17" t="s">
        <v>1309</v>
      </c>
      <c r="E1111" s="17" t="s">
        <v>1416</v>
      </c>
      <c r="F1111" s="15" t="n">
        <v>503.83</v>
      </c>
      <c r="G1111" s="15" t="n">
        <f aca="false">ROUND(ROUND(F1111*100,0)/10,0)/100</f>
        <v>50.38</v>
      </c>
      <c r="H1111" s="15" t="n">
        <f aca="false">F1111+G1111</f>
        <v>554.21</v>
      </c>
      <c r="I1111" s="17" t="s">
        <v>2474</v>
      </c>
      <c r="J1111" s="19" t="n">
        <f aca="false">DATE(YEAR(B1111),MONTH(B1111),1)</f>
        <v>46204</v>
      </c>
      <c r="K1111" s="17" t="str">
        <f aca="false">IF(E1111="","No","Yes")</f>
        <v>Yes</v>
      </c>
      <c r="L1111" s="17" t="str">
        <f aca="false">IF(D1111="","No","Yes")</f>
        <v>Yes</v>
      </c>
    </row>
    <row r="1112" customFormat="false" ht="15" hidden="false" customHeight="false" outlineLevel="0" collapsed="false">
      <c r="A1112" s="17" t="s">
        <v>3582</v>
      </c>
      <c r="B1112" s="18" t="n">
        <v>46206</v>
      </c>
      <c r="C1112" s="17" t="s">
        <v>82</v>
      </c>
      <c r="D1112" s="17" t="s">
        <v>1302</v>
      </c>
      <c r="E1112" s="17" t="s">
        <v>1437</v>
      </c>
      <c r="F1112" s="15" t="n">
        <v>105.71</v>
      </c>
      <c r="G1112" s="15" t="n">
        <f aca="false">ROUND(ROUND(F1112*100,0)/10,0)/100</f>
        <v>10.57</v>
      </c>
      <c r="H1112" s="15" t="n">
        <f aca="false">F1112+G1112</f>
        <v>116.28</v>
      </c>
      <c r="I1112" s="17" t="s">
        <v>2474</v>
      </c>
      <c r="J1112" s="19" t="n">
        <f aca="false">DATE(YEAR(B1112),MONTH(B1112),1)</f>
        <v>46204</v>
      </c>
      <c r="K1112" s="17" t="str">
        <f aca="false">IF(E1112="","No","Yes")</f>
        <v>Yes</v>
      </c>
      <c r="L1112" s="17" t="str">
        <f aca="false">IF(D1112="","No","Yes")</f>
        <v>Yes</v>
      </c>
    </row>
    <row r="1113" customFormat="false" ht="15" hidden="false" customHeight="false" outlineLevel="0" collapsed="false">
      <c r="A1113" s="17" t="s">
        <v>3583</v>
      </c>
      <c r="B1113" s="18" t="n">
        <v>46206</v>
      </c>
      <c r="C1113" s="17" t="s">
        <v>82</v>
      </c>
      <c r="D1113" s="17" t="s">
        <v>1324</v>
      </c>
      <c r="E1113" s="17" t="s">
        <v>1445</v>
      </c>
      <c r="F1113" s="15" t="n">
        <v>402.73</v>
      </c>
      <c r="G1113" s="15" t="n">
        <f aca="false">ROUND(ROUND(F1113*100,0)/10,0)/100</f>
        <v>40.27</v>
      </c>
      <c r="H1113" s="15" t="n">
        <f aca="false">F1113+G1113</f>
        <v>443</v>
      </c>
      <c r="I1113" s="17" t="s">
        <v>2474</v>
      </c>
      <c r="J1113" s="19" t="n">
        <f aca="false">DATE(YEAR(B1113),MONTH(B1113),1)</f>
        <v>46204</v>
      </c>
      <c r="K1113" s="17" t="str">
        <f aca="false">IF(E1113="","No","Yes")</f>
        <v>Yes</v>
      </c>
      <c r="L1113" s="17" t="str">
        <f aca="false">IF(D1113="","No","Yes")</f>
        <v>Yes</v>
      </c>
    </row>
    <row r="1114" customFormat="false" ht="15" hidden="false" customHeight="false" outlineLevel="0" collapsed="false">
      <c r="A1114" s="17" t="s">
        <v>3584</v>
      </c>
      <c r="B1114" s="18" t="n">
        <v>46206</v>
      </c>
      <c r="C1114" s="17" t="s">
        <v>82</v>
      </c>
      <c r="D1114" s="17" t="s">
        <v>1320</v>
      </c>
      <c r="E1114" s="17" t="s">
        <v>1446</v>
      </c>
      <c r="F1114" s="15" t="n">
        <v>230.34</v>
      </c>
      <c r="G1114" s="15" t="n">
        <f aca="false">ROUND(ROUND(F1114*100,0)/10,0)/100</f>
        <v>23.03</v>
      </c>
      <c r="H1114" s="15" t="n">
        <f aca="false">F1114+G1114</f>
        <v>253.37</v>
      </c>
      <c r="I1114" s="17" t="s">
        <v>2474</v>
      </c>
      <c r="J1114" s="19" t="n">
        <f aca="false">DATE(YEAR(B1114),MONTH(B1114),1)</f>
        <v>46204</v>
      </c>
      <c r="K1114" s="17" t="str">
        <f aca="false">IF(E1114="","No","Yes")</f>
        <v>Yes</v>
      </c>
      <c r="L1114" s="17" t="str">
        <f aca="false">IF(D1114="","No","Yes")</f>
        <v>Yes</v>
      </c>
    </row>
    <row r="1115" customFormat="false" ht="15" hidden="false" customHeight="false" outlineLevel="0" collapsed="false">
      <c r="A1115" s="17" t="s">
        <v>3585</v>
      </c>
      <c r="B1115" s="18" t="n">
        <v>46206</v>
      </c>
      <c r="C1115" s="17" t="s">
        <v>82</v>
      </c>
      <c r="D1115" s="17" t="s">
        <v>1480</v>
      </c>
      <c r="E1115" s="17" t="s">
        <v>1479</v>
      </c>
      <c r="F1115" s="15" t="n">
        <v>343.05</v>
      </c>
      <c r="G1115" s="15" t="n">
        <f aca="false">ROUND(ROUND(F1115*100,0)/10,0)/100</f>
        <v>34.31</v>
      </c>
      <c r="H1115" s="15" t="n">
        <f aca="false">F1115+G1115</f>
        <v>377.36</v>
      </c>
      <c r="I1115" s="17" t="s">
        <v>2474</v>
      </c>
      <c r="J1115" s="19" t="n">
        <f aca="false">DATE(YEAR(B1115),MONTH(B1115),1)</f>
        <v>46204</v>
      </c>
      <c r="K1115" s="17" t="str">
        <f aca="false">IF(E1115="","No","Yes")</f>
        <v>Yes</v>
      </c>
      <c r="L1115" s="17" t="str">
        <f aca="false">IF(D1115="","No","Yes")</f>
        <v>Yes</v>
      </c>
    </row>
    <row r="1116" customFormat="false" ht="15" hidden="false" customHeight="false" outlineLevel="0" collapsed="false">
      <c r="A1116" s="17" t="s">
        <v>3586</v>
      </c>
      <c r="B1116" s="18" t="n">
        <v>46206</v>
      </c>
      <c r="C1116" s="17" t="s">
        <v>82</v>
      </c>
      <c r="D1116" s="17" t="s">
        <v>1391</v>
      </c>
      <c r="E1116" s="17" t="s">
        <v>1492</v>
      </c>
      <c r="F1116" s="15" t="n">
        <v>135.64</v>
      </c>
      <c r="G1116" s="15" t="n">
        <f aca="false">ROUND(ROUND(F1116*100,0)/10,0)/100</f>
        <v>13.56</v>
      </c>
      <c r="H1116" s="15" t="n">
        <f aca="false">F1116+G1116</f>
        <v>149.2</v>
      </c>
      <c r="I1116" s="17" t="s">
        <v>2474</v>
      </c>
      <c r="J1116" s="19" t="n">
        <f aca="false">DATE(YEAR(B1116),MONTH(B1116),1)</f>
        <v>46204</v>
      </c>
      <c r="K1116" s="17" t="str">
        <f aca="false">IF(E1116="","No","Yes")</f>
        <v>Yes</v>
      </c>
      <c r="L1116" s="17" t="str">
        <f aca="false">IF(D1116="","No","Yes")</f>
        <v>Yes</v>
      </c>
    </row>
    <row r="1117" customFormat="false" ht="15" hidden="false" customHeight="false" outlineLevel="0" collapsed="false">
      <c r="A1117" s="17" t="s">
        <v>3587</v>
      </c>
      <c r="B1117" s="18" t="n">
        <v>46206</v>
      </c>
      <c r="C1117" s="17" t="s">
        <v>88</v>
      </c>
      <c r="D1117" s="17" t="s">
        <v>1395</v>
      </c>
      <c r="E1117" s="17" t="s">
        <v>1419</v>
      </c>
      <c r="F1117" s="15" t="n">
        <v>254.3</v>
      </c>
      <c r="G1117" s="15" t="n">
        <f aca="false">ROUND(ROUND(F1117*100,0)/10,0)/100</f>
        <v>25.43</v>
      </c>
      <c r="H1117" s="15" t="n">
        <f aca="false">F1117+G1117</f>
        <v>279.73</v>
      </c>
      <c r="I1117" s="17" t="s">
        <v>2474</v>
      </c>
      <c r="J1117" s="19" t="n">
        <f aca="false">DATE(YEAR(B1117),MONTH(B1117),1)</f>
        <v>46204</v>
      </c>
      <c r="K1117" s="17" t="str">
        <f aca="false">IF(E1117="","No","Yes")</f>
        <v>Yes</v>
      </c>
      <c r="L1117" s="17" t="str">
        <f aca="false">IF(D1117="","No","Yes")</f>
        <v>Yes</v>
      </c>
    </row>
    <row r="1118" customFormat="false" ht="15" hidden="false" customHeight="false" outlineLevel="0" collapsed="false">
      <c r="A1118" s="17" t="s">
        <v>3588</v>
      </c>
      <c r="B1118" s="18" t="n">
        <v>46206</v>
      </c>
      <c r="C1118" s="17" t="s">
        <v>88</v>
      </c>
      <c r="D1118" s="17" t="s">
        <v>1320</v>
      </c>
      <c r="E1118" s="17" t="s">
        <v>1438</v>
      </c>
      <c r="F1118" s="15" t="n">
        <v>666.14</v>
      </c>
      <c r="G1118" s="15" t="n">
        <f aca="false">ROUND(ROUND(F1118*100,0)/10,0)/100</f>
        <v>66.61</v>
      </c>
      <c r="H1118" s="15" t="n">
        <f aca="false">F1118+G1118</f>
        <v>732.75</v>
      </c>
      <c r="I1118" s="17" t="s">
        <v>2474</v>
      </c>
      <c r="J1118" s="19" t="n">
        <f aca="false">DATE(YEAR(B1118),MONTH(B1118),1)</f>
        <v>46204</v>
      </c>
      <c r="K1118" s="17" t="str">
        <f aca="false">IF(E1118="","No","Yes")</f>
        <v>Yes</v>
      </c>
      <c r="L1118" s="17" t="str">
        <f aca="false">IF(D1118="","No","Yes")</f>
        <v>Yes</v>
      </c>
    </row>
    <row r="1119" customFormat="false" ht="15" hidden="false" customHeight="false" outlineLevel="0" collapsed="false">
      <c r="A1119" s="17" t="s">
        <v>3589</v>
      </c>
      <c r="B1119" s="18" t="n">
        <v>46206</v>
      </c>
      <c r="C1119" s="17" t="s">
        <v>88</v>
      </c>
      <c r="D1119" s="17" t="s">
        <v>1320</v>
      </c>
      <c r="E1119" s="17" t="s">
        <v>1456</v>
      </c>
      <c r="F1119" s="15" t="n">
        <v>225.54</v>
      </c>
      <c r="G1119" s="15" t="n">
        <f aca="false">ROUND(ROUND(F1119*100,0)/10,0)/100</f>
        <v>22.55</v>
      </c>
      <c r="H1119" s="15" t="n">
        <f aca="false">F1119+G1119</f>
        <v>248.09</v>
      </c>
      <c r="I1119" s="17" t="s">
        <v>2474</v>
      </c>
      <c r="J1119" s="19" t="n">
        <f aca="false">DATE(YEAR(B1119),MONTH(B1119),1)</f>
        <v>46204</v>
      </c>
      <c r="K1119" s="17" t="str">
        <f aca="false">IF(E1119="","No","Yes")</f>
        <v>Yes</v>
      </c>
      <c r="L1119" s="17" t="str">
        <f aca="false">IF(D1119="","No","Yes")</f>
        <v>Yes</v>
      </c>
    </row>
    <row r="1120" customFormat="false" ht="15" hidden="false" customHeight="false" outlineLevel="0" collapsed="false">
      <c r="A1120" s="17" t="s">
        <v>3590</v>
      </c>
      <c r="B1120" s="18" t="n">
        <v>46206</v>
      </c>
      <c r="C1120" s="17" t="s">
        <v>88</v>
      </c>
      <c r="D1120" s="17" t="s">
        <v>1360</v>
      </c>
      <c r="E1120" s="17" t="s">
        <v>1475</v>
      </c>
      <c r="F1120" s="15" t="n">
        <v>247.54</v>
      </c>
      <c r="G1120" s="15" t="n">
        <f aca="false">ROUND(ROUND(F1120*100,0)/10,0)/100</f>
        <v>24.75</v>
      </c>
      <c r="H1120" s="15" t="n">
        <f aca="false">F1120+G1120</f>
        <v>272.29</v>
      </c>
      <c r="I1120" s="17" t="s">
        <v>2474</v>
      </c>
      <c r="J1120" s="19" t="n">
        <f aca="false">DATE(YEAR(B1120),MONTH(B1120),1)</f>
        <v>46204</v>
      </c>
      <c r="K1120" s="17" t="str">
        <f aca="false">IF(E1120="","No","Yes")</f>
        <v>Yes</v>
      </c>
      <c r="L1120" s="17" t="str">
        <f aca="false">IF(D1120="","No","Yes")</f>
        <v>Yes</v>
      </c>
    </row>
    <row r="1121" customFormat="false" ht="15" hidden="false" customHeight="false" outlineLevel="0" collapsed="false">
      <c r="A1121" s="17" t="s">
        <v>3591</v>
      </c>
      <c r="B1121" s="18" t="n">
        <v>46206</v>
      </c>
      <c r="C1121" s="17" t="s">
        <v>88</v>
      </c>
      <c r="D1121" s="17" t="s">
        <v>1441</v>
      </c>
      <c r="E1121" s="17" t="s">
        <v>1491</v>
      </c>
      <c r="F1121" s="15" t="n">
        <v>258.95</v>
      </c>
      <c r="G1121" s="15" t="n">
        <f aca="false">ROUND(ROUND(F1121*100,0)/10,0)/100</f>
        <v>25.9</v>
      </c>
      <c r="H1121" s="15" t="n">
        <f aca="false">F1121+G1121</f>
        <v>284.85</v>
      </c>
      <c r="I1121" s="17" t="s">
        <v>2474</v>
      </c>
      <c r="J1121" s="19" t="n">
        <f aca="false">DATE(YEAR(B1121),MONTH(B1121),1)</f>
        <v>46204</v>
      </c>
      <c r="K1121" s="17" t="str">
        <f aca="false">IF(E1121="","No","Yes")</f>
        <v>Yes</v>
      </c>
      <c r="L1121" s="17" t="str">
        <f aca="false">IF(D1121="","No","Yes")</f>
        <v>Yes</v>
      </c>
    </row>
    <row r="1122" customFormat="false" ht="15" hidden="false" customHeight="false" outlineLevel="0" collapsed="false">
      <c r="A1122" s="17" t="s">
        <v>3592</v>
      </c>
      <c r="B1122" s="18" t="n">
        <v>46206</v>
      </c>
      <c r="C1122" s="17" t="s">
        <v>101</v>
      </c>
      <c r="D1122" s="17" t="s">
        <v>1473</v>
      </c>
      <c r="E1122" s="17" t="s">
        <v>1493</v>
      </c>
      <c r="F1122" s="15" t="n">
        <v>304.23</v>
      </c>
      <c r="G1122" s="15" t="n">
        <f aca="false">ROUND(ROUND(F1122*100,0)/10,0)/100</f>
        <v>30.42</v>
      </c>
      <c r="H1122" s="15" t="n">
        <f aca="false">F1122+G1122</f>
        <v>334.65</v>
      </c>
      <c r="I1122" s="17" t="s">
        <v>2474</v>
      </c>
      <c r="J1122" s="19" t="n">
        <f aca="false">DATE(YEAR(B1122),MONTH(B1122),1)</f>
        <v>46204</v>
      </c>
      <c r="K1122" s="17" t="str">
        <f aca="false">IF(E1122="","No","Yes")</f>
        <v>Yes</v>
      </c>
      <c r="L1122" s="17" t="str">
        <f aca="false">IF(D1122="","No","Yes")</f>
        <v>Yes</v>
      </c>
    </row>
    <row r="1123" customFormat="false" ht="15" hidden="false" customHeight="false" outlineLevel="0" collapsed="false">
      <c r="A1123" s="17" t="s">
        <v>3593</v>
      </c>
      <c r="B1123" s="18" t="n">
        <v>46206</v>
      </c>
      <c r="C1123" s="17" t="s">
        <v>101</v>
      </c>
      <c r="D1123" s="17"/>
      <c r="E1123" s="17"/>
      <c r="F1123" s="15" t="n">
        <v>97.53</v>
      </c>
      <c r="G1123" s="15" t="n">
        <f aca="false">ROUND(ROUND(F1123*100,0)/10,0)/100</f>
        <v>9.75</v>
      </c>
      <c r="H1123" s="15" t="n">
        <f aca="false">F1123+G1123</f>
        <v>107.28</v>
      </c>
      <c r="I1123" s="17" t="s">
        <v>2470</v>
      </c>
      <c r="J1123" s="19" t="n">
        <f aca="false">DATE(YEAR(B1123),MONTH(B1123),1)</f>
        <v>46204</v>
      </c>
      <c r="K1123" s="17" t="str">
        <f aca="false">IF(E1123="","No","Yes")</f>
        <v>No</v>
      </c>
      <c r="L1123" s="17" t="str">
        <f aca="false">IF(D1123="","No","Yes")</f>
        <v>No</v>
      </c>
    </row>
    <row r="1124" customFormat="false" ht="15" hidden="false" customHeight="false" outlineLevel="0" collapsed="false">
      <c r="A1124" s="17" t="s">
        <v>3594</v>
      </c>
      <c r="B1124" s="18" t="n">
        <v>46207</v>
      </c>
      <c r="C1124" s="17" t="s">
        <v>82</v>
      </c>
      <c r="D1124" s="17" t="s">
        <v>1431</v>
      </c>
      <c r="E1124" s="17" t="s">
        <v>1430</v>
      </c>
      <c r="F1124" s="15" t="n">
        <v>970.53</v>
      </c>
      <c r="G1124" s="15" t="n">
        <f aca="false">ROUND(ROUND(F1124*100,0)/10,0)/100</f>
        <v>97.05</v>
      </c>
      <c r="H1124" s="15" t="n">
        <f aca="false">F1124+G1124</f>
        <v>1067.58</v>
      </c>
      <c r="I1124" s="17" t="s">
        <v>2474</v>
      </c>
      <c r="J1124" s="19" t="n">
        <f aca="false">DATE(YEAR(B1124),MONTH(B1124),1)</f>
        <v>46204</v>
      </c>
      <c r="K1124" s="17" t="str">
        <f aca="false">IF(E1124="","No","Yes")</f>
        <v>Yes</v>
      </c>
      <c r="L1124" s="17" t="str">
        <f aca="false">IF(D1124="","No","Yes")</f>
        <v>Yes</v>
      </c>
    </row>
    <row r="1125" customFormat="false" ht="15" hidden="false" customHeight="false" outlineLevel="0" collapsed="false">
      <c r="A1125" s="17" t="s">
        <v>3595</v>
      </c>
      <c r="B1125" s="18" t="n">
        <v>46207</v>
      </c>
      <c r="C1125" s="17" t="s">
        <v>82</v>
      </c>
      <c r="D1125" s="17" t="s">
        <v>1377</v>
      </c>
      <c r="E1125" s="17" t="s">
        <v>1449</v>
      </c>
      <c r="F1125" s="15" t="n">
        <v>185.09</v>
      </c>
      <c r="G1125" s="15" t="n">
        <f aca="false">ROUND(ROUND(F1125*100,0)/10,0)/100</f>
        <v>18.51</v>
      </c>
      <c r="H1125" s="15" t="n">
        <f aca="false">F1125+G1125</f>
        <v>203.6</v>
      </c>
      <c r="I1125" s="17" t="s">
        <v>2474</v>
      </c>
      <c r="J1125" s="19" t="n">
        <f aca="false">DATE(YEAR(B1125),MONTH(B1125),1)</f>
        <v>46204</v>
      </c>
      <c r="K1125" s="17" t="str">
        <f aca="false">IF(E1125="","No","Yes")</f>
        <v>Yes</v>
      </c>
      <c r="L1125" s="17" t="str">
        <f aca="false">IF(D1125="","No","Yes")</f>
        <v>Yes</v>
      </c>
    </row>
    <row r="1126" customFormat="false" ht="15" hidden="false" customHeight="false" outlineLevel="0" collapsed="false">
      <c r="A1126" s="17" t="s">
        <v>3596</v>
      </c>
      <c r="B1126" s="18" t="n">
        <v>46207</v>
      </c>
      <c r="C1126" s="17" t="s">
        <v>82</v>
      </c>
      <c r="D1126" s="17" t="s">
        <v>1453</v>
      </c>
      <c r="E1126" s="17" t="s">
        <v>1452</v>
      </c>
      <c r="F1126" s="15" t="n">
        <v>340.11</v>
      </c>
      <c r="G1126" s="15" t="n">
        <f aca="false">ROUND(ROUND(F1126*100,0)/10,0)/100</f>
        <v>34.01</v>
      </c>
      <c r="H1126" s="15" t="n">
        <f aca="false">F1126+G1126</f>
        <v>374.12</v>
      </c>
      <c r="I1126" s="17" t="s">
        <v>2474</v>
      </c>
      <c r="J1126" s="19" t="n">
        <f aca="false">DATE(YEAR(B1126),MONTH(B1126),1)</f>
        <v>46204</v>
      </c>
      <c r="K1126" s="17" t="str">
        <f aca="false">IF(E1126="","No","Yes")</f>
        <v>Yes</v>
      </c>
      <c r="L1126" s="17" t="str">
        <f aca="false">IF(D1126="","No","Yes")</f>
        <v>Yes</v>
      </c>
    </row>
    <row r="1127" customFormat="false" ht="15" hidden="false" customHeight="false" outlineLevel="0" collapsed="false">
      <c r="A1127" s="17" t="s">
        <v>3597</v>
      </c>
      <c r="B1127" s="18" t="n">
        <v>46207</v>
      </c>
      <c r="C1127" s="17" t="s">
        <v>82</v>
      </c>
      <c r="D1127" s="17" t="s">
        <v>1327</v>
      </c>
      <c r="E1127" s="17" t="s">
        <v>1470</v>
      </c>
      <c r="F1127" s="15" t="n">
        <v>162.73</v>
      </c>
      <c r="G1127" s="15" t="n">
        <f aca="false">ROUND(ROUND(F1127*100,0)/10,0)/100</f>
        <v>16.27</v>
      </c>
      <c r="H1127" s="15" t="n">
        <f aca="false">F1127+G1127</f>
        <v>179</v>
      </c>
      <c r="I1127" s="17" t="s">
        <v>2474</v>
      </c>
      <c r="J1127" s="19" t="n">
        <f aca="false">DATE(YEAR(B1127),MONTH(B1127),1)</f>
        <v>46204</v>
      </c>
      <c r="K1127" s="17" t="str">
        <f aca="false">IF(E1127="","No","Yes")</f>
        <v>Yes</v>
      </c>
      <c r="L1127" s="17" t="str">
        <f aca="false">IF(D1127="","No","Yes")</f>
        <v>Yes</v>
      </c>
    </row>
    <row r="1128" customFormat="false" ht="15" hidden="false" customHeight="false" outlineLevel="0" collapsed="false">
      <c r="A1128" s="17" t="s">
        <v>3598</v>
      </c>
      <c r="B1128" s="18" t="n">
        <v>46207</v>
      </c>
      <c r="C1128" s="17" t="s">
        <v>82</v>
      </c>
      <c r="D1128" s="17" t="s">
        <v>1320</v>
      </c>
      <c r="E1128" s="17" t="s">
        <v>1509</v>
      </c>
      <c r="F1128" s="15" t="n">
        <v>106.84</v>
      </c>
      <c r="G1128" s="15" t="n">
        <f aca="false">ROUND(ROUND(F1128*100,0)/10,0)/100</f>
        <v>10.68</v>
      </c>
      <c r="H1128" s="15" t="n">
        <f aca="false">F1128+G1128</f>
        <v>117.52</v>
      </c>
      <c r="I1128" s="17" t="s">
        <v>2474</v>
      </c>
      <c r="J1128" s="19" t="n">
        <f aca="false">DATE(YEAR(B1128),MONTH(B1128),1)</f>
        <v>46204</v>
      </c>
      <c r="K1128" s="17" t="str">
        <f aca="false">IF(E1128="","No","Yes")</f>
        <v>Yes</v>
      </c>
      <c r="L1128" s="17" t="str">
        <f aca="false">IF(D1128="","No","Yes")</f>
        <v>Yes</v>
      </c>
    </row>
    <row r="1129" customFormat="false" ht="15" hidden="false" customHeight="false" outlineLevel="0" collapsed="false">
      <c r="A1129" s="17" t="s">
        <v>3599</v>
      </c>
      <c r="B1129" s="18" t="n">
        <v>46207</v>
      </c>
      <c r="C1129" s="17" t="s">
        <v>82</v>
      </c>
      <c r="D1129" s="17" t="s">
        <v>1539</v>
      </c>
      <c r="E1129" s="17"/>
      <c r="F1129" s="15" t="n">
        <v>395.2</v>
      </c>
      <c r="G1129" s="15" t="n">
        <f aca="false">ROUND(ROUND(F1129*100,0)/10,0)/100</f>
        <v>39.52</v>
      </c>
      <c r="H1129" s="15" t="n">
        <f aca="false">F1129+G1129</f>
        <v>434.72</v>
      </c>
      <c r="I1129" s="17" t="s">
        <v>2472</v>
      </c>
      <c r="J1129" s="19" t="n">
        <f aca="false">DATE(YEAR(B1129),MONTH(B1129),1)</f>
        <v>46204</v>
      </c>
      <c r="K1129" s="17" t="str">
        <f aca="false">IF(E1129="","No","Yes")</f>
        <v>No</v>
      </c>
      <c r="L1129" s="17" t="str">
        <f aca="false">IF(D1129="","No","Yes")</f>
        <v>Yes</v>
      </c>
    </row>
    <row r="1130" customFormat="false" ht="15" hidden="false" customHeight="false" outlineLevel="0" collapsed="false">
      <c r="A1130" s="17" t="s">
        <v>3600</v>
      </c>
      <c r="B1130" s="18" t="n">
        <v>46207</v>
      </c>
      <c r="C1130" s="17" t="s">
        <v>88</v>
      </c>
      <c r="D1130" s="17" t="s">
        <v>1360</v>
      </c>
      <c r="E1130" s="17" t="s">
        <v>1421</v>
      </c>
      <c r="F1130" s="15" t="n">
        <v>1521.74</v>
      </c>
      <c r="G1130" s="15" t="n">
        <f aca="false">ROUND(ROUND(F1130*100,0)/10,0)/100</f>
        <v>152.17</v>
      </c>
      <c r="H1130" s="15" t="n">
        <f aca="false">F1130+G1130</f>
        <v>1673.91</v>
      </c>
      <c r="I1130" s="17" t="s">
        <v>2474</v>
      </c>
      <c r="J1130" s="19" t="n">
        <f aca="false">DATE(YEAR(B1130),MONTH(B1130),1)</f>
        <v>46204</v>
      </c>
      <c r="K1130" s="17" t="str">
        <f aca="false">IF(E1130="","No","Yes")</f>
        <v>Yes</v>
      </c>
      <c r="L1130" s="17" t="str">
        <f aca="false">IF(D1130="","No","Yes")</f>
        <v>Yes</v>
      </c>
    </row>
    <row r="1131" customFormat="false" ht="15" hidden="false" customHeight="false" outlineLevel="0" collapsed="false">
      <c r="A1131" s="17" t="s">
        <v>3601</v>
      </c>
      <c r="B1131" s="18" t="n">
        <v>46207</v>
      </c>
      <c r="C1131" s="17" t="s">
        <v>88</v>
      </c>
      <c r="D1131" s="17" t="s">
        <v>1331</v>
      </c>
      <c r="E1131" s="17" t="s">
        <v>1450</v>
      </c>
      <c r="F1131" s="15" t="n">
        <v>185.2</v>
      </c>
      <c r="G1131" s="15" t="n">
        <f aca="false">ROUND(ROUND(F1131*100,0)/10,0)/100</f>
        <v>18.52</v>
      </c>
      <c r="H1131" s="15" t="n">
        <f aca="false">F1131+G1131</f>
        <v>203.72</v>
      </c>
      <c r="I1131" s="17" t="s">
        <v>2474</v>
      </c>
      <c r="J1131" s="19" t="n">
        <f aca="false">DATE(YEAR(B1131),MONTH(B1131),1)</f>
        <v>46204</v>
      </c>
      <c r="K1131" s="17" t="str">
        <f aca="false">IF(E1131="","No","Yes")</f>
        <v>Yes</v>
      </c>
      <c r="L1131" s="17" t="str">
        <f aca="false">IF(D1131="","No","Yes")</f>
        <v>Yes</v>
      </c>
    </row>
    <row r="1132" customFormat="false" ht="15" hidden="false" customHeight="false" outlineLevel="0" collapsed="false">
      <c r="A1132" s="17" t="s">
        <v>3602</v>
      </c>
      <c r="B1132" s="18" t="n">
        <v>46207</v>
      </c>
      <c r="C1132" s="17" t="s">
        <v>88</v>
      </c>
      <c r="D1132" s="17" t="s">
        <v>1408</v>
      </c>
      <c r="E1132" s="17" t="s">
        <v>1503</v>
      </c>
      <c r="F1132" s="15" t="n">
        <v>417.01</v>
      </c>
      <c r="G1132" s="15" t="n">
        <f aca="false">ROUND(ROUND(F1132*100,0)/10,0)/100</f>
        <v>41.7</v>
      </c>
      <c r="H1132" s="15" t="n">
        <f aca="false">F1132+G1132</f>
        <v>458.71</v>
      </c>
      <c r="I1132" s="17" t="s">
        <v>2474</v>
      </c>
      <c r="J1132" s="19" t="n">
        <f aca="false">DATE(YEAR(B1132),MONTH(B1132),1)</f>
        <v>46204</v>
      </c>
      <c r="K1132" s="17" t="str">
        <f aca="false">IF(E1132="","No","Yes")</f>
        <v>Yes</v>
      </c>
      <c r="L1132" s="17" t="str">
        <f aca="false">IF(D1132="","No","Yes")</f>
        <v>Yes</v>
      </c>
    </row>
    <row r="1133" customFormat="false" ht="15" hidden="false" customHeight="false" outlineLevel="0" collapsed="false">
      <c r="A1133" s="17" t="s">
        <v>3603</v>
      </c>
      <c r="B1133" s="18" t="n">
        <v>46207</v>
      </c>
      <c r="C1133" s="17" t="s">
        <v>88</v>
      </c>
      <c r="D1133" s="17" t="s">
        <v>1320</v>
      </c>
      <c r="E1133" s="17" t="s">
        <v>1512</v>
      </c>
      <c r="F1133" s="15" t="n">
        <v>250.23</v>
      </c>
      <c r="G1133" s="15" t="n">
        <f aca="false">ROUND(ROUND(F1133*100,0)/10,0)/100</f>
        <v>25.02</v>
      </c>
      <c r="H1133" s="15" t="n">
        <f aca="false">F1133+G1133</f>
        <v>275.25</v>
      </c>
      <c r="I1133" s="17" t="s">
        <v>2474</v>
      </c>
      <c r="J1133" s="19" t="n">
        <f aca="false">DATE(YEAR(B1133),MONTH(B1133),1)</f>
        <v>46204</v>
      </c>
      <c r="K1133" s="17" t="str">
        <f aca="false">IF(E1133="","No","Yes")</f>
        <v>Yes</v>
      </c>
      <c r="L1133" s="17" t="str">
        <f aca="false">IF(D1133="","No","Yes")</f>
        <v>Yes</v>
      </c>
    </row>
    <row r="1134" customFormat="false" ht="15" hidden="false" customHeight="false" outlineLevel="0" collapsed="false">
      <c r="A1134" s="17" t="s">
        <v>3604</v>
      </c>
      <c r="B1134" s="18" t="n">
        <v>46207</v>
      </c>
      <c r="C1134" s="17" t="s">
        <v>101</v>
      </c>
      <c r="D1134" s="17" t="s">
        <v>1391</v>
      </c>
      <c r="E1134" s="17" t="s">
        <v>1468</v>
      </c>
      <c r="F1134" s="15" t="n">
        <v>514.88</v>
      </c>
      <c r="G1134" s="15" t="n">
        <f aca="false">ROUND(ROUND(F1134*100,0)/10,0)/100</f>
        <v>51.49</v>
      </c>
      <c r="H1134" s="15" t="n">
        <f aca="false">F1134+G1134</f>
        <v>566.37</v>
      </c>
      <c r="I1134" s="17" t="s">
        <v>2474</v>
      </c>
      <c r="J1134" s="19" t="n">
        <f aca="false">DATE(YEAR(B1134),MONTH(B1134),1)</f>
        <v>46204</v>
      </c>
      <c r="K1134" s="17" t="str">
        <f aca="false">IF(E1134="","No","Yes")</f>
        <v>Yes</v>
      </c>
      <c r="L1134" s="17" t="str">
        <f aca="false">IF(D1134="","No","Yes")</f>
        <v>Yes</v>
      </c>
    </row>
    <row r="1135" customFormat="false" ht="15" hidden="false" customHeight="false" outlineLevel="0" collapsed="false">
      <c r="A1135" s="17" t="s">
        <v>3605</v>
      </c>
      <c r="B1135" s="18" t="n">
        <v>46208</v>
      </c>
      <c r="C1135" s="17" t="s">
        <v>82</v>
      </c>
      <c r="D1135" s="17" t="s">
        <v>1346</v>
      </c>
      <c r="E1135" s="17" t="s">
        <v>1345</v>
      </c>
      <c r="F1135" s="15" t="n">
        <v>497.53</v>
      </c>
      <c r="G1135" s="15" t="n">
        <f aca="false">ROUND(ROUND(F1135*100,0)/10,0)/100</f>
        <v>49.75</v>
      </c>
      <c r="H1135" s="15" t="n">
        <f aca="false">F1135+G1135</f>
        <v>547.28</v>
      </c>
      <c r="I1135" s="17" t="s">
        <v>2474</v>
      </c>
      <c r="J1135" s="19" t="n">
        <f aca="false">DATE(YEAR(B1135),MONTH(B1135),1)</f>
        <v>46204</v>
      </c>
      <c r="K1135" s="17" t="str">
        <f aca="false">IF(E1135="","No","Yes")</f>
        <v>Yes</v>
      </c>
      <c r="L1135" s="17" t="str">
        <f aca="false">IF(D1135="","No","Yes")</f>
        <v>Yes</v>
      </c>
    </row>
    <row r="1136" customFormat="false" ht="15" hidden="false" customHeight="false" outlineLevel="0" collapsed="false">
      <c r="A1136" s="17" t="s">
        <v>3606</v>
      </c>
      <c r="B1136" s="18" t="n">
        <v>46208</v>
      </c>
      <c r="C1136" s="17" t="s">
        <v>82</v>
      </c>
      <c r="D1136" s="17" t="s">
        <v>1336</v>
      </c>
      <c r="E1136" s="17" t="s">
        <v>1447</v>
      </c>
      <c r="F1136" s="15" t="n">
        <v>134.67</v>
      </c>
      <c r="G1136" s="15" t="n">
        <f aca="false">ROUND(ROUND(F1136*100,0)/10,0)/100</f>
        <v>13.47</v>
      </c>
      <c r="H1136" s="15" t="n">
        <f aca="false">F1136+G1136</f>
        <v>148.14</v>
      </c>
      <c r="I1136" s="17" t="s">
        <v>2474</v>
      </c>
      <c r="J1136" s="19" t="n">
        <f aca="false">DATE(YEAR(B1136),MONTH(B1136),1)</f>
        <v>46204</v>
      </c>
      <c r="K1136" s="17" t="str">
        <f aca="false">IF(E1136="","No","Yes")</f>
        <v>Yes</v>
      </c>
      <c r="L1136" s="17" t="str">
        <f aca="false">IF(D1136="","No","Yes")</f>
        <v>Yes</v>
      </c>
    </row>
    <row r="1137" customFormat="false" ht="15" hidden="false" customHeight="false" outlineLevel="0" collapsed="false">
      <c r="A1137" s="17" t="s">
        <v>3607</v>
      </c>
      <c r="B1137" s="18" t="n">
        <v>46208</v>
      </c>
      <c r="C1137" s="17" t="s">
        <v>82</v>
      </c>
      <c r="D1137" s="17" t="s">
        <v>1320</v>
      </c>
      <c r="E1137" s="17" t="s">
        <v>1448</v>
      </c>
      <c r="F1137" s="15" t="n">
        <v>368.38</v>
      </c>
      <c r="G1137" s="15" t="n">
        <f aca="false">ROUND(ROUND(F1137*100,0)/10,0)/100</f>
        <v>36.84</v>
      </c>
      <c r="H1137" s="15" t="n">
        <f aca="false">F1137+G1137</f>
        <v>405.22</v>
      </c>
      <c r="I1137" s="17" t="s">
        <v>2474</v>
      </c>
      <c r="J1137" s="19" t="n">
        <f aca="false">DATE(YEAR(B1137),MONTH(B1137),1)</f>
        <v>46204</v>
      </c>
      <c r="K1137" s="17" t="str">
        <f aca="false">IF(E1137="","No","Yes")</f>
        <v>Yes</v>
      </c>
      <c r="L1137" s="17" t="str">
        <f aca="false">IF(D1137="","No","Yes")</f>
        <v>Yes</v>
      </c>
    </row>
    <row r="1138" customFormat="false" ht="15" hidden="false" customHeight="false" outlineLevel="0" collapsed="false">
      <c r="A1138" s="17" t="s">
        <v>3608</v>
      </c>
      <c r="B1138" s="18" t="n">
        <v>46208</v>
      </c>
      <c r="C1138" s="17" t="s">
        <v>82</v>
      </c>
      <c r="D1138" s="17" t="s">
        <v>1431</v>
      </c>
      <c r="E1138" s="17" t="s">
        <v>1457</v>
      </c>
      <c r="F1138" s="15" t="n">
        <v>181.81</v>
      </c>
      <c r="G1138" s="15" t="n">
        <f aca="false">ROUND(ROUND(F1138*100,0)/10,0)/100</f>
        <v>18.18</v>
      </c>
      <c r="H1138" s="15" t="n">
        <f aca="false">F1138+G1138</f>
        <v>199.99</v>
      </c>
      <c r="I1138" s="17" t="s">
        <v>2474</v>
      </c>
      <c r="J1138" s="19" t="n">
        <f aca="false">DATE(YEAR(B1138),MONTH(B1138),1)</f>
        <v>46204</v>
      </c>
      <c r="K1138" s="17" t="str">
        <f aca="false">IF(E1138="","No","Yes")</f>
        <v>Yes</v>
      </c>
      <c r="L1138" s="17" t="str">
        <f aca="false">IF(D1138="","No","Yes")</f>
        <v>Yes</v>
      </c>
    </row>
    <row r="1139" customFormat="false" ht="15" hidden="false" customHeight="false" outlineLevel="0" collapsed="false">
      <c r="A1139" s="17" t="s">
        <v>3609</v>
      </c>
      <c r="B1139" s="18" t="n">
        <v>46208</v>
      </c>
      <c r="C1139" s="17" t="s">
        <v>82</v>
      </c>
      <c r="D1139" s="17" t="s">
        <v>1405</v>
      </c>
      <c r="E1139" s="17" t="s">
        <v>1482</v>
      </c>
      <c r="F1139" s="15" t="n">
        <v>390.92</v>
      </c>
      <c r="G1139" s="15" t="n">
        <f aca="false">ROUND(ROUND(F1139*100,0)/10,0)/100</f>
        <v>39.09</v>
      </c>
      <c r="H1139" s="15" t="n">
        <f aca="false">F1139+G1139</f>
        <v>430.01</v>
      </c>
      <c r="I1139" s="17" t="s">
        <v>2474</v>
      </c>
      <c r="J1139" s="19" t="n">
        <f aca="false">DATE(YEAR(B1139),MONTH(B1139),1)</f>
        <v>46204</v>
      </c>
      <c r="K1139" s="17" t="str">
        <f aca="false">IF(E1139="","No","Yes")</f>
        <v>Yes</v>
      </c>
      <c r="L1139" s="17" t="str">
        <f aca="false">IF(D1139="","No","Yes")</f>
        <v>Yes</v>
      </c>
    </row>
    <row r="1140" customFormat="false" ht="15" hidden="false" customHeight="false" outlineLevel="0" collapsed="false">
      <c r="A1140" s="17" t="s">
        <v>3610</v>
      </c>
      <c r="B1140" s="18" t="n">
        <v>46208</v>
      </c>
      <c r="C1140" s="17" t="s">
        <v>82</v>
      </c>
      <c r="D1140" s="17"/>
      <c r="E1140" s="17"/>
      <c r="F1140" s="15" t="n">
        <v>114.96</v>
      </c>
      <c r="G1140" s="15" t="n">
        <f aca="false">ROUND(ROUND(F1140*100,0)/10,0)/100</f>
        <v>11.5</v>
      </c>
      <c r="H1140" s="15" t="n">
        <f aca="false">F1140+G1140</f>
        <v>126.46</v>
      </c>
      <c r="I1140" s="17" t="s">
        <v>2470</v>
      </c>
      <c r="J1140" s="19" t="n">
        <f aca="false">DATE(YEAR(B1140),MONTH(B1140),1)</f>
        <v>46204</v>
      </c>
      <c r="K1140" s="17" t="str">
        <f aca="false">IF(E1140="","No","Yes")</f>
        <v>No</v>
      </c>
      <c r="L1140" s="17" t="str">
        <f aca="false">IF(D1140="","No","Yes")</f>
        <v>No</v>
      </c>
    </row>
    <row r="1141" customFormat="false" ht="15" hidden="false" customHeight="false" outlineLevel="0" collapsed="false">
      <c r="A1141" s="17" t="s">
        <v>3611</v>
      </c>
      <c r="B1141" s="18" t="n">
        <v>46208</v>
      </c>
      <c r="C1141" s="17" t="s">
        <v>82</v>
      </c>
      <c r="D1141" s="17"/>
      <c r="E1141" s="17"/>
      <c r="F1141" s="15" t="n">
        <v>97.87</v>
      </c>
      <c r="G1141" s="15" t="n">
        <f aca="false">ROUND(ROUND(F1141*100,0)/10,0)/100</f>
        <v>9.79</v>
      </c>
      <c r="H1141" s="15" t="n">
        <f aca="false">F1141+G1141</f>
        <v>107.66</v>
      </c>
      <c r="I1141" s="17" t="s">
        <v>2470</v>
      </c>
      <c r="J1141" s="19" t="n">
        <f aca="false">DATE(YEAR(B1141),MONTH(B1141),1)</f>
        <v>46204</v>
      </c>
      <c r="K1141" s="17" t="str">
        <f aca="false">IF(E1141="","No","Yes")</f>
        <v>No</v>
      </c>
      <c r="L1141" s="17" t="str">
        <f aca="false">IF(D1141="","No","Yes")</f>
        <v>No</v>
      </c>
    </row>
    <row r="1142" customFormat="false" ht="15" hidden="false" customHeight="false" outlineLevel="0" collapsed="false">
      <c r="A1142" s="17" t="s">
        <v>3612</v>
      </c>
      <c r="B1142" s="18" t="n">
        <v>46208</v>
      </c>
      <c r="C1142" s="17" t="s">
        <v>82</v>
      </c>
      <c r="D1142" s="17"/>
      <c r="E1142" s="17"/>
      <c r="F1142" s="15" t="n">
        <v>131.22</v>
      </c>
      <c r="G1142" s="15" t="n">
        <f aca="false">ROUND(ROUND(F1142*100,0)/10,0)/100</f>
        <v>13.12</v>
      </c>
      <c r="H1142" s="15" t="n">
        <f aca="false">F1142+G1142</f>
        <v>144.34</v>
      </c>
      <c r="I1142" s="17" t="s">
        <v>2470</v>
      </c>
      <c r="J1142" s="19" t="n">
        <f aca="false">DATE(YEAR(B1142),MONTH(B1142),1)</f>
        <v>46204</v>
      </c>
      <c r="K1142" s="17" t="str">
        <f aca="false">IF(E1142="","No","Yes")</f>
        <v>No</v>
      </c>
      <c r="L1142" s="17" t="str">
        <f aca="false">IF(D1142="","No","Yes")</f>
        <v>No</v>
      </c>
    </row>
    <row r="1143" customFormat="false" ht="15" hidden="false" customHeight="false" outlineLevel="0" collapsed="false">
      <c r="A1143" s="17" t="s">
        <v>3613</v>
      </c>
      <c r="B1143" s="18" t="n">
        <v>46208</v>
      </c>
      <c r="C1143" s="17" t="s">
        <v>82</v>
      </c>
      <c r="D1143" s="17" t="s">
        <v>1487</v>
      </c>
      <c r="E1143" s="17"/>
      <c r="F1143" s="15" t="n">
        <v>96.24</v>
      </c>
      <c r="G1143" s="15" t="n">
        <f aca="false">ROUND(ROUND(F1143*100,0)/10,0)/100</f>
        <v>9.62</v>
      </c>
      <c r="H1143" s="15" t="n">
        <f aca="false">F1143+G1143</f>
        <v>105.86</v>
      </c>
      <c r="I1143" s="17" t="s">
        <v>2472</v>
      </c>
      <c r="J1143" s="19" t="n">
        <f aca="false">DATE(YEAR(B1143),MONTH(B1143),1)</f>
        <v>46204</v>
      </c>
      <c r="K1143" s="17" t="str">
        <f aca="false">IF(E1143="","No","Yes")</f>
        <v>No</v>
      </c>
      <c r="L1143" s="17" t="str">
        <f aca="false">IF(D1143="","No","Yes")</f>
        <v>Yes</v>
      </c>
    </row>
    <row r="1144" customFormat="false" ht="15" hidden="false" customHeight="false" outlineLevel="0" collapsed="false">
      <c r="A1144" s="17" t="s">
        <v>3614</v>
      </c>
      <c r="B1144" s="18" t="n">
        <v>46208</v>
      </c>
      <c r="C1144" s="17" t="s">
        <v>82</v>
      </c>
      <c r="D1144" s="17" t="s">
        <v>1360</v>
      </c>
      <c r="E1144" s="17"/>
      <c r="F1144" s="15" t="n">
        <v>125.58</v>
      </c>
      <c r="G1144" s="15" t="n">
        <f aca="false">ROUND(ROUND(F1144*100,0)/10,0)/100</f>
        <v>12.56</v>
      </c>
      <c r="H1144" s="15" t="n">
        <f aca="false">F1144+G1144</f>
        <v>138.14</v>
      </c>
      <c r="I1144" s="17" t="s">
        <v>2472</v>
      </c>
      <c r="J1144" s="19" t="n">
        <f aca="false">DATE(YEAR(B1144),MONTH(B1144),1)</f>
        <v>46204</v>
      </c>
      <c r="K1144" s="17" t="str">
        <f aca="false">IF(E1144="","No","Yes")</f>
        <v>No</v>
      </c>
      <c r="L1144" s="17" t="str">
        <f aca="false">IF(D1144="","No","Yes")</f>
        <v>Yes</v>
      </c>
    </row>
    <row r="1145" customFormat="false" ht="15" hidden="false" customHeight="false" outlineLevel="0" collapsed="false">
      <c r="A1145" s="17" t="s">
        <v>3615</v>
      </c>
      <c r="B1145" s="18" t="n">
        <v>46208</v>
      </c>
      <c r="C1145" s="17" t="s">
        <v>82</v>
      </c>
      <c r="D1145" s="17" t="s">
        <v>1405</v>
      </c>
      <c r="E1145" s="17"/>
      <c r="F1145" s="15" t="n">
        <v>91.42</v>
      </c>
      <c r="G1145" s="15" t="n">
        <f aca="false">ROUND(ROUND(F1145*100,0)/10,0)/100</f>
        <v>9.14</v>
      </c>
      <c r="H1145" s="15" t="n">
        <f aca="false">F1145+G1145</f>
        <v>100.56</v>
      </c>
      <c r="I1145" s="17" t="s">
        <v>2472</v>
      </c>
      <c r="J1145" s="19" t="n">
        <f aca="false">DATE(YEAR(B1145),MONTH(B1145),1)</f>
        <v>46204</v>
      </c>
      <c r="K1145" s="17" t="str">
        <f aca="false">IF(E1145="","No","Yes")</f>
        <v>No</v>
      </c>
      <c r="L1145" s="17" t="str">
        <f aca="false">IF(D1145="","No","Yes")</f>
        <v>Yes</v>
      </c>
    </row>
    <row r="1146" customFormat="false" ht="15" hidden="false" customHeight="false" outlineLevel="0" collapsed="false">
      <c r="A1146" s="17" t="s">
        <v>3616</v>
      </c>
      <c r="B1146" s="18" t="n">
        <v>46208</v>
      </c>
      <c r="C1146" s="17" t="s">
        <v>88</v>
      </c>
      <c r="D1146" s="17" t="s">
        <v>1302</v>
      </c>
      <c r="E1146" s="17" t="s">
        <v>1435</v>
      </c>
      <c r="F1146" s="15" t="n">
        <v>426.34</v>
      </c>
      <c r="G1146" s="15" t="n">
        <f aca="false">ROUND(ROUND(F1146*100,0)/10,0)/100</f>
        <v>42.63</v>
      </c>
      <c r="H1146" s="15" t="n">
        <f aca="false">F1146+G1146</f>
        <v>468.97</v>
      </c>
      <c r="I1146" s="17" t="s">
        <v>2474</v>
      </c>
      <c r="J1146" s="19" t="n">
        <f aca="false">DATE(YEAR(B1146),MONTH(B1146),1)</f>
        <v>46204</v>
      </c>
      <c r="K1146" s="17" t="str">
        <f aca="false">IF(E1146="","No","Yes")</f>
        <v>Yes</v>
      </c>
      <c r="L1146" s="17" t="str">
        <f aca="false">IF(D1146="","No","Yes")</f>
        <v>Yes</v>
      </c>
    </row>
    <row r="1147" customFormat="false" ht="15" hidden="false" customHeight="false" outlineLevel="0" collapsed="false">
      <c r="A1147" s="17" t="s">
        <v>3617</v>
      </c>
      <c r="B1147" s="18" t="n">
        <v>46208</v>
      </c>
      <c r="C1147" s="17" t="s">
        <v>88</v>
      </c>
      <c r="D1147" s="17" t="s">
        <v>1293</v>
      </c>
      <c r="E1147" s="17" t="s">
        <v>1471</v>
      </c>
      <c r="F1147" s="15" t="n">
        <v>522.33</v>
      </c>
      <c r="G1147" s="15" t="n">
        <f aca="false">ROUND(ROUND(F1147*100,0)/10,0)/100</f>
        <v>52.23</v>
      </c>
      <c r="H1147" s="15" t="n">
        <f aca="false">F1147+G1147</f>
        <v>574.56</v>
      </c>
      <c r="I1147" s="17" t="s">
        <v>2474</v>
      </c>
      <c r="J1147" s="19" t="n">
        <f aca="false">DATE(YEAR(B1147),MONTH(B1147),1)</f>
        <v>46204</v>
      </c>
      <c r="K1147" s="17" t="str">
        <f aca="false">IF(E1147="","No","Yes")</f>
        <v>Yes</v>
      </c>
      <c r="L1147" s="17" t="str">
        <f aca="false">IF(D1147="","No","Yes")</f>
        <v>Yes</v>
      </c>
    </row>
    <row r="1148" customFormat="false" ht="15" hidden="false" customHeight="false" outlineLevel="0" collapsed="false">
      <c r="A1148" s="17" t="s">
        <v>3618</v>
      </c>
      <c r="B1148" s="18" t="n">
        <v>46208</v>
      </c>
      <c r="C1148" s="17" t="s">
        <v>88</v>
      </c>
      <c r="D1148" s="17" t="s">
        <v>1331</v>
      </c>
      <c r="E1148" s="17" t="s">
        <v>1477</v>
      </c>
      <c r="F1148" s="15" t="n">
        <v>247.39</v>
      </c>
      <c r="G1148" s="15" t="n">
        <f aca="false">ROUND(ROUND(F1148*100,0)/10,0)/100</f>
        <v>24.74</v>
      </c>
      <c r="H1148" s="15" t="n">
        <f aca="false">F1148+G1148</f>
        <v>272.13</v>
      </c>
      <c r="I1148" s="17" t="s">
        <v>2474</v>
      </c>
      <c r="J1148" s="19" t="n">
        <f aca="false">DATE(YEAR(B1148),MONTH(B1148),1)</f>
        <v>46204</v>
      </c>
      <c r="K1148" s="17" t="str">
        <f aca="false">IF(E1148="","No","Yes")</f>
        <v>Yes</v>
      </c>
      <c r="L1148" s="17" t="str">
        <f aca="false">IF(D1148="","No","Yes")</f>
        <v>Yes</v>
      </c>
    </row>
    <row r="1149" customFormat="false" ht="15" hidden="false" customHeight="false" outlineLevel="0" collapsed="false">
      <c r="A1149" s="17" t="s">
        <v>3619</v>
      </c>
      <c r="B1149" s="18" t="n">
        <v>46208</v>
      </c>
      <c r="C1149" s="17" t="s">
        <v>88</v>
      </c>
      <c r="D1149" s="17" t="s">
        <v>1346</v>
      </c>
      <c r="E1149" s="17" t="s">
        <v>1511</v>
      </c>
      <c r="F1149" s="15" t="n">
        <v>283.07</v>
      </c>
      <c r="G1149" s="15" t="n">
        <f aca="false">ROUND(ROUND(F1149*100,0)/10,0)/100</f>
        <v>28.31</v>
      </c>
      <c r="H1149" s="15" t="n">
        <f aca="false">F1149+G1149</f>
        <v>311.38</v>
      </c>
      <c r="I1149" s="17" t="s">
        <v>2474</v>
      </c>
      <c r="J1149" s="19" t="n">
        <f aca="false">DATE(YEAR(B1149),MONTH(B1149),1)</f>
        <v>46204</v>
      </c>
      <c r="K1149" s="17" t="str">
        <f aca="false">IF(E1149="","No","Yes")</f>
        <v>Yes</v>
      </c>
      <c r="L1149" s="17" t="str">
        <f aca="false">IF(D1149="","No","Yes")</f>
        <v>Yes</v>
      </c>
    </row>
    <row r="1150" customFormat="false" ht="15" hidden="false" customHeight="false" outlineLevel="0" collapsed="false">
      <c r="A1150" s="17" t="s">
        <v>3620</v>
      </c>
      <c r="B1150" s="18" t="n">
        <v>46208</v>
      </c>
      <c r="C1150" s="17" t="s">
        <v>88</v>
      </c>
      <c r="D1150" s="17"/>
      <c r="E1150" s="17"/>
      <c r="F1150" s="15" t="n">
        <v>711.74</v>
      </c>
      <c r="G1150" s="15" t="n">
        <f aca="false">ROUND(ROUND(F1150*100,0)/10,0)/100</f>
        <v>71.17</v>
      </c>
      <c r="H1150" s="15" t="n">
        <f aca="false">F1150+G1150</f>
        <v>782.91</v>
      </c>
      <c r="I1150" s="17" t="s">
        <v>2470</v>
      </c>
      <c r="J1150" s="19" t="n">
        <f aca="false">DATE(YEAR(B1150),MONTH(B1150),1)</f>
        <v>46204</v>
      </c>
      <c r="K1150" s="17" t="str">
        <f aca="false">IF(E1150="","No","Yes")</f>
        <v>No</v>
      </c>
      <c r="L1150" s="17" t="str">
        <f aca="false">IF(D1150="","No","Yes")</f>
        <v>No</v>
      </c>
    </row>
    <row r="1151" customFormat="false" ht="15" hidden="false" customHeight="false" outlineLevel="0" collapsed="false">
      <c r="A1151" s="17" t="s">
        <v>3621</v>
      </c>
      <c r="B1151" s="18" t="n">
        <v>46208</v>
      </c>
      <c r="C1151" s="17" t="s">
        <v>88</v>
      </c>
      <c r="D1151" s="17" t="s">
        <v>1408</v>
      </c>
      <c r="E1151" s="17"/>
      <c r="F1151" s="15" t="n">
        <v>124.72</v>
      </c>
      <c r="G1151" s="15" t="n">
        <f aca="false">ROUND(ROUND(F1151*100,0)/10,0)/100</f>
        <v>12.47</v>
      </c>
      <c r="H1151" s="15" t="n">
        <f aca="false">F1151+G1151</f>
        <v>137.19</v>
      </c>
      <c r="I1151" s="17" t="s">
        <v>2472</v>
      </c>
      <c r="J1151" s="19" t="n">
        <f aca="false">DATE(YEAR(B1151),MONTH(B1151),1)</f>
        <v>46204</v>
      </c>
      <c r="K1151" s="17" t="str">
        <f aca="false">IF(E1151="","No","Yes")</f>
        <v>No</v>
      </c>
      <c r="L1151" s="17" t="str">
        <f aca="false">IF(D1151="","No","Yes")</f>
        <v>Yes</v>
      </c>
    </row>
    <row r="1152" customFormat="false" ht="15" hidden="false" customHeight="false" outlineLevel="0" collapsed="false">
      <c r="A1152" s="17" t="s">
        <v>3622</v>
      </c>
      <c r="B1152" s="18" t="n">
        <v>46208</v>
      </c>
      <c r="C1152" s="17" t="s">
        <v>101</v>
      </c>
      <c r="D1152" s="17" t="s">
        <v>1254</v>
      </c>
      <c r="E1152" s="17" t="s">
        <v>1436</v>
      </c>
      <c r="F1152" s="15" t="n">
        <v>259.23</v>
      </c>
      <c r="G1152" s="15" t="n">
        <f aca="false">ROUND(ROUND(F1152*100,0)/10,0)/100</f>
        <v>25.92</v>
      </c>
      <c r="H1152" s="15" t="n">
        <f aca="false">F1152+G1152</f>
        <v>285.15</v>
      </c>
      <c r="I1152" s="17" t="s">
        <v>2474</v>
      </c>
      <c r="J1152" s="19" t="n">
        <f aca="false">DATE(YEAR(B1152),MONTH(B1152),1)</f>
        <v>46204</v>
      </c>
      <c r="K1152" s="17" t="str">
        <f aca="false">IF(E1152="","No","Yes")</f>
        <v>Yes</v>
      </c>
      <c r="L1152" s="17" t="str">
        <f aca="false">IF(D1152="","No","Yes")</f>
        <v>Yes</v>
      </c>
    </row>
    <row r="1153" customFormat="false" ht="15" hidden="false" customHeight="false" outlineLevel="0" collapsed="false">
      <c r="A1153" s="17" t="s">
        <v>3623</v>
      </c>
      <c r="B1153" s="18" t="n">
        <v>46208</v>
      </c>
      <c r="C1153" s="17" t="s">
        <v>101</v>
      </c>
      <c r="D1153" s="17" t="s">
        <v>1324</v>
      </c>
      <c r="E1153" s="17" t="s">
        <v>1443</v>
      </c>
      <c r="F1153" s="15" t="n">
        <v>114.8</v>
      </c>
      <c r="G1153" s="15" t="n">
        <f aca="false">ROUND(ROUND(F1153*100,0)/10,0)/100</f>
        <v>11.48</v>
      </c>
      <c r="H1153" s="15" t="n">
        <f aca="false">F1153+G1153</f>
        <v>126.28</v>
      </c>
      <c r="I1153" s="17" t="s">
        <v>2474</v>
      </c>
      <c r="J1153" s="19" t="n">
        <f aca="false">DATE(YEAR(B1153),MONTH(B1153),1)</f>
        <v>46204</v>
      </c>
      <c r="K1153" s="17" t="str">
        <f aca="false">IF(E1153="","No","Yes")</f>
        <v>Yes</v>
      </c>
      <c r="L1153" s="17" t="str">
        <f aca="false">IF(D1153="","No","Yes")</f>
        <v>Yes</v>
      </c>
    </row>
    <row r="1154" customFormat="false" ht="15" hidden="false" customHeight="false" outlineLevel="0" collapsed="false">
      <c r="A1154" s="17" t="s">
        <v>3624</v>
      </c>
      <c r="B1154" s="18" t="n">
        <v>46208</v>
      </c>
      <c r="C1154" s="17" t="s">
        <v>101</v>
      </c>
      <c r="D1154" s="17" t="s">
        <v>1459</v>
      </c>
      <c r="E1154" s="17" t="s">
        <v>1494</v>
      </c>
      <c r="F1154" s="15" t="n">
        <v>108.09</v>
      </c>
      <c r="G1154" s="15" t="n">
        <f aca="false">ROUND(ROUND(F1154*100,0)/10,0)/100</f>
        <v>10.81</v>
      </c>
      <c r="H1154" s="15" t="n">
        <f aca="false">F1154+G1154</f>
        <v>118.9</v>
      </c>
      <c r="I1154" s="17" t="s">
        <v>2474</v>
      </c>
      <c r="J1154" s="19" t="n">
        <f aca="false">DATE(YEAR(B1154),MONTH(B1154),1)</f>
        <v>46204</v>
      </c>
      <c r="K1154" s="17" t="str">
        <f aca="false">IF(E1154="","No","Yes")</f>
        <v>Yes</v>
      </c>
      <c r="L1154" s="17" t="str">
        <f aca="false">IF(D1154="","No","Yes")</f>
        <v>Yes</v>
      </c>
    </row>
    <row r="1155" customFormat="false" ht="15" hidden="false" customHeight="false" outlineLevel="0" collapsed="false">
      <c r="A1155" s="17" t="s">
        <v>3625</v>
      </c>
      <c r="B1155" s="18" t="n">
        <v>46208</v>
      </c>
      <c r="C1155" s="17" t="s">
        <v>101</v>
      </c>
      <c r="D1155" s="17" t="s">
        <v>1405</v>
      </c>
      <c r="E1155" s="17" t="s">
        <v>1516</v>
      </c>
      <c r="F1155" s="15" t="n">
        <v>124.57</v>
      </c>
      <c r="G1155" s="15" t="n">
        <f aca="false">ROUND(ROUND(F1155*100,0)/10,0)/100</f>
        <v>12.46</v>
      </c>
      <c r="H1155" s="15" t="n">
        <f aca="false">F1155+G1155</f>
        <v>137.03</v>
      </c>
      <c r="I1155" s="17" t="s">
        <v>2474</v>
      </c>
      <c r="J1155" s="19" t="n">
        <f aca="false">DATE(YEAR(B1155),MONTH(B1155),1)</f>
        <v>46204</v>
      </c>
      <c r="K1155" s="17" t="str">
        <f aca="false">IF(E1155="","No","Yes")</f>
        <v>Yes</v>
      </c>
      <c r="L1155" s="17" t="str">
        <f aca="false">IF(D1155="","No","Yes")</f>
        <v>Yes</v>
      </c>
    </row>
    <row r="1156" customFormat="false" ht="15" hidden="false" customHeight="false" outlineLevel="0" collapsed="false">
      <c r="A1156" s="17" t="s">
        <v>3626</v>
      </c>
      <c r="B1156" s="18" t="n">
        <v>46208</v>
      </c>
      <c r="C1156" s="17" t="s">
        <v>101</v>
      </c>
      <c r="D1156" s="17" t="s">
        <v>1441</v>
      </c>
      <c r="E1156" s="17"/>
      <c r="F1156" s="15" t="n">
        <v>51.47</v>
      </c>
      <c r="G1156" s="15" t="n">
        <f aca="false">ROUND(ROUND(F1156*100,0)/10,0)/100</f>
        <v>5.15</v>
      </c>
      <c r="H1156" s="15" t="n">
        <f aca="false">F1156+G1156</f>
        <v>56.62</v>
      </c>
      <c r="I1156" s="17" t="s">
        <v>2472</v>
      </c>
      <c r="J1156" s="19" t="n">
        <f aca="false">DATE(YEAR(B1156),MONTH(B1156),1)</f>
        <v>46204</v>
      </c>
      <c r="K1156" s="17" t="str">
        <f aca="false">IF(E1156="","No","Yes")</f>
        <v>No</v>
      </c>
      <c r="L1156" s="17" t="str">
        <f aca="false">IF(D1156="","No","Yes")</f>
        <v>Yes</v>
      </c>
    </row>
    <row r="1157" customFormat="false" ht="15" hidden="false" customHeight="false" outlineLevel="0" collapsed="false">
      <c r="A1157" s="17" t="s">
        <v>3627</v>
      </c>
      <c r="B1157" s="18" t="n">
        <v>46209</v>
      </c>
      <c r="C1157" s="17" t="s">
        <v>82</v>
      </c>
      <c r="D1157" s="17" t="s">
        <v>1324</v>
      </c>
      <c r="E1157" s="17" t="s">
        <v>1498</v>
      </c>
      <c r="F1157" s="15" t="n">
        <v>1164.3</v>
      </c>
      <c r="G1157" s="15" t="n">
        <f aca="false">ROUND(ROUND(F1157*100,0)/10,0)/100</f>
        <v>116.43</v>
      </c>
      <c r="H1157" s="15" t="n">
        <f aca="false">F1157+G1157</f>
        <v>1280.73</v>
      </c>
      <c r="I1157" s="17" t="s">
        <v>2474</v>
      </c>
      <c r="J1157" s="19" t="n">
        <f aca="false">DATE(YEAR(B1157),MONTH(B1157),1)</f>
        <v>46204</v>
      </c>
      <c r="K1157" s="17" t="str">
        <f aca="false">IF(E1157="","No","Yes")</f>
        <v>Yes</v>
      </c>
      <c r="L1157" s="17" t="str">
        <f aca="false">IF(D1157="","No","Yes")</f>
        <v>Yes</v>
      </c>
    </row>
    <row r="1158" customFormat="false" ht="15" hidden="false" customHeight="false" outlineLevel="0" collapsed="false">
      <c r="A1158" s="17" t="s">
        <v>3628</v>
      </c>
      <c r="B1158" s="18" t="n">
        <v>46209</v>
      </c>
      <c r="C1158" s="17" t="s">
        <v>82</v>
      </c>
      <c r="D1158" s="17" t="s">
        <v>1293</v>
      </c>
      <c r="E1158" s="17" t="s">
        <v>1499</v>
      </c>
      <c r="F1158" s="15" t="n">
        <v>99.21</v>
      </c>
      <c r="G1158" s="15" t="n">
        <f aca="false">ROUND(ROUND(F1158*100,0)/10,0)/100</f>
        <v>9.92</v>
      </c>
      <c r="H1158" s="15" t="n">
        <f aca="false">F1158+G1158</f>
        <v>109.13</v>
      </c>
      <c r="I1158" s="17" t="s">
        <v>2474</v>
      </c>
      <c r="J1158" s="19" t="n">
        <f aca="false">DATE(YEAR(B1158),MONTH(B1158),1)</f>
        <v>46204</v>
      </c>
      <c r="K1158" s="17" t="str">
        <f aca="false">IF(E1158="","No","Yes")</f>
        <v>Yes</v>
      </c>
      <c r="L1158" s="17" t="str">
        <f aca="false">IF(D1158="","No","Yes")</f>
        <v>Yes</v>
      </c>
    </row>
    <row r="1159" customFormat="false" ht="15" hidden="false" customHeight="false" outlineLevel="0" collapsed="false">
      <c r="A1159" s="17" t="s">
        <v>3629</v>
      </c>
      <c r="B1159" s="18" t="n">
        <v>46209</v>
      </c>
      <c r="C1159" s="17" t="s">
        <v>82</v>
      </c>
      <c r="D1159" s="17" t="s">
        <v>1346</v>
      </c>
      <c r="E1159" s="17" t="s">
        <v>1554</v>
      </c>
      <c r="F1159" s="15" t="n">
        <v>211.88</v>
      </c>
      <c r="G1159" s="15" t="n">
        <f aca="false">ROUND(ROUND(F1159*100,0)/10,0)/100</f>
        <v>21.19</v>
      </c>
      <c r="H1159" s="15" t="n">
        <f aca="false">F1159+G1159</f>
        <v>233.07</v>
      </c>
      <c r="I1159" s="17" t="s">
        <v>2474</v>
      </c>
      <c r="J1159" s="19" t="n">
        <f aca="false">DATE(YEAR(B1159),MONTH(B1159),1)</f>
        <v>46204</v>
      </c>
      <c r="K1159" s="17" t="str">
        <f aca="false">IF(E1159="","No","Yes")</f>
        <v>Yes</v>
      </c>
      <c r="L1159" s="17" t="str">
        <f aca="false">IF(D1159="","No","Yes")</f>
        <v>Yes</v>
      </c>
    </row>
    <row r="1160" customFormat="false" ht="15" hidden="false" customHeight="false" outlineLevel="0" collapsed="false">
      <c r="A1160" s="17" t="s">
        <v>3630</v>
      </c>
      <c r="B1160" s="18" t="n">
        <v>46209</v>
      </c>
      <c r="C1160" s="17" t="s">
        <v>82</v>
      </c>
      <c r="D1160" s="17"/>
      <c r="E1160" s="17"/>
      <c r="F1160" s="15" t="n">
        <v>162.86</v>
      </c>
      <c r="G1160" s="15" t="n">
        <f aca="false">ROUND(ROUND(F1160*100,0)/10,0)/100</f>
        <v>16.29</v>
      </c>
      <c r="H1160" s="15" t="n">
        <f aca="false">F1160+G1160</f>
        <v>179.15</v>
      </c>
      <c r="I1160" s="17" t="s">
        <v>2470</v>
      </c>
      <c r="J1160" s="19" t="n">
        <f aca="false">DATE(YEAR(B1160),MONTH(B1160),1)</f>
        <v>46204</v>
      </c>
      <c r="K1160" s="17" t="str">
        <f aca="false">IF(E1160="","No","Yes")</f>
        <v>No</v>
      </c>
      <c r="L1160" s="17" t="str">
        <f aca="false">IF(D1160="","No","Yes")</f>
        <v>No</v>
      </c>
    </row>
    <row r="1161" customFormat="false" ht="15" hidden="false" customHeight="false" outlineLevel="0" collapsed="false">
      <c r="A1161" s="17" t="s">
        <v>3631</v>
      </c>
      <c r="B1161" s="18" t="n">
        <v>46209</v>
      </c>
      <c r="C1161" s="17" t="s">
        <v>88</v>
      </c>
      <c r="D1161" s="17" t="s">
        <v>1473</v>
      </c>
      <c r="E1161" s="17" t="s">
        <v>1472</v>
      </c>
      <c r="F1161" s="15" t="n">
        <v>379.39</v>
      </c>
      <c r="G1161" s="15" t="n">
        <f aca="false">ROUND(ROUND(F1161*100,0)/10,0)/100</f>
        <v>37.94</v>
      </c>
      <c r="H1161" s="15" t="n">
        <f aca="false">F1161+G1161</f>
        <v>417.33</v>
      </c>
      <c r="I1161" s="17" t="s">
        <v>2474</v>
      </c>
      <c r="J1161" s="19" t="n">
        <f aca="false">DATE(YEAR(B1161),MONTH(B1161),1)</f>
        <v>46204</v>
      </c>
      <c r="K1161" s="17" t="str">
        <f aca="false">IF(E1161="","No","Yes")</f>
        <v>Yes</v>
      </c>
      <c r="L1161" s="17" t="str">
        <f aca="false">IF(D1161="","No","Yes")</f>
        <v>Yes</v>
      </c>
    </row>
    <row r="1162" customFormat="false" ht="15" hidden="false" customHeight="false" outlineLevel="0" collapsed="false">
      <c r="A1162" s="17" t="s">
        <v>3632</v>
      </c>
      <c r="B1162" s="18" t="n">
        <v>46209</v>
      </c>
      <c r="C1162" s="17" t="s">
        <v>88</v>
      </c>
      <c r="D1162" s="17" t="s">
        <v>1459</v>
      </c>
      <c r="E1162" s="17" t="s">
        <v>1500</v>
      </c>
      <c r="F1162" s="15" t="n">
        <v>294.01</v>
      </c>
      <c r="G1162" s="15" t="n">
        <f aca="false">ROUND(ROUND(F1162*100,0)/10,0)/100</f>
        <v>29.4</v>
      </c>
      <c r="H1162" s="15" t="n">
        <f aca="false">F1162+G1162</f>
        <v>323.41</v>
      </c>
      <c r="I1162" s="17" t="s">
        <v>2474</v>
      </c>
      <c r="J1162" s="19" t="n">
        <f aca="false">DATE(YEAR(B1162),MONTH(B1162),1)</f>
        <v>46204</v>
      </c>
      <c r="K1162" s="17" t="str">
        <f aca="false">IF(E1162="","No","Yes")</f>
        <v>Yes</v>
      </c>
      <c r="L1162" s="17" t="str">
        <f aca="false">IF(D1162="","No","Yes")</f>
        <v>Yes</v>
      </c>
    </row>
    <row r="1163" customFormat="false" ht="15" hidden="false" customHeight="false" outlineLevel="0" collapsed="false">
      <c r="A1163" s="17" t="s">
        <v>3633</v>
      </c>
      <c r="B1163" s="18" t="n">
        <v>46209</v>
      </c>
      <c r="C1163" s="17" t="s">
        <v>88</v>
      </c>
      <c r="D1163" s="17" t="s">
        <v>1539</v>
      </c>
      <c r="E1163" s="17" t="s">
        <v>1538</v>
      </c>
      <c r="F1163" s="15" t="n">
        <v>541.4</v>
      </c>
      <c r="G1163" s="15" t="n">
        <f aca="false">ROUND(ROUND(F1163*100,0)/10,0)/100</f>
        <v>54.14</v>
      </c>
      <c r="H1163" s="15" t="n">
        <f aca="false">F1163+G1163</f>
        <v>595.54</v>
      </c>
      <c r="I1163" s="17" t="s">
        <v>2474</v>
      </c>
      <c r="J1163" s="19" t="n">
        <f aca="false">DATE(YEAR(B1163),MONTH(B1163),1)</f>
        <v>46204</v>
      </c>
      <c r="K1163" s="17" t="str">
        <f aca="false">IF(E1163="","No","Yes")</f>
        <v>Yes</v>
      </c>
      <c r="L1163" s="17" t="str">
        <f aca="false">IF(D1163="","No","Yes")</f>
        <v>Yes</v>
      </c>
    </row>
    <row r="1164" customFormat="false" ht="15" hidden="false" customHeight="false" outlineLevel="0" collapsed="false">
      <c r="A1164" s="17" t="s">
        <v>3634</v>
      </c>
      <c r="B1164" s="18" t="n">
        <v>46209</v>
      </c>
      <c r="C1164" s="17" t="s">
        <v>88</v>
      </c>
      <c r="D1164" s="17"/>
      <c r="E1164" s="17"/>
      <c r="F1164" s="15" t="n">
        <v>29.92</v>
      </c>
      <c r="G1164" s="15" t="n">
        <f aca="false">ROUND(ROUND(F1164*100,0)/10,0)/100</f>
        <v>2.99</v>
      </c>
      <c r="H1164" s="15" t="n">
        <f aca="false">F1164+G1164</f>
        <v>32.91</v>
      </c>
      <c r="I1164" s="17" t="s">
        <v>2470</v>
      </c>
      <c r="J1164" s="19" t="n">
        <f aca="false">DATE(YEAR(B1164),MONTH(B1164),1)</f>
        <v>46204</v>
      </c>
      <c r="K1164" s="17" t="str">
        <f aca="false">IF(E1164="","No","Yes")</f>
        <v>No</v>
      </c>
      <c r="L1164" s="17" t="str">
        <f aca="false">IF(D1164="","No","Yes")</f>
        <v>No</v>
      </c>
    </row>
    <row r="1165" customFormat="false" ht="15" hidden="false" customHeight="false" outlineLevel="0" collapsed="false">
      <c r="A1165" s="17" t="s">
        <v>3635</v>
      </c>
      <c r="B1165" s="18" t="n">
        <v>46209</v>
      </c>
      <c r="C1165" s="17" t="s">
        <v>88</v>
      </c>
      <c r="D1165" s="17" t="s">
        <v>1518</v>
      </c>
      <c r="E1165" s="17"/>
      <c r="F1165" s="15" t="n">
        <v>89.21</v>
      </c>
      <c r="G1165" s="15" t="n">
        <f aca="false">ROUND(ROUND(F1165*100,0)/10,0)/100</f>
        <v>8.92</v>
      </c>
      <c r="H1165" s="15" t="n">
        <f aca="false">F1165+G1165</f>
        <v>98.13</v>
      </c>
      <c r="I1165" s="17" t="s">
        <v>2472</v>
      </c>
      <c r="J1165" s="19" t="n">
        <f aca="false">DATE(YEAR(B1165),MONTH(B1165),1)</f>
        <v>46204</v>
      </c>
      <c r="K1165" s="17" t="str">
        <f aca="false">IF(E1165="","No","Yes")</f>
        <v>No</v>
      </c>
      <c r="L1165" s="17" t="str">
        <f aca="false">IF(D1165="","No","Yes")</f>
        <v>Yes</v>
      </c>
    </row>
    <row r="1166" customFormat="false" ht="15" hidden="false" customHeight="false" outlineLevel="0" collapsed="false">
      <c r="A1166" s="17" t="s">
        <v>3636</v>
      </c>
      <c r="B1166" s="18" t="n">
        <v>46209</v>
      </c>
      <c r="C1166" s="17" t="s">
        <v>101</v>
      </c>
      <c r="D1166" s="17" t="s">
        <v>1302</v>
      </c>
      <c r="E1166" s="17" t="s">
        <v>1461</v>
      </c>
      <c r="F1166" s="15" t="n">
        <v>605.83</v>
      </c>
      <c r="G1166" s="15" t="n">
        <f aca="false">ROUND(ROUND(F1166*100,0)/10,0)/100</f>
        <v>60.58</v>
      </c>
      <c r="H1166" s="15" t="n">
        <f aca="false">F1166+G1166</f>
        <v>666.41</v>
      </c>
      <c r="I1166" s="17" t="s">
        <v>2474</v>
      </c>
      <c r="J1166" s="19" t="n">
        <f aca="false">DATE(YEAR(B1166),MONTH(B1166),1)</f>
        <v>46204</v>
      </c>
      <c r="K1166" s="17" t="str">
        <f aca="false">IF(E1166="","No","Yes")</f>
        <v>Yes</v>
      </c>
      <c r="L1166" s="17" t="str">
        <f aca="false">IF(D1166="","No","Yes")</f>
        <v>Yes</v>
      </c>
    </row>
    <row r="1167" customFormat="false" ht="15" hidden="false" customHeight="false" outlineLevel="0" collapsed="false">
      <c r="A1167" s="17" t="s">
        <v>3637</v>
      </c>
      <c r="B1167" s="18" t="n">
        <v>46209</v>
      </c>
      <c r="C1167" s="17" t="s">
        <v>101</v>
      </c>
      <c r="D1167" s="17" t="s">
        <v>1480</v>
      </c>
      <c r="E1167" s="17" t="s">
        <v>1535</v>
      </c>
      <c r="F1167" s="15" t="n">
        <v>48.03</v>
      </c>
      <c r="G1167" s="15" t="n">
        <f aca="false">ROUND(ROUND(F1167*100,0)/10,0)/100</f>
        <v>4.8</v>
      </c>
      <c r="H1167" s="15" t="n">
        <f aca="false">F1167+G1167</f>
        <v>52.83</v>
      </c>
      <c r="I1167" s="17" t="s">
        <v>2474</v>
      </c>
      <c r="J1167" s="19" t="n">
        <f aca="false">DATE(YEAR(B1167),MONTH(B1167),1)</f>
        <v>46204</v>
      </c>
      <c r="K1167" s="17" t="str">
        <f aca="false">IF(E1167="","No","Yes")</f>
        <v>Yes</v>
      </c>
      <c r="L1167" s="17" t="str">
        <f aca="false">IF(D1167="","No","Yes")</f>
        <v>Yes</v>
      </c>
    </row>
    <row r="1168" customFormat="false" ht="15" hidden="false" customHeight="false" outlineLevel="0" collapsed="false">
      <c r="A1168" s="17" t="s">
        <v>3638</v>
      </c>
      <c r="B1168" s="18" t="n">
        <v>46209</v>
      </c>
      <c r="C1168" s="17" t="s">
        <v>101</v>
      </c>
      <c r="D1168" s="17"/>
      <c r="E1168" s="17"/>
      <c r="F1168" s="15" t="n">
        <v>354.18</v>
      </c>
      <c r="G1168" s="15" t="n">
        <f aca="false">ROUND(ROUND(F1168*100,0)/10,0)/100</f>
        <v>35.42</v>
      </c>
      <c r="H1168" s="15" t="n">
        <f aca="false">F1168+G1168</f>
        <v>389.6</v>
      </c>
      <c r="I1168" s="17" t="s">
        <v>2470</v>
      </c>
      <c r="J1168" s="19" t="n">
        <f aca="false">DATE(YEAR(B1168),MONTH(B1168),1)</f>
        <v>46204</v>
      </c>
      <c r="K1168" s="17" t="str">
        <f aca="false">IF(E1168="","No","Yes")</f>
        <v>No</v>
      </c>
      <c r="L1168" s="17" t="str">
        <f aca="false">IF(D1168="","No","Yes")</f>
        <v>No</v>
      </c>
    </row>
    <row r="1169" customFormat="false" ht="15" hidden="false" customHeight="false" outlineLevel="0" collapsed="false">
      <c r="A1169" s="17" t="s">
        <v>3639</v>
      </c>
      <c r="B1169" s="18" t="n">
        <v>46210</v>
      </c>
      <c r="C1169" s="17" t="s">
        <v>82</v>
      </c>
      <c r="D1169" s="17" t="s">
        <v>1395</v>
      </c>
      <c r="E1169" s="17" t="s">
        <v>1495</v>
      </c>
      <c r="F1169" s="15" t="n">
        <v>138.83</v>
      </c>
      <c r="G1169" s="15" t="n">
        <f aca="false">ROUND(ROUND(F1169*100,0)/10,0)/100</f>
        <v>13.88</v>
      </c>
      <c r="H1169" s="15" t="n">
        <f aca="false">F1169+G1169</f>
        <v>152.71</v>
      </c>
      <c r="I1169" s="17" t="s">
        <v>2474</v>
      </c>
      <c r="J1169" s="19" t="n">
        <f aca="false">DATE(YEAR(B1169),MONTH(B1169),1)</f>
        <v>46204</v>
      </c>
      <c r="K1169" s="17" t="str">
        <f aca="false">IF(E1169="","No","Yes")</f>
        <v>Yes</v>
      </c>
      <c r="L1169" s="17" t="str">
        <f aca="false">IF(D1169="","No","Yes")</f>
        <v>Yes</v>
      </c>
    </row>
    <row r="1170" customFormat="false" ht="15" hidden="false" customHeight="false" outlineLevel="0" collapsed="false">
      <c r="A1170" s="17" t="s">
        <v>3640</v>
      </c>
      <c r="B1170" s="18" t="n">
        <v>46210</v>
      </c>
      <c r="C1170" s="17" t="s">
        <v>82</v>
      </c>
      <c r="D1170" s="17" t="s">
        <v>1377</v>
      </c>
      <c r="E1170" s="17" t="s">
        <v>1497</v>
      </c>
      <c r="F1170" s="15" t="n">
        <v>670.17</v>
      </c>
      <c r="G1170" s="15" t="n">
        <f aca="false">ROUND(ROUND(F1170*100,0)/10,0)/100</f>
        <v>67.02</v>
      </c>
      <c r="H1170" s="15" t="n">
        <f aca="false">F1170+G1170</f>
        <v>737.19</v>
      </c>
      <c r="I1170" s="17" t="s">
        <v>2474</v>
      </c>
      <c r="J1170" s="19" t="n">
        <f aca="false">DATE(YEAR(B1170),MONTH(B1170),1)</f>
        <v>46204</v>
      </c>
      <c r="K1170" s="17" t="str">
        <f aca="false">IF(E1170="","No","Yes")</f>
        <v>Yes</v>
      </c>
      <c r="L1170" s="17" t="str">
        <f aca="false">IF(D1170="","No","Yes")</f>
        <v>Yes</v>
      </c>
    </row>
    <row r="1171" customFormat="false" ht="15" hidden="false" customHeight="false" outlineLevel="0" collapsed="false">
      <c r="A1171" s="17" t="s">
        <v>3641</v>
      </c>
      <c r="B1171" s="18" t="n">
        <v>46210</v>
      </c>
      <c r="C1171" s="17" t="s">
        <v>82</v>
      </c>
      <c r="D1171" s="17" t="s">
        <v>1327</v>
      </c>
      <c r="E1171" s="17" t="s">
        <v>1532</v>
      </c>
      <c r="F1171" s="15" t="n">
        <v>654.55</v>
      </c>
      <c r="G1171" s="15" t="n">
        <f aca="false">ROUND(ROUND(F1171*100,0)/10,0)/100</f>
        <v>65.46</v>
      </c>
      <c r="H1171" s="15" t="n">
        <f aca="false">F1171+G1171</f>
        <v>720.01</v>
      </c>
      <c r="I1171" s="17" t="s">
        <v>2474</v>
      </c>
      <c r="J1171" s="19" t="n">
        <f aca="false">DATE(YEAR(B1171),MONTH(B1171),1)</f>
        <v>46204</v>
      </c>
      <c r="K1171" s="17" t="str">
        <f aca="false">IF(E1171="","No","Yes")</f>
        <v>Yes</v>
      </c>
      <c r="L1171" s="17" t="str">
        <f aca="false">IF(D1171="","No","Yes")</f>
        <v>Yes</v>
      </c>
    </row>
    <row r="1172" customFormat="false" ht="15" hidden="false" customHeight="false" outlineLevel="0" collapsed="false">
      <c r="A1172" s="17" t="s">
        <v>3642</v>
      </c>
      <c r="B1172" s="18" t="n">
        <v>46210</v>
      </c>
      <c r="C1172" s="17" t="s">
        <v>82</v>
      </c>
      <c r="D1172" s="17"/>
      <c r="E1172" s="17"/>
      <c r="F1172" s="15" t="n">
        <v>305.97</v>
      </c>
      <c r="G1172" s="15" t="n">
        <f aca="false">ROUND(ROUND(F1172*100,0)/10,0)/100</f>
        <v>30.6</v>
      </c>
      <c r="H1172" s="15" t="n">
        <f aca="false">F1172+G1172</f>
        <v>336.57</v>
      </c>
      <c r="I1172" s="17" t="s">
        <v>2470</v>
      </c>
      <c r="J1172" s="19" t="n">
        <f aca="false">DATE(YEAR(B1172),MONTH(B1172),1)</f>
        <v>46204</v>
      </c>
      <c r="K1172" s="17" t="str">
        <f aca="false">IF(E1172="","No","Yes")</f>
        <v>No</v>
      </c>
      <c r="L1172" s="17" t="str">
        <f aca="false">IF(D1172="","No","Yes")</f>
        <v>No</v>
      </c>
    </row>
    <row r="1173" customFormat="false" ht="15" hidden="false" customHeight="false" outlineLevel="0" collapsed="false">
      <c r="A1173" s="17" t="s">
        <v>3643</v>
      </c>
      <c r="B1173" s="18" t="n">
        <v>46210</v>
      </c>
      <c r="C1173" s="17" t="s">
        <v>88</v>
      </c>
      <c r="D1173" s="17" t="s">
        <v>1377</v>
      </c>
      <c r="E1173" s="17" t="s">
        <v>1496</v>
      </c>
      <c r="F1173" s="15" t="n">
        <v>182.16</v>
      </c>
      <c r="G1173" s="15" t="n">
        <f aca="false">ROUND(ROUND(F1173*100,0)/10,0)/100</f>
        <v>18.22</v>
      </c>
      <c r="H1173" s="15" t="n">
        <f aca="false">F1173+G1173</f>
        <v>200.38</v>
      </c>
      <c r="I1173" s="17" t="s">
        <v>2474</v>
      </c>
      <c r="J1173" s="19" t="n">
        <f aca="false">DATE(YEAR(B1173),MONTH(B1173),1)</f>
        <v>46204</v>
      </c>
      <c r="K1173" s="17" t="str">
        <f aca="false">IF(E1173="","No","Yes")</f>
        <v>Yes</v>
      </c>
      <c r="L1173" s="17" t="str">
        <f aca="false">IF(D1173="","No","Yes")</f>
        <v>Yes</v>
      </c>
    </row>
    <row r="1174" customFormat="false" ht="15" hidden="false" customHeight="false" outlineLevel="0" collapsed="false">
      <c r="A1174" s="17" t="s">
        <v>3644</v>
      </c>
      <c r="B1174" s="18" t="n">
        <v>46210</v>
      </c>
      <c r="C1174" s="17" t="s">
        <v>88</v>
      </c>
      <c r="D1174" s="17" t="s">
        <v>1431</v>
      </c>
      <c r="E1174" s="17" t="s">
        <v>1502</v>
      </c>
      <c r="F1174" s="15" t="n">
        <v>63.98</v>
      </c>
      <c r="G1174" s="15" t="n">
        <f aca="false">ROUND(ROUND(F1174*100,0)/10,0)/100</f>
        <v>6.4</v>
      </c>
      <c r="H1174" s="15" t="n">
        <f aca="false">F1174+G1174</f>
        <v>70.38</v>
      </c>
      <c r="I1174" s="17" t="s">
        <v>2474</v>
      </c>
      <c r="J1174" s="19" t="n">
        <f aca="false">DATE(YEAR(B1174),MONTH(B1174),1)</f>
        <v>46204</v>
      </c>
      <c r="K1174" s="17" t="str">
        <f aca="false">IF(E1174="","No","Yes")</f>
        <v>Yes</v>
      </c>
      <c r="L1174" s="17" t="str">
        <f aca="false">IF(D1174="","No","Yes")</f>
        <v>Yes</v>
      </c>
    </row>
    <row r="1175" customFormat="false" ht="15" hidden="false" customHeight="false" outlineLevel="0" collapsed="false">
      <c r="A1175" s="17" t="s">
        <v>3645</v>
      </c>
      <c r="B1175" s="18" t="n">
        <v>46210</v>
      </c>
      <c r="C1175" s="17" t="s">
        <v>88</v>
      </c>
      <c r="D1175" s="17" t="s">
        <v>1346</v>
      </c>
      <c r="E1175" s="17" t="s">
        <v>1507</v>
      </c>
      <c r="F1175" s="15" t="n">
        <v>655.64</v>
      </c>
      <c r="G1175" s="15" t="n">
        <f aca="false">ROUND(ROUND(F1175*100,0)/10,0)/100</f>
        <v>65.56</v>
      </c>
      <c r="H1175" s="15" t="n">
        <f aca="false">F1175+G1175</f>
        <v>721.2</v>
      </c>
      <c r="I1175" s="17" t="s">
        <v>2474</v>
      </c>
      <c r="J1175" s="19" t="n">
        <f aca="false">DATE(YEAR(B1175),MONTH(B1175),1)</f>
        <v>46204</v>
      </c>
      <c r="K1175" s="17" t="str">
        <f aca="false">IF(E1175="","No","Yes")</f>
        <v>Yes</v>
      </c>
      <c r="L1175" s="17" t="str">
        <f aca="false">IF(D1175="","No","Yes")</f>
        <v>Yes</v>
      </c>
    </row>
    <row r="1176" customFormat="false" ht="15" hidden="false" customHeight="false" outlineLevel="0" collapsed="false">
      <c r="A1176" s="17" t="s">
        <v>3646</v>
      </c>
      <c r="B1176" s="18" t="n">
        <v>46210</v>
      </c>
      <c r="C1176" s="17" t="s">
        <v>88</v>
      </c>
      <c r="D1176" s="17" t="s">
        <v>1529</v>
      </c>
      <c r="E1176" s="17" t="s">
        <v>1528</v>
      </c>
      <c r="F1176" s="15" t="n">
        <v>131.39</v>
      </c>
      <c r="G1176" s="15" t="n">
        <f aca="false">ROUND(ROUND(F1176*100,0)/10,0)/100</f>
        <v>13.14</v>
      </c>
      <c r="H1176" s="15" t="n">
        <f aca="false">F1176+G1176</f>
        <v>144.53</v>
      </c>
      <c r="I1176" s="17" t="s">
        <v>2474</v>
      </c>
      <c r="J1176" s="19" t="n">
        <f aca="false">DATE(YEAR(B1176),MONTH(B1176),1)</f>
        <v>46204</v>
      </c>
      <c r="K1176" s="17" t="str">
        <f aca="false">IF(E1176="","No","Yes")</f>
        <v>Yes</v>
      </c>
      <c r="L1176" s="17" t="str">
        <f aca="false">IF(D1176="","No","Yes")</f>
        <v>Yes</v>
      </c>
    </row>
    <row r="1177" customFormat="false" ht="15" hidden="false" customHeight="false" outlineLevel="0" collapsed="false">
      <c r="A1177" s="17" t="s">
        <v>3647</v>
      </c>
      <c r="B1177" s="18" t="n">
        <v>46210</v>
      </c>
      <c r="C1177" s="17" t="s">
        <v>88</v>
      </c>
      <c r="D1177" s="17" t="s">
        <v>1544</v>
      </c>
      <c r="E1177" s="17" t="s">
        <v>1543</v>
      </c>
      <c r="F1177" s="15" t="n">
        <v>574.62</v>
      </c>
      <c r="G1177" s="15" t="n">
        <f aca="false">ROUND(ROUND(F1177*100,0)/10,0)/100</f>
        <v>57.46</v>
      </c>
      <c r="H1177" s="15" t="n">
        <f aca="false">F1177+G1177</f>
        <v>632.08</v>
      </c>
      <c r="I1177" s="17" t="s">
        <v>2474</v>
      </c>
      <c r="J1177" s="19" t="n">
        <f aca="false">DATE(YEAR(B1177),MONTH(B1177),1)</f>
        <v>46204</v>
      </c>
      <c r="K1177" s="17" t="str">
        <f aca="false">IF(E1177="","No","Yes")</f>
        <v>Yes</v>
      </c>
      <c r="L1177" s="17" t="str">
        <f aca="false">IF(D1177="","No","Yes")</f>
        <v>Yes</v>
      </c>
    </row>
    <row r="1178" customFormat="false" ht="15" hidden="false" customHeight="false" outlineLevel="0" collapsed="false">
      <c r="A1178" s="17" t="s">
        <v>3648</v>
      </c>
      <c r="B1178" s="18" t="n">
        <v>46210</v>
      </c>
      <c r="C1178" s="17" t="s">
        <v>88</v>
      </c>
      <c r="D1178" s="17" t="s">
        <v>1408</v>
      </c>
      <c r="E1178" s="17" t="s">
        <v>1564</v>
      </c>
      <c r="F1178" s="15" t="n">
        <v>315.38</v>
      </c>
      <c r="G1178" s="15" t="n">
        <f aca="false">ROUND(ROUND(F1178*100,0)/10,0)/100</f>
        <v>31.54</v>
      </c>
      <c r="H1178" s="15" t="n">
        <f aca="false">F1178+G1178</f>
        <v>346.92</v>
      </c>
      <c r="I1178" s="17" t="s">
        <v>2474</v>
      </c>
      <c r="J1178" s="19" t="n">
        <f aca="false">DATE(YEAR(B1178),MONTH(B1178),1)</f>
        <v>46204</v>
      </c>
      <c r="K1178" s="17" t="str">
        <f aca="false">IF(E1178="","No","Yes")</f>
        <v>Yes</v>
      </c>
      <c r="L1178" s="17" t="str">
        <f aca="false">IF(D1178="","No","Yes")</f>
        <v>Yes</v>
      </c>
    </row>
    <row r="1179" customFormat="false" ht="15" hidden="false" customHeight="false" outlineLevel="0" collapsed="false">
      <c r="A1179" s="17" t="s">
        <v>3649</v>
      </c>
      <c r="B1179" s="18" t="n">
        <v>46210</v>
      </c>
      <c r="C1179" s="17" t="s">
        <v>101</v>
      </c>
      <c r="D1179" s="17" t="s">
        <v>1408</v>
      </c>
      <c r="E1179" s="17" t="s">
        <v>1485</v>
      </c>
      <c r="F1179" s="15" t="n">
        <v>155.47</v>
      </c>
      <c r="G1179" s="15" t="n">
        <f aca="false">ROUND(ROUND(F1179*100,0)/10,0)/100</f>
        <v>15.55</v>
      </c>
      <c r="H1179" s="15" t="n">
        <f aca="false">F1179+G1179</f>
        <v>171.02</v>
      </c>
      <c r="I1179" s="17" t="s">
        <v>2474</v>
      </c>
      <c r="J1179" s="19" t="n">
        <f aca="false">DATE(YEAR(B1179),MONTH(B1179),1)</f>
        <v>46204</v>
      </c>
      <c r="K1179" s="17" t="str">
        <f aca="false">IF(E1179="","No","Yes")</f>
        <v>Yes</v>
      </c>
      <c r="L1179" s="17" t="str">
        <f aca="false">IF(D1179="","No","Yes")</f>
        <v>Yes</v>
      </c>
    </row>
    <row r="1180" customFormat="false" ht="15" hidden="false" customHeight="false" outlineLevel="0" collapsed="false">
      <c r="A1180" s="17" t="s">
        <v>3650</v>
      </c>
      <c r="B1180" s="18" t="n">
        <v>46210</v>
      </c>
      <c r="C1180" s="17" t="s">
        <v>101</v>
      </c>
      <c r="D1180" s="17" t="s">
        <v>1320</v>
      </c>
      <c r="E1180" s="17" t="s">
        <v>1514</v>
      </c>
      <c r="F1180" s="15" t="n">
        <v>390.24</v>
      </c>
      <c r="G1180" s="15" t="n">
        <f aca="false">ROUND(ROUND(F1180*100,0)/10,0)/100</f>
        <v>39.02</v>
      </c>
      <c r="H1180" s="15" t="n">
        <f aca="false">F1180+G1180</f>
        <v>429.26</v>
      </c>
      <c r="I1180" s="17" t="s">
        <v>2474</v>
      </c>
      <c r="J1180" s="19" t="n">
        <f aca="false">DATE(YEAR(B1180),MONTH(B1180),1)</f>
        <v>46204</v>
      </c>
      <c r="K1180" s="17" t="str">
        <f aca="false">IF(E1180="","No","Yes")</f>
        <v>Yes</v>
      </c>
      <c r="L1180" s="17" t="str">
        <f aca="false">IF(D1180="","No","Yes")</f>
        <v>Yes</v>
      </c>
    </row>
    <row r="1181" customFormat="false" ht="15" hidden="false" customHeight="false" outlineLevel="0" collapsed="false">
      <c r="A1181" s="17" t="s">
        <v>3651</v>
      </c>
      <c r="B1181" s="18" t="n">
        <v>46210</v>
      </c>
      <c r="C1181" s="17" t="s">
        <v>101</v>
      </c>
      <c r="D1181" s="17" t="s">
        <v>1388</v>
      </c>
      <c r="E1181" s="17" t="s">
        <v>1551</v>
      </c>
      <c r="F1181" s="15" t="n">
        <v>347.35</v>
      </c>
      <c r="G1181" s="15" t="n">
        <f aca="false">ROUND(ROUND(F1181*100,0)/10,0)/100</f>
        <v>34.74</v>
      </c>
      <c r="H1181" s="15" t="n">
        <f aca="false">F1181+G1181</f>
        <v>382.09</v>
      </c>
      <c r="I1181" s="17" t="s">
        <v>2474</v>
      </c>
      <c r="J1181" s="19" t="n">
        <f aca="false">DATE(YEAR(B1181),MONTH(B1181),1)</f>
        <v>46204</v>
      </c>
      <c r="K1181" s="17" t="str">
        <f aca="false">IF(E1181="","No","Yes")</f>
        <v>Yes</v>
      </c>
      <c r="L1181" s="17" t="str">
        <f aca="false">IF(D1181="","No","Yes")</f>
        <v>Yes</v>
      </c>
    </row>
    <row r="1182" customFormat="false" ht="15" hidden="false" customHeight="false" outlineLevel="0" collapsed="false">
      <c r="A1182" s="17" t="s">
        <v>3652</v>
      </c>
      <c r="B1182" s="18" t="n">
        <v>46211</v>
      </c>
      <c r="C1182" s="17" t="s">
        <v>82</v>
      </c>
      <c r="D1182" s="17" t="s">
        <v>1320</v>
      </c>
      <c r="E1182" s="17" t="s">
        <v>1448</v>
      </c>
      <c r="F1182" s="15" t="n">
        <v>273.69</v>
      </c>
      <c r="G1182" s="15" t="n">
        <f aca="false">ROUND(ROUND(F1182*100,0)/10,0)/100</f>
        <v>27.37</v>
      </c>
      <c r="H1182" s="15" t="n">
        <f aca="false">F1182+G1182</f>
        <v>301.06</v>
      </c>
      <c r="I1182" s="17" t="s">
        <v>2474</v>
      </c>
      <c r="J1182" s="19" t="n">
        <f aca="false">DATE(YEAR(B1182),MONTH(B1182),1)</f>
        <v>46204</v>
      </c>
      <c r="K1182" s="17" t="str">
        <f aca="false">IF(E1182="","No","Yes")</f>
        <v>Yes</v>
      </c>
      <c r="L1182" s="17" t="str">
        <f aca="false">IF(D1182="","No","Yes")</f>
        <v>Yes</v>
      </c>
    </row>
    <row r="1183" customFormat="false" ht="15" hidden="false" customHeight="false" outlineLevel="0" collapsed="false">
      <c r="A1183" s="17" t="s">
        <v>3653</v>
      </c>
      <c r="B1183" s="18" t="n">
        <v>46211</v>
      </c>
      <c r="C1183" s="17" t="s">
        <v>82</v>
      </c>
      <c r="D1183" s="17" t="s">
        <v>1372</v>
      </c>
      <c r="E1183" s="17" t="s">
        <v>1484</v>
      </c>
      <c r="F1183" s="15" t="n">
        <v>279.44</v>
      </c>
      <c r="G1183" s="15" t="n">
        <f aca="false">ROUND(ROUND(F1183*100,0)/10,0)/100</f>
        <v>27.94</v>
      </c>
      <c r="H1183" s="15" t="n">
        <f aca="false">F1183+G1183</f>
        <v>307.38</v>
      </c>
      <c r="I1183" s="17" t="s">
        <v>2474</v>
      </c>
      <c r="J1183" s="19" t="n">
        <f aca="false">DATE(YEAR(B1183),MONTH(B1183),1)</f>
        <v>46204</v>
      </c>
      <c r="K1183" s="17" t="str">
        <f aca="false">IF(E1183="","No","Yes")</f>
        <v>Yes</v>
      </c>
      <c r="L1183" s="17" t="str">
        <f aca="false">IF(D1183="","No","Yes")</f>
        <v>Yes</v>
      </c>
    </row>
    <row r="1184" customFormat="false" ht="15" hidden="false" customHeight="false" outlineLevel="0" collapsed="false">
      <c r="A1184" s="17" t="s">
        <v>3654</v>
      </c>
      <c r="B1184" s="18" t="n">
        <v>46211</v>
      </c>
      <c r="C1184" s="17" t="s">
        <v>82</v>
      </c>
      <c r="D1184" s="17" t="s">
        <v>1487</v>
      </c>
      <c r="E1184" s="17" t="s">
        <v>1486</v>
      </c>
      <c r="F1184" s="15" t="n">
        <v>132.94</v>
      </c>
      <c r="G1184" s="15" t="n">
        <f aca="false">ROUND(ROUND(F1184*100,0)/10,0)/100</f>
        <v>13.29</v>
      </c>
      <c r="H1184" s="15" t="n">
        <f aca="false">F1184+G1184</f>
        <v>146.23</v>
      </c>
      <c r="I1184" s="17" t="s">
        <v>2474</v>
      </c>
      <c r="J1184" s="19" t="n">
        <f aca="false">DATE(YEAR(B1184),MONTH(B1184),1)</f>
        <v>46204</v>
      </c>
      <c r="K1184" s="17" t="str">
        <f aca="false">IF(E1184="","No","Yes")</f>
        <v>Yes</v>
      </c>
      <c r="L1184" s="17" t="str">
        <f aca="false">IF(D1184="","No","Yes")</f>
        <v>Yes</v>
      </c>
    </row>
    <row r="1185" customFormat="false" ht="15" hidden="false" customHeight="false" outlineLevel="0" collapsed="false">
      <c r="A1185" s="17" t="s">
        <v>3655</v>
      </c>
      <c r="B1185" s="18" t="n">
        <v>46211</v>
      </c>
      <c r="C1185" s="17" t="s">
        <v>82</v>
      </c>
      <c r="D1185" s="17" t="s">
        <v>1293</v>
      </c>
      <c r="E1185" s="17" t="s">
        <v>1501</v>
      </c>
      <c r="F1185" s="15" t="n">
        <v>50.88</v>
      </c>
      <c r="G1185" s="15" t="n">
        <f aca="false">ROUND(ROUND(F1185*100,0)/10,0)/100</f>
        <v>5.09</v>
      </c>
      <c r="H1185" s="15" t="n">
        <f aca="false">F1185+G1185</f>
        <v>55.97</v>
      </c>
      <c r="I1185" s="17" t="s">
        <v>2474</v>
      </c>
      <c r="J1185" s="19" t="n">
        <f aca="false">DATE(YEAR(B1185),MONTH(B1185),1)</f>
        <v>46204</v>
      </c>
      <c r="K1185" s="17" t="str">
        <f aca="false">IF(E1185="","No","Yes")</f>
        <v>Yes</v>
      </c>
      <c r="L1185" s="17" t="str">
        <f aca="false">IF(D1185="","No","Yes")</f>
        <v>Yes</v>
      </c>
    </row>
    <row r="1186" customFormat="false" ht="15" hidden="false" customHeight="false" outlineLevel="0" collapsed="false">
      <c r="A1186" s="17" t="s">
        <v>3656</v>
      </c>
      <c r="B1186" s="18" t="n">
        <v>46211</v>
      </c>
      <c r="C1186" s="17" t="s">
        <v>82</v>
      </c>
      <c r="D1186" s="17" t="s">
        <v>1346</v>
      </c>
      <c r="E1186" s="17" t="s">
        <v>1508</v>
      </c>
      <c r="F1186" s="15" t="n">
        <v>1820.03</v>
      </c>
      <c r="G1186" s="15" t="n">
        <f aca="false">ROUND(ROUND(F1186*100,0)/10,0)/100</f>
        <v>182</v>
      </c>
      <c r="H1186" s="15" t="n">
        <f aca="false">F1186+G1186</f>
        <v>2002.03</v>
      </c>
      <c r="I1186" s="17" t="s">
        <v>2474</v>
      </c>
      <c r="J1186" s="19" t="n">
        <f aca="false">DATE(YEAR(B1186),MONTH(B1186),1)</f>
        <v>46204</v>
      </c>
      <c r="K1186" s="17" t="str">
        <f aca="false">IF(E1186="","No","Yes")</f>
        <v>Yes</v>
      </c>
      <c r="L1186" s="17" t="str">
        <f aca="false">IF(D1186="","No","Yes")</f>
        <v>Yes</v>
      </c>
    </row>
    <row r="1187" customFormat="false" ht="15" hidden="false" customHeight="false" outlineLevel="0" collapsed="false">
      <c r="A1187" s="17" t="s">
        <v>3657</v>
      </c>
      <c r="B1187" s="18" t="n">
        <v>46211</v>
      </c>
      <c r="C1187" s="17" t="s">
        <v>82</v>
      </c>
      <c r="D1187" s="17" t="s">
        <v>1505</v>
      </c>
      <c r="E1187" s="17" t="s">
        <v>1513</v>
      </c>
      <c r="F1187" s="15" t="n">
        <v>365.02</v>
      </c>
      <c r="G1187" s="15" t="n">
        <f aca="false">ROUND(ROUND(F1187*100,0)/10,0)/100</f>
        <v>36.5</v>
      </c>
      <c r="H1187" s="15" t="n">
        <f aca="false">F1187+G1187</f>
        <v>401.52</v>
      </c>
      <c r="I1187" s="17" t="s">
        <v>2474</v>
      </c>
      <c r="J1187" s="19" t="n">
        <f aca="false">DATE(YEAR(B1187),MONTH(B1187),1)</f>
        <v>46204</v>
      </c>
      <c r="K1187" s="17" t="str">
        <f aca="false">IF(E1187="","No","Yes")</f>
        <v>Yes</v>
      </c>
      <c r="L1187" s="17" t="str">
        <f aca="false">IF(D1187="","No","Yes")</f>
        <v>Yes</v>
      </c>
    </row>
    <row r="1188" customFormat="false" ht="15" hidden="false" customHeight="false" outlineLevel="0" collapsed="false">
      <c r="A1188" s="17" t="s">
        <v>3658</v>
      </c>
      <c r="B1188" s="18" t="n">
        <v>46211</v>
      </c>
      <c r="C1188" s="17" t="s">
        <v>82</v>
      </c>
      <c r="D1188" s="17" t="s">
        <v>1293</v>
      </c>
      <c r="E1188" s="17" t="s">
        <v>1515</v>
      </c>
      <c r="F1188" s="15" t="n">
        <v>1069.32</v>
      </c>
      <c r="G1188" s="15" t="n">
        <f aca="false">ROUND(ROUND(F1188*100,0)/10,0)/100</f>
        <v>106.93</v>
      </c>
      <c r="H1188" s="15" t="n">
        <f aca="false">F1188+G1188</f>
        <v>1176.25</v>
      </c>
      <c r="I1188" s="17" t="s">
        <v>2474</v>
      </c>
      <c r="J1188" s="19" t="n">
        <f aca="false">DATE(YEAR(B1188),MONTH(B1188),1)</f>
        <v>46204</v>
      </c>
      <c r="K1188" s="17" t="str">
        <f aca="false">IF(E1188="","No","Yes")</f>
        <v>Yes</v>
      </c>
      <c r="L1188" s="17" t="str">
        <f aca="false">IF(D1188="","No","Yes")</f>
        <v>Yes</v>
      </c>
    </row>
    <row r="1189" customFormat="false" ht="15" hidden="false" customHeight="false" outlineLevel="0" collapsed="false">
      <c r="A1189" s="17" t="s">
        <v>3659</v>
      </c>
      <c r="B1189" s="18" t="n">
        <v>46211</v>
      </c>
      <c r="C1189" s="17" t="s">
        <v>82</v>
      </c>
      <c r="D1189" s="17" t="s">
        <v>1408</v>
      </c>
      <c r="E1189" s="17" t="s">
        <v>1561</v>
      </c>
      <c r="F1189" s="15" t="n">
        <v>232.62</v>
      </c>
      <c r="G1189" s="15" t="n">
        <f aca="false">ROUND(ROUND(F1189*100,0)/10,0)/100</f>
        <v>23.26</v>
      </c>
      <c r="H1189" s="15" t="n">
        <f aca="false">F1189+G1189</f>
        <v>255.88</v>
      </c>
      <c r="I1189" s="17" t="s">
        <v>2474</v>
      </c>
      <c r="J1189" s="19" t="n">
        <f aca="false">DATE(YEAR(B1189),MONTH(B1189),1)</f>
        <v>46204</v>
      </c>
      <c r="K1189" s="17" t="str">
        <f aca="false">IF(E1189="","No","Yes")</f>
        <v>Yes</v>
      </c>
      <c r="L1189" s="17" t="str">
        <f aca="false">IF(D1189="","No","Yes")</f>
        <v>Yes</v>
      </c>
    </row>
    <row r="1190" customFormat="false" ht="15" hidden="false" customHeight="false" outlineLevel="0" collapsed="false">
      <c r="A1190" s="17" t="s">
        <v>3660</v>
      </c>
      <c r="B1190" s="18" t="n">
        <v>46211</v>
      </c>
      <c r="C1190" s="17" t="s">
        <v>82</v>
      </c>
      <c r="D1190" s="17" t="s">
        <v>1529</v>
      </c>
      <c r="E1190" s="17" t="s">
        <v>1573</v>
      </c>
      <c r="F1190" s="15" t="n">
        <v>480.13</v>
      </c>
      <c r="G1190" s="15" t="n">
        <f aca="false">ROUND(ROUND(F1190*100,0)/10,0)/100</f>
        <v>48.01</v>
      </c>
      <c r="H1190" s="15" t="n">
        <f aca="false">F1190+G1190</f>
        <v>528.14</v>
      </c>
      <c r="I1190" s="17" t="s">
        <v>2474</v>
      </c>
      <c r="J1190" s="19" t="n">
        <f aca="false">DATE(YEAR(B1190),MONTH(B1190),1)</f>
        <v>46204</v>
      </c>
      <c r="K1190" s="17" t="str">
        <f aca="false">IF(E1190="","No","Yes")</f>
        <v>Yes</v>
      </c>
      <c r="L1190" s="17" t="str">
        <f aca="false">IF(D1190="","No","Yes")</f>
        <v>Yes</v>
      </c>
    </row>
    <row r="1191" customFormat="false" ht="15" hidden="false" customHeight="false" outlineLevel="0" collapsed="false">
      <c r="A1191" s="17" t="s">
        <v>3661</v>
      </c>
      <c r="B1191" s="18" t="n">
        <v>46211</v>
      </c>
      <c r="C1191" s="17" t="s">
        <v>82</v>
      </c>
      <c r="D1191" s="17" t="s">
        <v>1584</v>
      </c>
      <c r="E1191" s="17" t="s">
        <v>1583</v>
      </c>
      <c r="F1191" s="15" t="n">
        <v>86.92</v>
      </c>
      <c r="G1191" s="15" t="n">
        <f aca="false">ROUND(ROUND(F1191*100,0)/10,0)/100</f>
        <v>8.69</v>
      </c>
      <c r="H1191" s="15" t="n">
        <f aca="false">F1191+G1191</f>
        <v>95.61</v>
      </c>
      <c r="I1191" s="17" t="s">
        <v>2474</v>
      </c>
      <c r="J1191" s="19" t="n">
        <f aca="false">DATE(YEAR(B1191),MONTH(B1191),1)</f>
        <v>46204</v>
      </c>
      <c r="K1191" s="17" t="str">
        <f aca="false">IF(E1191="","No","Yes")</f>
        <v>Yes</v>
      </c>
      <c r="L1191" s="17" t="str">
        <f aca="false">IF(D1191="","No","Yes")</f>
        <v>Yes</v>
      </c>
    </row>
    <row r="1192" customFormat="false" ht="15" hidden="false" customHeight="false" outlineLevel="0" collapsed="false">
      <c r="A1192" s="17" t="s">
        <v>3662</v>
      </c>
      <c r="B1192" s="18" t="n">
        <v>46211</v>
      </c>
      <c r="C1192" s="17" t="s">
        <v>82</v>
      </c>
      <c r="D1192" s="17"/>
      <c r="E1192" s="17"/>
      <c r="F1192" s="15" t="n">
        <v>143.95</v>
      </c>
      <c r="G1192" s="15" t="n">
        <f aca="false">ROUND(ROUND(F1192*100,0)/10,0)/100</f>
        <v>14.4</v>
      </c>
      <c r="H1192" s="15" t="n">
        <f aca="false">F1192+G1192</f>
        <v>158.35</v>
      </c>
      <c r="I1192" s="17" t="s">
        <v>2470</v>
      </c>
      <c r="J1192" s="19" t="n">
        <f aca="false">DATE(YEAR(B1192),MONTH(B1192),1)</f>
        <v>46204</v>
      </c>
      <c r="K1192" s="17" t="str">
        <f aca="false">IF(E1192="","No","Yes")</f>
        <v>No</v>
      </c>
      <c r="L1192" s="17" t="str">
        <f aca="false">IF(D1192="","No","Yes")</f>
        <v>No</v>
      </c>
    </row>
    <row r="1193" customFormat="false" ht="15" hidden="false" customHeight="false" outlineLevel="0" collapsed="false">
      <c r="A1193" s="17" t="s">
        <v>3663</v>
      </c>
      <c r="B1193" s="18" t="n">
        <v>46211</v>
      </c>
      <c r="C1193" s="17" t="s">
        <v>82</v>
      </c>
      <c r="D1193" s="17" t="s">
        <v>1505</v>
      </c>
      <c r="E1193" s="17"/>
      <c r="F1193" s="15" t="n">
        <v>45.45</v>
      </c>
      <c r="G1193" s="15" t="n">
        <f aca="false">ROUND(ROUND(F1193*100,0)/10,0)/100</f>
        <v>4.55</v>
      </c>
      <c r="H1193" s="15" t="n">
        <f aca="false">F1193+G1193</f>
        <v>50</v>
      </c>
      <c r="I1193" s="17" t="s">
        <v>2472</v>
      </c>
      <c r="J1193" s="19" t="n">
        <f aca="false">DATE(YEAR(B1193),MONTH(B1193),1)</f>
        <v>46204</v>
      </c>
      <c r="K1193" s="17" t="str">
        <f aca="false">IF(E1193="","No","Yes")</f>
        <v>No</v>
      </c>
      <c r="L1193" s="17" t="str">
        <f aca="false">IF(D1193="","No","Yes")</f>
        <v>Yes</v>
      </c>
    </row>
    <row r="1194" customFormat="false" ht="15" hidden="false" customHeight="false" outlineLevel="0" collapsed="false">
      <c r="A1194" s="17" t="s">
        <v>3664</v>
      </c>
      <c r="B1194" s="18" t="n">
        <v>46211</v>
      </c>
      <c r="C1194" s="17" t="s">
        <v>88</v>
      </c>
      <c r="D1194" s="17" t="s">
        <v>1505</v>
      </c>
      <c r="E1194" s="17" t="s">
        <v>1504</v>
      </c>
      <c r="F1194" s="15" t="n">
        <v>221.98</v>
      </c>
      <c r="G1194" s="15" t="n">
        <f aca="false">ROUND(ROUND(F1194*100,0)/10,0)/100</f>
        <v>22.2</v>
      </c>
      <c r="H1194" s="15" t="n">
        <f aca="false">F1194+G1194</f>
        <v>244.18</v>
      </c>
      <c r="I1194" s="17" t="s">
        <v>2474</v>
      </c>
      <c r="J1194" s="19" t="n">
        <f aca="false">DATE(YEAR(B1194),MONTH(B1194),1)</f>
        <v>46204</v>
      </c>
      <c r="K1194" s="17" t="str">
        <f aca="false">IF(E1194="","No","Yes")</f>
        <v>Yes</v>
      </c>
      <c r="L1194" s="17" t="str">
        <f aca="false">IF(D1194="","No","Yes")</f>
        <v>Yes</v>
      </c>
    </row>
    <row r="1195" customFormat="false" ht="15" hidden="false" customHeight="false" outlineLevel="0" collapsed="false">
      <c r="A1195" s="17" t="s">
        <v>3665</v>
      </c>
      <c r="B1195" s="18" t="n">
        <v>46211</v>
      </c>
      <c r="C1195" s="17" t="s">
        <v>101</v>
      </c>
      <c r="D1195" s="17" t="s">
        <v>1346</v>
      </c>
      <c r="E1195" s="17" t="s">
        <v>1541</v>
      </c>
      <c r="F1195" s="15" t="n">
        <v>172.36</v>
      </c>
      <c r="G1195" s="15" t="n">
        <f aca="false">ROUND(ROUND(F1195*100,0)/10,0)/100</f>
        <v>17.24</v>
      </c>
      <c r="H1195" s="15" t="n">
        <f aca="false">F1195+G1195</f>
        <v>189.6</v>
      </c>
      <c r="I1195" s="17" t="s">
        <v>2474</v>
      </c>
      <c r="J1195" s="19" t="n">
        <f aca="false">DATE(YEAR(B1195),MONTH(B1195),1)</f>
        <v>46204</v>
      </c>
      <c r="K1195" s="17" t="str">
        <f aca="false">IF(E1195="","No","Yes")</f>
        <v>Yes</v>
      </c>
      <c r="L1195" s="17" t="str">
        <f aca="false">IF(D1195="","No","Yes")</f>
        <v>Yes</v>
      </c>
    </row>
    <row r="1196" customFormat="false" ht="15" hidden="false" customHeight="false" outlineLevel="0" collapsed="false">
      <c r="A1196" s="17" t="s">
        <v>3666</v>
      </c>
      <c r="B1196" s="18" t="n">
        <v>46211</v>
      </c>
      <c r="C1196" s="17" t="s">
        <v>101</v>
      </c>
      <c r="D1196" s="17" t="s">
        <v>1372</v>
      </c>
      <c r="E1196" s="17" t="s">
        <v>1553</v>
      </c>
      <c r="F1196" s="15" t="n">
        <v>347.4</v>
      </c>
      <c r="G1196" s="15" t="n">
        <f aca="false">ROUND(ROUND(F1196*100,0)/10,0)/100</f>
        <v>34.74</v>
      </c>
      <c r="H1196" s="15" t="n">
        <f aca="false">F1196+G1196</f>
        <v>382.14</v>
      </c>
      <c r="I1196" s="17" t="s">
        <v>2474</v>
      </c>
      <c r="J1196" s="19" t="n">
        <f aca="false">DATE(YEAR(B1196),MONTH(B1196),1)</f>
        <v>46204</v>
      </c>
      <c r="K1196" s="17" t="str">
        <f aca="false">IF(E1196="","No","Yes")</f>
        <v>Yes</v>
      </c>
      <c r="L1196" s="17" t="str">
        <f aca="false">IF(D1196="","No","Yes")</f>
        <v>Yes</v>
      </c>
    </row>
    <row r="1197" customFormat="false" ht="15" hidden="false" customHeight="false" outlineLevel="0" collapsed="false">
      <c r="A1197" s="17" t="s">
        <v>3667</v>
      </c>
      <c r="B1197" s="18" t="n">
        <v>46212</v>
      </c>
      <c r="C1197" s="17" t="s">
        <v>82</v>
      </c>
      <c r="D1197" s="17" t="s">
        <v>1453</v>
      </c>
      <c r="E1197" s="17" t="s">
        <v>1524</v>
      </c>
      <c r="F1197" s="15" t="n">
        <v>104.76</v>
      </c>
      <c r="G1197" s="15" t="n">
        <f aca="false">ROUND(ROUND(F1197*100,0)/10,0)/100</f>
        <v>10.48</v>
      </c>
      <c r="H1197" s="15" t="n">
        <f aca="false">F1197+G1197</f>
        <v>115.24</v>
      </c>
      <c r="I1197" s="17" t="s">
        <v>2474</v>
      </c>
      <c r="J1197" s="19" t="n">
        <f aca="false">DATE(YEAR(B1197),MONTH(B1197),1)</f>
        <v>46204</v>
      </c>
      <c r="K1197" s="17" t="str">
        <f aca="false">IF(E1197="","No","Yes")</f>
        <v>Yes</v>
      </c>
      <c r="L1197" s="17" t="str">
        <f aca="false">IF(D1197="","No","Yes")</f>
        <v>Yes</v>
      </c>
    </row>
    <row r="1198" customFormat="false" ht="15" hidden="false" customHeight="false" outlineLevel="0" collapsed="false">
      <c r="A1198" s="17" t="s">
        <v>3668</v>
      </c>
      <c r="B1198" s="18" t="n">
        <v>46212</v>
      </c>
      <c r="C1198" s="17" t="s">
        <v>82</v>
      </c>
      <c r="D1198" s="17" t="s">
        <v>1526</v>
      </c>
      <c r="E1198" s="17" t="s">
        <v>1525</v>
      </c>
      <c r="F1198" s="15" t="n">
        <v>231.52</v>
      </c>
      <c r="G1198" s="15" t="n">
        <f aca="false">ROUND(ROUND(F1198*100,0)/10,0)/100</f>
        <v>23.15</v>
      </c>
      <c r="H1198" s="15" t="n">
        <f aca="false">F1198+G1198</f>
        <v>254.67</v>
      </c>
      <c r="I1198" s="17" t="s">
        <v>2474</v>
      </c>
      <c r="J1198" s="19" t="n">
        <f aca="false">DATE(YEAR(B1198),MONTH(B1198),1)</f>
        <v>46204</v>
      </c>
      <c r="K1198" s="17" t="str">
        <f aca="false">IF(E1198="","No","Yes")</f>
        <v>Yes</v>
      </c>
      <c r="L1198" s="17" t="str">
        <f aca="false">IF(D1198="","No","Yes")</f>
        <v>Yes</v>
      </c>
    </row>
    <row r="1199" customFormat="false" ht="15" hidden="false" customHeight="false" outlineLevel="0" collapsed="false">
      <c r="A1199" s="17" t="s">
        <v>3669</v>
      </c>
      <c r="B1199" s="18" t="n">
        <v>46212</v>
      </c>
      <c r="C1199" s="17" t="s">
        <v>82</v>
      </c>
      <c r="D1199" s="17" t="s">
        <v>1473</v>
      </c>
      <c r="E1199" s="17" t="s">
        <v>1531</v>
      </c>
      <c r="F1199" s="15" t="n">
        <v>58.63</v>
      </c>
      <c r="G1199" s="15" t="n">
        <f aca="false">ROUND(ROUND(F1199*100,0)/10,0)/100</f>
        <v>5.86</v>
      </c>
      <c r="H1199" s="15" t="n">
        <f aca="false">F1199+G1199</f>
        <v>64.49</v>
      </c>
      <c r="I1199" s="17" t="s">
        <v>2474</v>
      </c>
      <c r="J1199" s="19" t="n">
        <f aca="false">DATE(YEAR(B1199),MONTH(B1199),1)</f>
        <v>46204</v>
      </c>
      <c r="K1199" s="17" t="str">
        <f aca="false">IF(E1199="","No","Yes")</f>
        <v>Yes</v>
      </c>
      <c r="L1199" s="17" t="str">
        <f aca="false">IF(D1199="","No","Yes")</f>
        <v>Yes</v>
      </c>
    </row>
    <row r="1200" customFormat="false" ht="15" hidden="false" customHeight="false" outlineLevel="0" collapsed="false">
      <c r="A1200" s="17" t="s">
        <v>3670</v>
      </c>
      <c r="B1200" s="18" t="n">
        <v>46212</v>
      </c>
      <c r="C1200" s="17" t="s">
        <v>82</v>
      </c>
      <c r="D1200" s="17" t="s">
        <v>1377</v>
      </c>
      <c r="E1200" s="17" t="s">
        <v>1534</v>
      </c>
      <c r="F1200" s="15" t="n">
        <v>216.32</v>
      </c>
      <c r="G1200" s="15" t="n">
        <f aca="false">ROUND(ROUND(F1200*100,0)/10,0)/100</f>
        <v>21.63</v>
      </c>
      <c r="H1200" s="15" t="n">
        <f aca="false">F1200+G1200</f>
        <v>237.95</v>
      </c>
      <c r="I1200" s="17" t="s">
        <v>2474</v>
      </c>
      <c r="J1200" s="19" t="n">
        <f aca="false">DATE(YEAR(B1200),MONTH(B1200),1)</f>
        <v>46204</v>
      </c>
      <c r="K1200" s="17" t="str">
        <f aca="false">IF(E1200="","No","Yes")</f>
        <v>Yes</v>
      </c>
      <c r="L1200" s="17" t="str">
        <f aca="false">IF(D1200="","No","Yes")</f>
        <v>Yes</v>
      </c>
    </row>
    <row r="1201" customFormat="false" ht="15" hidden="false" customHeight="false" outlineLevel="0" collapsed="false">
      <c r="A1201" s="17" t="s">
        <v>3671</v>
      </c>
      <c r="B1201" s="18" t="n">
        <v>46212</v>
      </c>
      <c r="C1201" s="17" t="s">
        <v>82</v>
      </c>
      <c r="D1201" s="17" t="s">
        <v>1547</v>
      </c>
      <c r="E1201" s="17" t="s">
        <v>1546</v>
      </c>
      <c r="F1201" s="15" t="n">
        <v>348.4</v>
      </c>
      <c r="G1201" s="15" t="n">
        <f aca="false">ROUND(ROUND(F1201*100,0)/10,0)/100</f>
        <v>34.84</v>
      </c>
      <c r="H1201" s="15" t="n">
        <f aca="false">F1201+G1201</f>
        <v>383.24</v>
      </c>
      <c r="I1201" s="17" t="s">
        <v>2474</v>
      </c>
      <c r="J1201" s="19" t="n">
        <f aca="false">DATE(YEAR(B1201),MONTH(B1201),1)</f>
        <v>46204</v>
      </c>
      <c r="K1201" s="17" t="str">
        <f aca="false">IF(E1201="","No","Yes")</f>
        <v>Yes</v>
      </c>
      <c r="L1201" s="17" t="str">
        <f aca="false">IF(D1201="","No","Yes")</f>
        <v>Yes</v>
      </c>
    </row>
    <row r="1202" customFormat="false" ht="15" hidden="false" customHeight="false" outlineLevel="0" collapsed="false">
      <c r="A1202" s="17" t="s">
        <v>3672</v>
      </c>
      <c r="B1202" s="18" t="n">
        <v>46212</v>
      </c>
      <c r="C1202" s="17" t="s">
        <v>82</v>
      </c>
      <c r="D1202" s="17" t="s">
        <v>1487</v>
      </c>
      <c r="E1202" s="17" t="s">
        <v>1552</v>
      </c>
      <c r="F1202" s="15" t="n">
        <v>357.41</v>
      </c>
      <c r="G1202" s="15" t="n">
        <f aca="false">ROUND(ROUND(F1202*100,0)/10,0)/100</f>
        <v>35.74</v>
      </c>
      <c r="H1202" s="15" t="n">
        <f aca="false">F1202+G1202</f>
        <v>393.15</v>
      </c>
      <c r="I1202" s="17" t="s">
        <v>2474</v>
      </c>
      <c r="J1202" s="19" t="n">
        <f aca="false">DATE(YEAR(B1202),MONTH(B1202),1)</f>
        <v>46204</v>
      </c>
      <c r="K1202" s="17" t="str">
        <f aca="false">IF(E1202="","No","Yes")</f>
        <v>Yes</v>
      </c>
      <c r="L1202" s="17" t="str">
        <f aca="false">IF(D1202="","No","Yes")</f>
        <v>Yes</v>
      </c>
    </row>
    <row r="1203" customFormat="false" ht="15" hidden="false" customHeight="false" outlineLevel="0" collapsed="false">
      <c r="A1203" s="17" t="s">
        <v>3673</v>
      </c>
      <c r="B1203" s="18" t="n">
        <v>46212</v>
      </c>
      <c r="C1203" s="17" t="s">
        <v>82</v>
      </c>
      <c r="D1203" s="17" t="s">
        <v>1529</v>
      </c>
      <c r="E1203" s="17" t="s">
        <v>1562</v>
      </c>
      <c r="F1203" s="15" t="n">
        <v>266.42</v>
      </c>
      <c r="G1203" s="15" t="n">
        <f aca="false">ROUND(ROUND(F1203*100,0)/10,0)/100</f>
        <v>26.64</v>
      </c>
      <c r="H1203" s="15" t="n">
        <f aca="false">F1203+G1203</f>
        <v>293.06</v>
      </c>
      <c r="I1203" s="17" t="s">
        <v>2474</v>
      </c>
      <c r="J1203" s="19" t="n">
        <f aca="false">DATE(YEAR(B1203),MONTH(B1203),1)</f>
        <v>46204</v>
      </c>
      <c r="K1203" s="17" t="str">
        <f aca="false">IF(E1203="","No","Yes")</f>
        <v>Yes</v>
      </c>
      <c r="L1203" s="17" t="str">
        <f aca="false">IF(D1203="","No","Yes")</f>
        <v>Yes</v>
      </c>
    </row>
    <row r="1204" customFormat="false" ht="15" hidden="false" customHeight="false" outlineLevel="0" collapsed="false">
      <c r="A1204" s="17" t="s">
        <v>3674</v>
      </c>
      <c r="B1204" s="18" t="n">
        <v>46212</v>
      </c>
      <c r="C1204" s="17" t="s">
        <v>82</v>
      </c>
      <c r="D1204" s="17" t="s">
        <v>1575</v>
      </c>
      <c r="E1204" s="17" t="s">
        <v>1586</v>
      </c>
      <c r="F1204" s="15" t="n">
        <v>198.94</v>
      </c>
      <c r="G1204" s="15" t="n">
        <f aca="false">ROUND(ROUND(F1204*100,0)/10,0)/100</f>
        <v>19.89</v>
      </c>
      <c r="H1204" s="15" t="n">
        <f aca="false">F1204+G1204</f>
        <v>218.83</v>
      </c>
      <c r="I1204" s="17" t="s">
        <v>2474</v>
      </c>
      <c r="J1204" s="19" t="n">
        <f aca="false">DATE(YEAR(B1204),MONTH(B1204),1)</f>
        <v>46204</v>
      </c>
      <c r="K1204" s="17" t="str">
        <f aca="false">IF(E1204="","No","Yes")</f>
        <v>Yes</v>
      </c>
      <c r="L1204" s="17" t="str">
        <f aca="false">IF(D1204="","No","Yes")</f>
        <v>Yes</v>
      </c>
    </row>
    <row r="1205" customFormat="false" ht="15" hidden="false" customHeight="false" outlineLevel="0" collapsed="false">
      <c r="A1205" s="17" t="s">
        <v>3675</v>
      </c>
      <c r="B1205" s="18" t="n">
        <v>46212</v>
      </c>
      <c r="C1205" s="17" t="s">
        <v>82</v>
      </c>
      <c r="D1205" s="17"/>
      <c r="E1205" s="17"/>
      <c r="F1205" s="15" t="n">
        <v>281.95</v>
      </c>
      <c r="G1205" s="15" t="n">
        <f aca="false">ROUND(ROUND(F1205*100,0)/10,0)/100</f>
        <v>28.2</v>
      </c>
      <c r="H1205" s="15" t="n">
        <f aca="false">F1205+G1205</f>
        <v>310.15</v>
      </c>
      <c r="I1205" s="17" t="s">
        <v>2470</v>
      </c>
      <c r="J1205" s="19" t="n">
        <f aca="false">DATE(YEAR(B1205),MONTH(B1205),1)</f>
        <v>46204</v>
      </c>
      <c r="K1205" s="17" t="str">
        <f aca="false">IF(E1205="","No","Yes")</f>
        <v>No</v>
      </c>
      <c r="L1205" s="17" t="str">
        <f aca="false">IF(D1205="","No","Yes")</f>
        <v>No</v>
      </c>
    </row>
    <row r="1206" customFormat="false" ht="15" hidden="false" customHeight="false" outlineLevel="0" collapsed="false">
      <c r="A1206" s="17" t="s">
        <v>3676</v>
      </c>
      <c r="B1206" s="18" t="n">
        <v>46212</v>
      </c>
      <c r="C1206" s="17" t="s">
        <v>88</v>
      </c>
      <c r="D1206" s="17" t="s">
        <v>1480</v>
      </c>
      <c r="E1206" s="17" t="s">
        <v>1523</v>
      </c>
      <c r="F1206" s="15" t="n">
        <v>104.92</v>
      </c>
      <c r="G1206" s="15" t="n">
        <f aca="false">ROUND(ROUND(F1206*100,0)/10,0)/100</f>
        <v>10.49</v>
      </c>
      <c r="H1206" s="15" t="n">
        <f aca="false">F1206+G1206</f>
        <v>115.41</v>
      </c>
      <c r="I1206" s="17" t="s">
        <v>2474</v>
      </c>
      <c r="J1206" s="19" t="n">
        <f aca="false">DATE(YEAR(B1206),MONTH(B1206),1)</f>
        <v>46204</v>
      </c>
      <c r="K1206" s="17" t="str">
        <f aca="false">IF(E1206="","No","Yes")</f>
        <v>Yes</v>
      </c>
      <c r="L1206" s="17" t="str">
        <f aca="false">IF(D1206="","No","Yes")</f>
        <v>Yes</v>
      </c>
    </row>
    <row r="1207" customFormat="false" ht="15" hidden="false" customHeight="false" outlineLevel="0" collapsed="false">
      <c r="A1207" s="17" t="s">
        <v>3677</v>
      </c>
      <c r="B1207" s="18" t="n">
        <v>46212</v>
      </c>
      <c r="C1207" s="17" t="s">
        <v>88</v>
      </c>
      <c r="D1207" s="17" t="s">
        <v>1544</v>
      </c>
      <c r="E1207" s="17" t="s">
        <v>1587</v>
      </c>
      <c r="F1207" s="15" t="n">
        <v>58.25</v>
      </c>
      <c r="G1207" s="15" t="n">
        <f aca="false">ROUND(ROUND(F1207*100,0)/10,0)/100</f>
        <v>5.83</v>
      </c>
      <c r="H1207" s="15" t="n">
        <f aca="false">F1207+G1207</f>
        <v>64.08</v>
      </c>
      <c r="I1207" s="17" t="s">
        <v>2474</v>
      </c>
      <c r="J1207" s="19" t="n">
        <f aca="false">DATE(YEAR(B1207),MONTH(B1207),1)</f>
        <v>46204</v>
      </c>
      <c r="K1207" s="17" t="str">
        <f aca="false">IF(E1207="","No","Yes")</f>
        <v>Yes</v>
      </c>
      <c r="L1207" s="17" t="str">
        <f aca="false">IF(D1207="","No","Yes")</f>
        <v>Yes</v>
      </c>
    </row>
    <row r="1208" customFormat="false" ht="15" hidden="false" customHeight="false" outlineLevel="0" collapsed="false">
      <c r="A1208" s="17" t="s">
        <v>3678</v>
      </c>
      <c r="B1208" s="18" t="n">
        <v>46212</v>
      </c>
      <c r="C1208" s="17" t="s">
        <v>101</v>
      </c>
      <c r="D1208" s="17" t="s">
        <v>1320</v>
      </c>
      <c r="E1208" s="17" t="s">
        <v>1510</v>
      </c>
      <c r="F1208" s="15" t="n">
        <v>187.22</v>
      </c>
      <c r="G1208" s="15" t="n">
        <f aca="false">ROUND(ROUND(F1208*100,0)/10,0)/100</f>
        <v>18.72</v>
      </c>
      <c r="H1208" s="15" t="n">
        <f aca="false">F1208+G1208</f>
        <v>205.94</v>
      </c>
      <c r="I1208" s="17" t="s">
        <v>2474</v>
      </c>
      <c r="J1208" s="19" t="n">
        <f aca="false">DATE(YEAR(B1208),MONTH(B1208),1)</f>
        <v>46204</v>
      </c>
      <c r="K1208" s="17" t="str">
        <f aca="false">IF(E1208="","No","Yes")</f>
        <v>Yes</v>
      </c>
      <c r="L1208" s="17" t="str">
        <f aca="false">IF(D1208="","No","Yes")</f>
        <v>Yes</v>
      </c>
    </row>
    <row r="1209" customFormat="false" ht="15" hidden="false" customHeight="false" outlineLevel="0" collapsed="false">
      <c r="A1209" s="17" t="s">
        <v>3679</v>
      </c>
      <c r="B1209" s="18" t="n">
        <v>46212</v>
      </c>
      <c r="C1209" s="17" t="s">
        <v>101</v>
      </c>
      <c r="D1209" s="17" t="s">
        <v>1521</v>
      </c>
      <c r="E1209" s="17" t="s">
        <v>1520</v>
      </c>
      <c r="F1209" s="15" t="n">
        <v>279.21</v>
      </c>
      <c r="G1209" s="15" t="n">
        <f aca="false">ROUND(ROUND(F1209*100,0)/10,0)/100</f>
        <v>27.92</v>
      </c>
      <c r="H1209" s="15" t="n">
        <f aca="false">F1209+G1209</f>
        <v>307.13</v>
      </c>
      <c r="I1209" s="17" t="s">
        <v>2474</v>
      </c>
      <c r="J1209" s="19" t="n">
        <f aca="false">DATE(YEAR(B1209),MONTH(B1209),1)</f>
        <v>46204</v>
      </c>
      <c r="K1209" s="17" t="str">
        <f aca="false">IF(E1209="","No","Yes")</f>
        <v>Yes</v>
      </c>
      <c r="L1209" s="17" t="str">
        <f aca="false">IF(D1209="","No","Yes")</f>
        <v>Yes</v>
      </c>
    </row>
    <row r="1210" customFormat="false" ht="15" hidden="false" customHeight="false" outlineLevel="0" collapsed="false">
      <c r="A1210" s="17" t="s">
        <v>3680</v>
      </c>
      <c r="B1210" s="18" t="n">
        <v>46212</v>
      </c>
      <c r="C1210" s="17" t="s">
        <v>101</v>
      </c>
      <c r="D1210" s="17" t="s">
        <v>1431</v>
      </c>
      <c r="E1210" s="17" t="s">
        <v>1571</v>
      </c>
      <c r="F1210" s="15" t="n">
        <v>142.19</v>
      </c>
      <c r="G1210" s="15" t="n">
        <f aca="false">ROUND(ROUND(F1210*100,0)/10,0)/100</f>
        <v>14.22</v>
      </c>
      <c r="H1210" s="15" t="n">
        <f aca="false">F1210+G1210</f>
        <v>156.41</v>
      </c>
      <c r="I1210" s="17" t="s">
        <v>2474</v>
      </c>
      <c r="J1210" s="19" t="n">
        <f aca="false">DATE(YEAR(B1210),MONTH(B1210),1)</f>
        <v>46204</v>
      </c>
      <c r="K1210" s="17" t="str">
        <f aca="false">IF(E1210="","No","Yes")</f>
        <v>Yes</v>
      </c>
      <c r="L1210" s="17" t="str">
        <f aca="false">IF(D1210="","No","Yes")</f>
        <v>Yes</v>
      </c>
    </row>
    <row r="1211" customFormat="false" ht="15" hidden="false" customHeight="false" outlineLevel="0" collapsed="false">
      <c r="A1211" s="17" t="s">
        <v>3681</v>
      </c>
      <c r="B1211" s="18" t="n">
        <v>46212</v>
      </c>
      <c r="C1211" s="17" t="s">
        <v>101</v>
      </c>
      <c r="D1211" s="17" t="s">
        <v>1518</v>
      </c>
      <c r="E1211" s="17" t="s">
        <v>1600</v>
      </c>
      <c r="F1211" s="15" t="n">
        <v>517.76</v>
      </c>
      <c r="G1211" s="15" t="n">
        <f aca="false">ROUND(ROUND(F1211*100,0)/10,0)/100</f>
        <v>51.78</v>
      </c>
      <c r="H1211" s="15" t="n">
        <f aca="false">F1211+G1211</f>
        <v>569.54</v>
      </c>
      <c r="I1211" s="17" t="s">
        <v>2474</v>
      </c>
      <c r="J1211" s="19" t="n">
        <f aca="false">DATE(YEAR(B1211),MONTH(B1211),1)</f>
        <v>46204</v>
      </c>
      <c r="K1211" s="17" t="str">
        <f aca="false">IF(E1211="","No","Yes")</f>
        <v>Yes</v>
      </c>
      <c r="L1211" s="17" t="str">
        <f aca="false">IF(D1211="","No","Yes")</f>
        <v>Yes</v>
      </c>
    </row>
    <row r="1212" customFormat="false" ht="15" hidden="false" customHeight="false" outlineLevel="0" collapsed="false">
      <c r="A1212" s="17" t="s">
        <v>3682</v>
      </c>
      <c r="B1212" s="18" t="n">
        <v>46212</v>
      </c>
      <c r="C1212" s="17" t="s">
        <v>101</v>
      </c>
      <c r="D1212" s="17" t="s">
        <v>1526</v>
      </c>
      <c r="E1212" s="17"/>
      <c r="F1212" s="15" t="n">
        <v>41.6</v>
      </c>
      <c r="G1212" s="15" t="n">
        <f aca="false">ROUND(ROUND(F1212*100,0)/10,0)/100</f>
        <v>4.16</v>
      </c>
      <c r="H1212" s="15" t="n">
        <f aca="false">F1212+G1212</f>
        <v>45.76</v>
      </c>
      <c r="I1212" s="17" t="s">
        <v>2472</v>
      </c>
      <c r="J1212" s="19" t="n">
        <f aca="false">DATE(YEAR(B1212),MONTH(B1212),1)</f>
        <v>46204</v>
      </c>
      <c r="K1212" s="17" t="str">
        <f aca="false">IF(E1212="","No","Yes")</f>
        <v>No</v>
      </c>
      <c r="L1212" s="17" t="str">
        <f aca="false">IF(D1212="","No","Yes")</f>
        <v>Yes</v>
      </c>
    </row>
    <row r="1213" customFormat="false" ht="15" hidden="false" customHeight="false" outlineLevel="0" collapsed="false">
      <c r="A1213" s="17" t="s">
        <v>3683</v>
      </c>
      <c r="B1213" s="18" t="n">
        <v>46213</v>
      </c>
      <c r="C1213" s="17" t="s">
        <v>82</v>
      </c>
      <c r="D1213" s="17" t="s">
        <v>1518</v>
      </c>
      <c r="E1213" s="17" t="s">
        <v>1517</v>
      </c>
      <c r="F1213" s="15" t="n">
        <v>2769.84</v>
      </c>
      <c r="G1213" s="15" t="n">
        <f aca="false">ROUND(ROUND(F1213*100,0)/10,0)/100</f>
        <v>276.98</v>
      </c>
      <c r="H1213" s="15" t="n">
        <f aca="false">F1213+G1213</f>
        <v>3046.82</v>
      </c>
      <c r="I1213" s="17" t="s">
        <v>2474</v>
      </c>
      <c r="J1213" s="19" t="n">
        <f aca="false">DATE(YEAR(B1213),MONTH(B1213),1)</f>
        <v>46204</v>
      </c>
      <c r="K1213" s="17" t="str">
        <f aca="false">IF(E1213="","No","Yes")</f>
        <v>Yes</v>
      </c>
      <c r="L1213" s="17" t="str">
        <f aca="false">IF(D1213="","No","Yes")</f>
        <v>Yes</v>
      </c>
    </row>
    <row r="1214" customFormat="false" ht="15" hidden="false" customHeight="false" outlineLevel="0" collapsed="false">
      <c r="A1214" s="17" t="s">
        <v>3684</v>
      </c>
      <c r="B1214" s="18" t="n">
        <v>46213</v>
      </c>
      <c r="C1214" s="17" t="s">
        <v>82</v>
      </c>
      <c r="D1214" s="17" t="s">
        <v>1372</v>
      </c>
      <c r="E1214" s="17" t="s">
        <v>1537</v>
      </c>
      <c r="F1214" s="15" t="n">
        <v>182.65</v>
      </c>
      <c r="G1214" s="15" t="n">
        <f aca="false">ROUND(ROUND(F1214*100,0)/10,0)/100</f>
        <v>18.27</v>
      </c>
      <c r="H1214" s="15" t="n">
        <f aca="false">F1214+G1214</f>
        <v>200.92</v>
      </c>
      <c r="I1214" s="17" t="s">
        <v>2474</v>
      </c>
      <c r="J1214" s="19" t="n">
        <f aca="false">DATE(YEAR(B1214),MONTH(B1214),1)</f>
        <v>46204</v>
      </c>
      <c r="K1214" s="17" t="str">
        <f aca="false">IF(E1214="","No","Yes")</f>
        <v>Yes</v>
      </c>
      <c r="L1214" s="17" t="str">
        <f aca="false">IF(D1214="","No","Yes")</f>
        <v>Yes</v>
      </c>
    </row>
    <row r="1215" customFormat="false" ht="15" hidden="false" customHeight="false" outlineLevel="0" collapsed="false">
      <c r="A1215" s="17" t="s">
        <v>3685</v>
      </c>
      <c r="B1215" s="18" t="n">
        <v>46213</v>
      </c>
      <c r="C1215" s="17" t="s">
        <v>82</v>
      </c>
      <c r="D1215" s="17" t="s">
        <v>1473</v>
      </c>
      <c r="E1215" s="17" t="s">
        <v>1550</v>
      </c>
      <c r="F1215" s="15" t="n">
        <v>426.07</v>
      </c>
      <c r="G1215" s="15" t="n">
        <f aca="false">ROUND(ROUND(F1215*100,0)/10,0)/100</f>
        <v>42.61</v>
      </c>
      <c r="H1215" s="15" t="n">
        <f aca="false">F1215+G1215</f>
        <v>468.68</v>
      </c>
      <c r="I1215" s="17" t="s">
        <v>2474</v>
      </c>
      <c r="J1215" s="19" t="n">
        <f aca="false">DATE(YEAR(B1215),MONTH(B1215),1)</f>
        <v>46204</v>
      </c>
      <c r="K1215" s="17" t="str">
        <f aca="false">IF(E1215="","No","Yes")</f>
        <v>Yes</v>
      </c>
      <c r="L1215" s="17" t="str">
        <f aca="false">IF(D1215="","No","Yes")</f>
        <v>Yes</v>
      </c>
    </row>
    <row r="1216" customFormat="false" ht="15" hidden="false" customHeight="false" outlineLevel="0" collapsed="false">
      <c r="A1216" s="17" t="s">
        <v>3686</v>
      </c>
      <c r="B1216" s="18" t="n">
        <v>46213</v>
      </c>
      <c r="C1216" s="17" t="s">
        <v>82</v>
      </c>
      <c r="D1216" s="17" t="s">
        <v>1473</v>
      </c>
      <c r="E1216" s="17" t="s">
        <v>1556</v>
      </c>
      <c r="F1216" s="15" t="n">
        <v>80.46</v>
      </c>
      <c r="G1216" s="15" t="n">
        <f aca="false">ROUND(ROUND(F1216*100,0)/10,0)/100</f>
        <v>8.05</v>
      </c>
      <c r="H1216" s="15" t="n">
        <f aca="false">F1216+G1216</f>
        <v>88.51</v>
      </c>
      <c r="I1216" s="17" t="s">
        <v>2474</v>
      </c>
      <c r="J1216" s="19" t="n">
        <f aca="false">DATE(YEAR(B1216),MONTH(B1216),1)</f>
        <v>46204</v>
      </c>
      <c r="K1216" s="17" t="str">
        <f aca="false">IF(E1216="","No","Yes")</f>
        <v>Yes</v>
      </c>
      <c r="L1216" s="17" t="str">
        <f aca="false">IF(D1216="","No","Yes")</f>
        <v>Yes</v>
      </c>
    </row>
    <row r="1217" customFormat="false" ht="15" hidden="false" customHeight="false" outlineLevel="0" collapsed="false">
      <c r="A1217" s="17" t="s">
        <v>3687</v>
      </c>
      <c r="B1217" s="18" t="n">
        <v>46213</v>
      </c>
      <c r="C1217" s="17" t="s">
        <v>82</v>
      </c>
      <c r="D1217" s="17" t="s">
        <v>1324</v>
      </c>
      <c r="E1217" s="17" t="s">
        <v>1558</v>
      </c>
      <c r="F1217" s="15" t="n">
        <v>373.58</v>
      </c>
      <c r="G1217" s="15" t="n">
        <f aca="false">ROUND(ROUND(F1217*100,0)/10,0)/100</f>
        <v>37.36</v>
      </c>
      <c r="H1217" s="15" t="n">
        <f aca="false">F1217+G1217</f>
        <v>410.94</v>
      </c>
      <c r="I1217" s="17" t="s">
        <v>2474</v>
      </c>
      <c r="J1217" s="19" t="n">
        <f aca="false">DATE(YEAR(B1217),MONTH(B1217),1)</f>
        <v>46204</v>
      </c>
      <c r="K1217" s="17" t="str">
        <f aca="false">IF(E1217="","No","Yes")</f>
        <v>Yes</v>
      </c>
      <c r="L1217" s="17" t="str">
        <f aca="false">IF(D1217="","No","Yes")</f>
        <v>Yes</v>
      </c>
    </row>
    <row r="1218" customFormat="false" ht="15" hidden="false" customHeight="false" outlineLevel="0" collapsed="false">
      <c r="A1218" s="17" t="s">
        <v>3688</v>
      </c>
      <c r="B1218" s="18" t="n">
        <v>46213</v>
      </c>
      <c r="C1218" s="17" t="s">
        <v>82</v>
      </c>
      <c r="D1218" s="17" t="s">
        <v>1464</v>
      </c>
      <c r="E1218" s="17" t="s">
        <v>1559</v>
      </c>
      <c r="F1218" s="15" t="n">
        <v>337.34</v>
      </c>
      <c r="G1218" s="15" t="n">
        <f aca="false">ROUND(ROUND(F1218*100,0)/10,0)/100</f>
        <v>33.73</v>
      </c>
      <c r="H1218" s="15" t="n">
        <f aca="false">F1218+G1218</f>
        <v>371.07</v>
      </c>
      <c r="I1218" s="17" t="s">
        <v>2474</v>
      </c>
      <c r="J1218" s="19" t="n">
        <f aca="false">DATE(YEAR(B1218),MONTH(B1218),1)</f>
        <v>46204</v>
      </c>
      <c r="K1218" s="17" t="str">
        <f aca="false">IF(E1218="","No","Yes")</f>
        <v>Yes</v>
      </c>
      <c r="L1218" s="17" t="str">
        <f aca="false">IF(D1218="","No","Yes")</f>
        <v>Yes</v>
      </c>
    </row>
    <row r="1219" customFormat="false" ht="15" hidden="false" customHeight="false" outlineLevel="0" collapsed="false">
      <c r="A1219" s="17" t="s">
        <v>3689</v>
      </c>
      <c r="B1219" s="18" t="n">
        <v>46213</v>
      </c>
      <c r="C1219" s="17" t="s">
        <v>82</v>
      </c>
      <c r="D1219" s="17" t="s">
        <v>1589</v>
      </c>
      <c r="E1219" s="17" t="s">
        <v>1588</v>
      </c>
      <c r="F1219" s="15" t="n">
        <v>352.97</v>
      </c>
      <c r="G1219" s="15" t="n">
        <f aca="false">ROUND(ROUND(F1219*100,0)/10,0)/100</f>
        <v>35.3</v>
      </c>
      <c r="H1219" s="15" t="n">
        <f aca="false">F1219+G1219</f>
        <v>388.27</v>
      </c>
      <c r="I1219" s="17" t="s">
        <v>2474</v>
      </c>
      <c r="J1219" s="19" t="n">
        <f aca="false">DATE(YEAR(B1219),MONTH(B1219),1)</f>
        <v>46204</v>
      </c>
      <c r="K1219" s="17" t="str">
        <f aca="false">IF(E1219="","No","Yes")</f>
        <v>Yes</v>
      </c>
      <c r="L1219" s="17" t="str">
        <f aca="false">IF(D1219="","No","Yes")</f>
        <v>Yes</v>
      </c>
    </row>
    <row r="1220" customFormat="false" ht="15" hidden="false" customHeight="false" outlineLevel="0" collapsed="false">
      <c r="A1220" s="17" t="s">
        <v>3690</v>
      </c>
      <c r="B1220" s="18" t="n">
        <v>46213</v>
      </c>
      <c r="C1220" s="17" t="s">
        <v>82</v>
      </c>
      <c r="D1220" s="17" t="s">
        <v>1360</v>
      </c>
      <c r="E1220" s="17" t="s">
        <v>1604</v>
      </c>
      <c r="F1220" s="15" t="n">
        <v>420.1</v>
      </c>
      <c r="G1220" s="15" t="n">
        <f aca="false">ROUND(ROUND(F1220*100,0)/10,0)/100</f>
        <v>42.01</v>
      </c>
      <c r="H1220" s="15" t="n">
        <f aca="false">F1220+G1220</f>
        <v>462.11</v>
      </c>
      <c r="I1220" s="17" t="s">
        <v>2474</v>
      </c>
      <c r="J1220" s="19" t="n">
        <f aca="false">DATE(YEAR(B1220),MONTH(B1220),1)</f>
        <v>46204</v>
      </c>
      <c r="K1220" s="17" t="str">
        <f aca="false">IF(E1220="","No","Yes")</f>
        <v>Yes</v>
      </c>
      <c r="L1220" s="17" t="str">
        <f aca="false">IF(D1220="","No","Yes")</f>
        <v>Yes</v>
      </c>
    </row>
    <row r="1221" customFormat="false" ht="15" hidden="false" customHeight="false" outlineLevel="0" collapsed="false">
      <c r="A1221" s="17" t="s">
        <v>3691</v>
      </c>
      <c r="B1221" s="18" t="n">
        <v>46213</v>
      </c>
      <c r="C1221" s="17" t="s">
        <v>82</v>
      </c>
      <c r="D1221" s="17" t="s">
        <v>1579</v>
      </c>
      <c r="E1221" s="17" t="s">
        <v>1619</v>
      </c>
      <c r="F1221" s="15" t="n">
        <v>881.03</v>
      </c>
      <c r="G1221" s="15" t="n">
        <f aca="false">ROUND(ROUND(F1221*100,0)/10,0)/100</f>
        <v>88.1</v>
      </c>
      <c r="H1221" s="15" t="n">
        <f aca="false">F1221+G1221</f>
        <v>969.13</v>
      </c>
      <c r="I1221" s="17" t="s">
        <v>2474</v>
      </c>
      <c r="J1221" s="19" t="n">
        <f aca="false">DATE(YEAR(B1221),MONTH(B1221),1)</f>
        <v>46204</v>
      </c>
      <c r="K1221" s="17" t="str">
        <f aca="false">IF(E1221="","No","Yes")</f>
        <v>Yes</v>
      </c>
      <c r="L1221" s="17" t="str">
        <f aca="false">IF(D1221="","No","Yes")</f>
        <v>Yes</v>
      </c>
    </row>
    <row r="1222" customFormat="false" ht="15" hidden="false" customHeight="false" outlineLevel="0" collapsed="false">
      <c r="A1222" s="17" t="s">
        <v>3692</v>
      </c>
      <c r="B1222" s="18" t="n">
        <v>46213</v>
      </c>
      <c r="C1222" s="17" t="s">
        <v>82</v>
      </c>
      <c r="D1222" s="17"/>
      <c r="E1222" s="17"/>
      <c r="F1222" s="15" t="n">
        <v>72.16</v>
      </c>
      <c r="G1222" s="15" t="n">
        <f aca="false">ROUND(ROUND(F1222*100,0)/10,0)/100</f>
        <v>7.22</v>
      </c>
      <c r="H1222" s="15" t="n">
        <f aca="false">F1222+G1222</f>
        <v>79.38</v>
      </c>
      <c r="I1222" s="17" t="s">
        <v>2470</v>
      </c>
      <c r="J1222" s="19" t="n">
        <f aca="false">DATE(YEAR(B1222),MONTH(B1222),1)</f>
        <v>46204</v>
      </c>
      <c r="K1222" s="17" t="str">
        <f aca="false">IF(E1222="","No","Yes")</f>
        <v>No</v>
      </c>
      <c r="L1222" s="17" t="str">
        <f aca="false">IF(D1222="","No","Yes")</f>
        <v>No</v>
      </c>
    </row>
    <row r="1223" customFormat="false" ht="15" hidden="false" customHeight="false" outlineLevel="0" collapsed="false">
      <c r="A1223" s="17" t="s">
        <v>3693</v>
      </c>
      <c r="B1223" s="18" t="n">
        <v>46213</v>
      </c>
      <c r="C1223" s="17" t="s">
        <v>82</v>
      </c>
      <c r="D1223" s="17"/>
      <c r="E1223" s="17"/>
      <c r="F1223" s="15" t="n">
        <v>87.51</v>
      </c>
      <c r="G1223" s="15" t="n">
        <f aca="false">ROUND(ROUND(F1223*100,0)/10,0)/100</f>
        <v>8.75</v>
      </c>
      <c r="H1223" s="15" t="n">
        <f aca="false">F1223+G1223</f>
        <v>96.26</v>
      </c>
      <c r="I1223" s="17" t="s">
        <v>2470</v>
      </c>
      <c r="J1223" s="19" t="n">
        <f aca="false">DATE(YEAR(B1223),MONTH(B1223),1)</f>
        <v>46204</v>
      </c>
      <c r="K1223" s="17" t="str">
        <f aca="false">IF(E1223="","No","Yes")</f>
        <v>No</v>
      </c>
      <c r="L1223" s="17" t="str">
        <f aca="false">IF(D1223="","No","Yes")</f>
        <v>No</v>
      </c>
    </row>
    <row r="1224" customFormat="false" ht="15" hidden="false" customHeight="false" outlineLevel="0" collapsed="false">
      <c r="A1224" s="17" t="s">
        <v>3694</v>
      </c>
      <c r="B1224" s="18" t="n">
        <v>46213</v>
      </c>
      <c r="C1224" s="17" t="s">
        <v>82</v>
      </c>
      <c r="D1224" s="17" t="s">
        <v>1453</v>
      </c>
      <c r="E1224" s="17"/>
      <c r="F1224" s="15" t="n">
        <v>133.06</v>
      </c>
      <c r="G1224" s="15" t="n">
        <f aca="false">ROUND(ROUND(F1224*100,0)/10,0)/100</f>
        <v>13.31</v>
      </c>
      <c r="H1224" s="15" t="n">
        <f aca="false">F1224+G1224</f>
        <v>146.37</v>
      </c>
      <c r="I1224" s="17" t="s">
        <v>2472</v>
      </c>
      <c r="J1224" s="19" t="n">
        <f aca="false">DATE(YEAR(B1224),MONTH(B1224),1)</f>
        <v>46204</v>
      </c>
      <c r="K1224" s="17" t="str">
        <f aca="false">IF(E1224="","No","Yes")</f>
        <v>No</v>
      </c>
      <c r="L1224" s="17" t="str">
        <f aca="false">IF(D1224="","No","Yes")</f>
        <v>Yes</v>
      </c>
    </row>
    <row r="1225" customFormat="false" ht="15" hidden="false" customHeight="false" outlineLevel="0" collapsed="false">
      <c r="A1225" s="17" t="s">
        <v>3695</v>
      </c>
      <c r="B1225" s="18" t="n">
        <v>46213</v>
      </c>
      <c r="C1225" s="17" t="s">
        <v>88</v>
      </c>
      <c r="D1225" s="17" t="s">
        <v>1566</v>
      </c>
      <c r="E1225" s="17" t="s">
        <v>1565</v>
      </c>
      <c r="F1225" s="15" t="n">
        <v>99.93</v>
      </c>
      <c r="G1225" s="15" t="n">
        <f aca="false">ROUND(ROUND(F1225*100,0)/10,0)/100</f>
        <v>9.99</v>
      </c>
      <c r="H1225" s="15" t="n">
        <f aca="false">F1225+G1225</f>
        <v>109.92</v>
      </c>
      <c r="I1225" s="17" t="s">
        <v>2474</v>
      </c>
      <c r="J1225" s="19" t="n">
        <f aca="false">DATE(YEAR(B1225),MONTH(B1225),1)</f>
        <v>46204</v>
      </c>
      <c r="K1225" s="17" t="str">
        <f aca="false">IF(E1225="","No","Yes")</f>
        <v>Yes</v>
      </c>
      <c r="L1225" s="17" t="str">
        <f aca="false">IF(D1225="","No","Yes")</f>
        <v>Yes</v>
      </c>
    </row>
    <row r="1226" customFormat="false" ht="15" hidden="false" customHeight="false" outlineLevel="0" collapsed="false">
      <c r="A1226" s="17" t="s">
        <v>3696</v>
      </c>
      <c r="B1226" s="18" t="n">
        <v>46213</v>
      </c>
      <c r="C1226" s="17" t="s">
        <v>88</v>
      </c>
      <c r="D1226" s="17" t="s">
        <v>1518</v>
      </c>
      <c r="E1226" s="17" t="s">
        <v>1568</v>
      </c>
      <c r="F1226" s="15" t="n">
        <v>66.04</v>
      </c>
      <c r="G1226" s="15" t="n">
        <f aca="false">ROUND(ROUND(F1226*100,0)/10,0)/100</f>
        <v>6.6</v>
      </c>
      <c r="H1226" s="15" t="n">
        <f aca="false">F1226+G1226</f>
        <v>72.64</v>
      </c>
      <c r="I1226" s="17" t="s">
        <v>2474</v>
      </c>
      <c r="J1226" s="19" t="n">
        <f aca="false">DATE(YEAR(B1226),MONTH(B1226),1)</f>
        <v>46204</v>
      </c>
      <c r="K1226" s="17" t="str">
        <f aca="false">IF(E1226="","No","Yes")</f>
        <v>Yes</v>
      </c>
      <c r="L1226" s="17" t="str">
        <f aca="false">IF(D1226="","No","Yes")</f>
        <v>Yes</v>
      </c>
    </row>
    <row r="1227" customFormat="false" ht="15" hidden="false" customHeight="false" outlineLevel="0" collapsed="false">
      <c r="A1227" s="17" t="s">
        <v>3697</v>
      </c>
      <c r="B1227" s="18" t="n">
        <v>46213</v>
      </c>
      <c r="C1227" s="17" t="s">
        <v>88</v>
      </c>
      <c r="D1227" s="17" t="s">
        <v>1453</v>
      </c>
      <c r="E1227" s="17" t="s">
        <v>1607</v>
      </c>
      <c r="F1227" s="15" t="n">
        <v>276.45</v>
      </c>
      <c r="G1227" s="15" t="n">
        <f aca="false">ROUND(ROUND(F1227*100,0)/10,0)/100</f>
        <v>27.65</v>
      </c>
      <c r="H1227" s="15" t="n">
        <f aca="false">F1227+G1227</f>
        <v>304.1</v>
      </c>
      <c r="I1227" s="17" t="s">
        <v>2474</v>
      </c>
      <c r="J1227" s="19" t="n">
        <f aca="false">DATE(YEAR(B1227),MONTH(B1227),1)</f>
        <v>46204</v>
      </c>
      <c r="K1227" s="17" t="str">
        <f aca="false">IF(E1227="","No","Yes")</f>
        <v>Yes</v>
      </c>
      <c r="L1227" s="17" t="str">
        <f aca="false">IF(D1227="","No","Yes")</f>
        <v>Yes</v>
      </c>
    </row>
    <row r="1228" customFormat="false" ht="15" hidden="false" customHeight="false" outlineLevel="0" collapsed="false">
      <c r="A1228" s="17" t="s">
        <v>3698</v>
      </c>
      <c r="B1228" s="18" t="n">
        <v>46213</v>
      </c>
      <c r="C1228" s="17" t="s">
        <v>88</v>
      </c>
      <c r="D1228" s="17" t="s">
        <v>1610</v>
      </c>
      <c r="E1228" s="17" t="s">
        <v>1609</v>
      </c>
      <c r="F1228" s="15" t="n">
        <v>54.01</v>
      </c>
      <c r="G1228" s="15" t="n">
        <f aca="false">ROUND(ROUND(F1228*100,0)/10,0)/100</f>
        <v>5.4</v>
      </c>
      <c r="H1228" s="15" t="n">
        <f aca="false">F1228+G1228</f>
        <v>59.41</v>
      </c>
      <c r="I1228" s="17" t="s">
        <v>2474</v>
      </c>
      <c r="J1228" s="19" t="n">
        <f aca="false">DATE(YEAR(B1228),MONTH(B1228),1)</f>
        <v>46204</v>
      </c>
      <c r="K1228" s="17" t="str">
        <f aca="false">IF(E1228="","No","Yes")</f>
        <v>Yes</v>
      </c>
      <c r="L1228" s="17" t="str">
        <f aca="false">IF(D1228="","No","Yes")</f>
        <v>Yes</v>
      </c>
    </row>
    <row r="1229" customFormat="false" ht="15" hidden="false" customHeight="false" outlineLevel="0" collapsed="false">
      <c r="A1229" s="17" t="s">
        <v>3699</v>
      </c>
      <c r="B1229" s="18" t="n">
        <v>46213</v>
      </c>
      <c r="C1229" s="17" t="s">
        <v>88</v>
      </c>
      <c r="D1229" s="17" t="s">
        <v>1589</v>
      </c>
      <c r="E1229" s="17"/>
      <c r="F1229" s="15" t="n">
        <v>149.93</v>
      </c>
      <c r="G1229" s="15" t="n">
        <f aca="false">ROUND(ROUND(F1229*100,0)/10,0)/100</f>
        <v>14.99</v>
      </c>
      <c r="H1229" s="15" t="n">
        <f aca="false">F1229+G1229</f>
        <v>164.92</v>
      </c>
      <c r="I1229" s="17" t="s">
        <v>2472</v>
      </c>
      <c r="J1229" s="19" t="n">
        <f aca="false">DATE(YEAR(B1229),MONTH(B1229),1)</f>
        <v>46204</v>
      </c>
      <c r="K1229" s="17" t="str">
        <f aca="false">IF(E1229="","No","Yes")</f>
        <v>No</v>
      </c>
      <c r="L1229" s="17" t="str">
        <f aca="false">IF(D1229="","No","Yes")</f>
        <v>Yes</v>
      </c>
    </row>
    <row r="1230" customFormat="false" ht="15" hidden="false" customHeight="false" outlineLevel="0" collapsed="false">
      <c r="A1230" s="17" t="s">
        <v>3700</v>
      </c>
      <c r="B1230" s="18" t="n">
        <v>46213</v>
      </c>
      <c r="C1230" s="17" t="s">
        <v>88</v>
      </c>
      <c r="D1230" s="17" t="s">
        <v>1547</v>
      </c>
      <c r="E1230" s="17"/>
      <c r="F1230" s="15" t="n">
        <v>31.09</v>
      </c>
      <c r="G1230" s="15" t="n">
        <f aca="false">ROUND(ROUND(F1230*100,0)/10,0)/100</f>
        <v>3.11</v>
      </c>
      <c r="H1230" s="15" t="n">
        <f aca="false">F1230+G1230</f>
        <v>34.2</v>
      </c>
      <c r="I1230" s="17" t="s">
        <v>2472</v>
      </c>
      <c r="J1230" s="19" t="n">
        <f aca="false">DATE(YEAR(B1230),MONTH(B1230),1)</f>
        <v>46204</v>
      </c>
      <c r="K1230" s="17" t="str">
        <f aca="false">IF(E1230="","No","Yes")</f>
        <v>No</v>
      </c>
      <c r="L1230" s="17" t="str">
        <f aca="false">IF(D1230="","No","Yes")</f>
        <v>Yes</v>
      </c>
    </row>
    <row r="1231" customFormat="false" ht="15" hidden="false" customHeight="false" outlineLevel="0" collapsed="false">
      <c r="A1231" s="17" t="s">
        <v>3701</v>
      </c>
      <c r="B1231" s="18" t="n">
        <v>46213</v>
      </c>
      <c r="C1231" s="17" t="s">
        <v>101</v>
      </c>
      <c r="D1231" s="17" t="s">
        <v>1405</v>
      </c>
      <c r="E1231" s="17" t="s">
        <v>1536</v>
      </c>
      <c r="F1231" s="15" t="n">
        <v>778.64</v>
      </c>
      <c r="G1231" s="15" t="n">
        <f aca="false">ROUND(ROUND(F1231*100,0)/10,0)/100</f>
        <v>77.86</v>
      </c>
      <c r="H1231" s="15" t="n">
        <f aca="false">F1231+G1231</f>
        <v>856.5</v>
      </c>
      <c r="I1231" s="17" t="s">
        <v>2474</v>
      </c>
      <c r="J1231" s="19" t="n">
        <f aca="false">DATE(YEAR(B1231),MONTH(B1231),1)</f>
        <v>46204</v>
      </c>
      <c r="K1231" s="17" t="str">
        <f aca="false">IF(E1231="","No","Yes")</f>
        <v>Yes</v>
      </c>
      <c r="L1231" s="17" t="str">
        <f aca="false">IF(D1231="","No","Yes")</f>
        <v>Yes</v>
      </c>
    </row>
    <row r="1232" customFormat="false" ht="15" hidden="false" customHeight="false" outlineLevel="0" collapsed="false">
      <c r="A1232" s="17" t="s">
        <v>3702</v>
      </c>
      <c r="B1232" s="18" t="n">
        <v>46213</v>
      </c>
      <c r="C1232" s="17" t="s">
        <v>101</v>
      </c>
      <c r="D1232" s="17" t="s">
        <v>1459</v>
      </c>
      <c r="E1232" s="17" t="s">
        <v>1569</v>
      </c>
      <c r="F1232" s="15" t="n">
        <v>341.95</v>
      </c>
      <c r="G1232" s="15" t="n">
        <f aca="false">ROUND(ROUND(F1232*100,0)/10,0)/100</f>
        <v>34.2</v>
      </c>
      <c r="H1232" s="15" t="n">
        <f aca="false">F1232+G1232</f>
        <v>376.15</v>
      </c>
      <c r="I1232" s="17" t="s">
        <v>2474</v>
      </c>
      <c r="J1232" s="19" t="n">
        <f aca="false">DATE(YEAR(B1232),MONTH(B1232),1)</f>
        <v>46204</v>
      </c>
      <c r="K1232" s="17" t="str">
        <f aca="false">IF(E1232="","No","Yes")</f>
        <v>Yes</v>
      </c>
      <c r="L1232" s="17" t="str">
        <f aca="false">IF(D1232="","No","Yes")</f>
        <v>Yes</v>
      </c>
    </row>
    <row r="1233" customFormat="false" ht="15" hidden="false" customHeight="false" outlineLevel="0" collapsed="false">
      <c r="A1233" s="17" t="s">
        <v>3703</v>
      </c>
      <c r="B1233" s="18" t="n">
        <v>46213</v>
      </c>
      <c r="C1233" s="17" t="s">
        <v>101</v>
      </c>
      <c r="D1233" s="17" t="s">
        <v>1377</v>
      </c>
      <c r="E1233" s="17" t="s">
        <v>1582</v>
      </c>
      <c r="F1233" s="15" t="n">
        <v>281.03</v>
      </c>
      <c r="G1233" s="15" t="n">
        <f aca="false">ROUND(ROUND(F1233*100,0)/10,0)/100</f>
        <v>28.1</v>
      </c>
      <c r="H1233" s="15" t="n">
        <f aca="false">F1233+G1233</f>
        <v>309.13</v>
      </c>
      <c r="I1233" s="17" t="s">
        <v>2474</v>
      </c>
      <c r="J1233" s="19" t="n">
        <f aca="false">DATE(YEAR(B1233),MONTH(B1233),1)</f>
        <v>46204</v>
      </c>
      <c r="K1233" s="17" t="str">
        <f aca="false">IF(E1233="","No","Yes")</f>
        <v>Yes</v>
      </c>
      <c r="L1233" s="17" t="str">
        <f aca="false">IF(D1233="","No","Yes")</f>
        <v>Yes</v>
      </c>
    </row>
    <row r="1234" customFormat="false" ht="15" hidden="false" customHeight="false" outlineLevel="0" collapsed="false">
      <c r="A1234" s="17" t="s">
        <v>3704</v>
      </c>
      <c r="B1234" s="18" t="n">
        <v>46213</v>
      </c>
      <c r="C1234" s="17" t="s">
        <v>101</v>
      </c>
      <c r="D1234" s="17" t="s">
        <v>1598</v>
      </c>
      <c r="E1234" s="17" t="s">
        <v>1597</v>
      </c>
      <c r="F1234" s="15" t="n">
        <v>1351.97</v>
      </c>
      <c r="G1234" s="15" t="n">
        <f aca="false">ROUND(ROUND(F1234*100,0)/10,0)/100</f>
        <v>135.2</v>
      </c>
      <c r="H1234" s="15" t="n">
        <f aca="false">F1234+G1234</f>
        <v>1487.17</v>
      </c>
      <c r="I1234" s="17" t="s">
        <v>2474</v>
      </c>
      <c r="J1234" s="19" t="n">
        <f aca="false">DATE(YEAR(B1234),MONTH(B1234),1)</f>
        <v>46204</v>
      </c>
      <c r="K1234" s="17" t="str">
        <f aca="false">IF(E1234="","No","Yes")</f>
        <v>Yes</v>
      </c>
      <c r="L1234" s="17" t="str">
        <f aca="false">IF(D1234="","No","Yes")</f>
        <v>Yes</v>
      </c>
    </row>
    <row r="1235" customFormat="false" ht="15" hidden="false" customHeight="false" outlineLevel="0" collapsed="false">
      <c r="A1235" s="17" t="s">
        <v>3705</v>
      </c>
      <c r="B1235" s="18" t="n">
        <v>46213</v>
      </c>
      <c r="C1235" s="17" t="s">
        <v>101</v>
      </c>
      <c r="D1235" s="17"/>
      <c r="E1235" s="17"/>
      <c r="F1235" s="15" t="n">
        <v>75.49</v>
      </c>
      <c r="G1235" s="15" t="n">
        <f aca="false">ROUND(ROUND(F1235*100,0)/10,0)/100</f>
        <v>7.55</v>
      </c>
      <c r="H1235" s="15" t="n">
        <f aca="false">F1235+G1235</f>
        <v>83.04</v>
      </c>
      <c r="I1235" s="17" t="s">
        <v>2470</v>
      </c>
      <c r="J1235" s="19" t="n">
        <f aca="false">DATE(YEAR(B1235),MONTH(B1235),1)</f>
        <v>46204</v>
      </c>
      <c r="K1235" s="17" t="str">
        <f aca="false">IF(E1235="","No","Yes")</f>
        <v>No</v>
      </c>
      <c r="L1235" s="17" t="str">
        <f aca="false">IF(D1235="","No","Yes")</f>
        <v>No</v>
      </c>
    </row>
    <row r="1236" customFormat="false" ht="15" hidden="false" customHeight="false" outlineLevel="0" collapsed="false">
      <c r="A1236" s="17" t="s">
        <v>3706</v>
      </c>
      <c r="B1236" s="18" t="n">
        <v>46214</v>
      </c>
      <c r="C1236" s="17" t="s">
        <v>82</v>
      </c>
      <c r="D1236" s="17" t="s">
        <v>1346</v>
      </c>
      <c r="E1236" s="17" t="s">
        <v>1555</v>
      </c>
      <c r="F1236" s="15" t="n">
        <v>133.54</v>
      </c>
      <c r="G1236" s="15" t="n">
        <f aca="false">ROUND(ROUND(F1236*100,0)/10,0)/100</f>
        <v>13.35</v>
      </c>
      <c r="H1236" s="15" t="n">
        <f aca="false">F1236+G1236</f>
        <v>146.89</v>
      </c>
      <c r="I1236" s="17" t="s">
        <v>2474</v>
      </c>
      <c r="J1236" s="19" t="n">
        <f aca="false">DATE(YEAR(B1236),MONTH(B1236),1)</f>
        <v>46204</v>
      </c>
      <c r="K1236" s="17" t="str">
        <f aca="false">IF(E1236="","No","Yes")</f>
        <v>Yes</v>
      </c>
      <c r="L1236" s="17" t="str">
        <f aca="false">IF(D1236="","No","Yes")</f>
        <v>Yes</v>
      </c>
    </row>
    <row r="1237" customFormat="false" ht="15" hidden="false" customHeight="false" outlineLevel="0" collapsed="false">
      <c r="A1237" s="17" t="s">
        <v>3707</v>
      </c>
      <c r="B1237" s="18" t="n">
        <v>46214</v>
      </c>
      <c r="C1237" s="17" t="s">
        <v>82</v>
      </c>
      <c r="D1237" s="17" t="s">
        <v>1408</v>
      </c>
      <c r="E1237" s="17" t="s">
        <v>1560</v>
      </c>
      <c r="F1237" s="15" t="n">
        <v>1162.84</v>
      </c>
      <c r="G1237" s="15" t="n">
        <f aca="false">ROUND(ROUND(F1237*100,0)/10,0)/100</f>
        <v>116.28</v>
      </c>
      <c r="H1237" s="15" t="n">
        <f aca="false">F1237+G1237</f>
        <v>1279.12</v>
      </c>
      <c r="I1237" s="17" t="s">
        <v>2474</v>
      </c>
      <c r="J1237" s="19" t="n">
        <f aca="false">DATE(YEAR(B1237),MONTH(B1237),1)</f>
        <v>46204</v>
      </c>
      <c r="K1237" s="17" t="str">
        <f aca="false">IF(E1237="","No","Yes")</f>
        <v>Yes</v>
      </c>
      <c r="L1237" s="17" t="str">
        <f aca="false">IF(D1237="","No","Yes")</f>
        <v>Yes</v>
      </c>
    </row>
    <row r="1238" customFormat="false" ht="15" hidden="false" customHeight="false" outlineLevel="0" collapsed="false">
      <c r="A1238" s="17" t="s">
        <v>3708</v>
      </c>
      <c r="B1238" s="18" t="n">
        <v>46214</v>
      </c>
      <c r="C1238" s="17" t="s">
        <v>82</v>
      </c>
      <c r="D1238" s="17" t="s">
        <v>1566</v>
      </c>
      <c r="E1238" s="17" t="s">
        <v>1592</v>
      </c>
      <c r="F1238" s="15" t="n">
        <v>768.5</v>
      </c>
      <c r="G1238" s="15" t="n">
        <f aca="false">ROUND(ROUND(F1238*100,0)/10,0)/100</f>
        <v>76.85</v>
      </c>
      <c r="H1238" s="15" t="n">
        <f aca="false">F1238+G1238</f>
        <v>845.35</v>
      </c>
      <c r="I1238" s="17" t="s">
        <v>2474</v>
      </c>
      <c r="J1238" s="19" t="n">
        <f aca="false">DATE(YEAR(B1238),MONTH(B1238),1)</f>
        <v>46204</v>
      </c>
      <c r="K1238" s="17" t="str">
        <f aca="false">IF(E1238="","No","Yes")</f>
        <v>Yes</v>
      </c>
      <c r="L1238" s="17" t="str">
        <f aca="false">IF(D1238="","No","Yes")</f>
        <v>Yes</v>
      </c>
    </row>
    <row r="1239" customFormat="false" ht="15" hidden="false" customHeight="false" outlineLevel="0" collapsed="false">
      <c r="A1239" s="17" t="s">
        <v>3709</v>
      </c>
      <c r="B1239" s="18" t="n">
        <v>46214</v>
      </c>
      <c r="C1239" s="17" t="s">
        <v>82</v>
      </c>
      <c r="D1239" s="17" t="s">
        <v>1547</v>
      </c>
      <c r="E1239" s="17" t="s">
        <v>1593</v>
      </c>
      <c r="F1239" s="15" t="n">
        <v>120.49</v>
      </c>
      <c r="G1239" s="15" t="n">
        <f aca="false">ROUND(ROUND(F1239*100,0)/10,0)/100</f>
        <v>12.05</v>
      </c>
      <c r="H1239" s="15" t="n">
        <f aca="false">F1239+G1239</f>
        <v>132.54</v>
      </c>
      <c r="I1239" s="17" t="s">
        <v>2474</v>
      </c>
      <c r="J1239" s="19" t="n">
        <f aca="false">DATE(YEAR(B1239),MONTH(B1239),1)</f>
        <v>46204</v>
      </c>
      <c r="K1239" s="17" t="str">
        <f aca="false">IF(E1239="","No","Yes")</f>
        <v>Yes</v>
      </c>
      <c r="L1239" s="17" t="str">
        <f aca="false">IF(D1239="","No","Yes")</f>
        <v>Yes</v>
      </c>
    </row>
    <row r="1240" customFormat="false" ht="15" hidden="false" customHeight="false" outlineLevel="0" collapsed="false">
      <c r="A1240" s="17" t="s">
        <v>3710</v>
      </c>
      <c r="B1240" s="18" t="n">
        <v>46214</v>
      </c>
      <c r="C1240" s="17" t="s">
        <v>82</v>
      </c>
      <c r="D1240" s="17" t="s">
        <v>1602</v>
      </c>
      <c r="E1240" s="17" t="s">
        <v>1601</v>
      </c>
      <c r="F1240" s="15" t="n">
        <v>183.28</v>
      </c>
      <c r="G1240" s="15" t="n">
        <f aca="false">ROUND(ROUND(F1240*100,0)/10,0)/100</f>
        <v>18.33</v>
      </c>
      <c r="H1240" s="15" t="n">
        <f aca="false">F1240+G1240</f>
        <v>201.61</v>
      </c>
      <c r="I1240" s="17" t="s">
        <v>2474</v>
      </c>
      <c r="J1240" s="19" t="n">
        <f aca="false">DATE(YEAR(B1240),MONTH(B1240),1)</f>
        <v>46204</v>
      </c>
      <c r="K1240" s="17" t="str">
        <f aca="false">IF(E1240="","No","Yes")</f>
        <v>Yes</v>
      </c>
      <c r="L1240" s="17" t="str">
        <f aca="false">IF(D1240="","No","Yes")</f>
        <v>Yes</v>
      </c>
    </row>
    <row r="1241" customFormat="false" ht="15" hidden="false" customHeight="false" outlineLevel="0" collapsed="false">
      <c r="A1241" s="17" t="s">
        <v>3711</v>
      </c>
      <c r="B1241" s="18" t="n">
        <v>46214</v>
      </c>
      <c r="C1241" s="17" t="s">
        <v>82</v>
      </c>
      <c r="D1241" s="17" t="s">
        <v>1539</v>
      </c>
      <c r="E1241" s="17" t="s">
        <v>1605</v>
      </c>
      <c r="F1241" s="15" t="n">
        <v>459.77</v>
      </c>
      <c r="G1241" s="15" t="n">
        <f aca="false">ROUND(ROUND(F1241*100,0)/10,0)/100</f>
        <v>45.98</v>
      </c>
      <c r="H1241" s="15" t="n">
        <f aca="false">F1241+G1241</f>
        <v>505.75</v>
      </c>
      <c r="I1241" s="17" t="s">
        <v>2474</v>
      </c>
      <c r="J1241" s="19" t="n">
        <f aca="false">DATE(YEAR(B1241),MONTH(B1241),1)</f>
        <v>46204</v>
      </c>
      <c r="K1241" s="17" t="str">
        <f aca="false">IF(E1241="","No","Yes")</f>
        <v>Yes</v>
      </c>
      <c r="L1241" s="17" t="str">
        <f aca="false">IF(D1241="","No","Yes")</f>
        <v>Yes</v>
      </c>
    </row>
    <row r="1242" customFormat="false" ht="15" hidden="false" customHeight="false" outlineLevel="0" collapsed="false">
      <c r="A1242" s="17" t="s">
        <v>3712</v>
      </c>
      <c r="B1242" s="18" t="n">
        <v>46214</v>
      </c>
      <c r="C1242" s="17" t="s">
        <v>82</v>
      </c>
      <c r="D1242" s="17" t="s">
        <v>1487</v>
      </c>
      <c r="E1242" s="17" t="s">
        <v>1612</v>
      </c>
      <c r="F1242" s="15" t="n">
        <v>343.67</v>
      </c>
      <c r="G1242" s="15" t="n">
        <f aca="false">ROUND(ROUND(F1242*100,0)/10,0)/100</f>
        <v>34.37</v>
      </c>
      <c r="H1242" s="15" t="n">
        <f aca="false">F1242+G1242</f>
        <v>378.04</v>
      </c>
      <c r="I1242" s="17" t="s">
        <v>2474</v>
      </c>
      <c r="J1242" s="19" t="n">
        <f aca="false">DATE(YEAR(B1242),MONTH(B1242),1)</f>
        <v>46204</v>
      </c>
      <c r="K1242" s="17" t="str">
        <f aca="false">IF(E1242="","No","Yes")</f>
        <v>Yes</v>
      </c>
      <c r="L1242" s="17" t="str">
        <f aca="false">IF(D1242="","No","Yes")</f>
        <v>Yes</v>
      </c>
    </row>
    <row r="1243" customFormat="false" ht="15" hidden="false" customHeight="false" outlineLevel="0" collapsed="false">
      <c r="A1243" s="17" t="s">
        <v>3713</v>
      </c>
      <c r="B1243" s="18" t="n">
        <v>46214</v>
      </c>
      <c r="C1243" s="17" t="s">
        <v>82</v>
      </c>
      <c r="D1243" s="17" t="s">
        <v>1487</v>
      </c>
      <c r="E1243" s="17" t="s">
        <v>1614</v>
      </c>
      <c r="F1243" s="15" t="n">
        <v>160.84</v>
      </c>
      <c r="G1243" s="15" t="n">
        <f aca="false">ROUND(ROUND(F1243*100,0)/10,0)/100</f>
        <v>16.08</v>
      </c>
      <c r="H1243" s="15" t="n">
        <f aca="false">F1243+G1243</f>
        <v>176.92</v>
      </c>
      <c r="I1243" s="17" t="s">
        <v>2474</v>
      </c>
      <c r="J1243" s="19" t="n">
        <f aca="false">DATE(YEAR(B1243),MONTH(B1243),1)</f>
        <v>46204</v>
      </c>
      <c r="K1243" s="17" t="str">
        <f aca="false">IF(E1243="","No","Yes")</f>
        <v>Yes</v>
      </c>
      <c r="L1243" s="17" t="str">
        <f aca="false">IF(D1243="","No","Yes")</f>
        <v>Yes</v>
      </c>
    </row>
    <row r="1244" customFormat="false" ht="15" hidden="false" customHeight="false" outlineLevel="0" collapsed="false">
      <c r="A1244" s="17" t="s">
        <v>3714</v>
      </c>
      <c r="B1244" s="18" t="n">
        <v>46214</v>
      </c>
      <c r="C1244" s="17" t="s">
        <v>82</v>
      </c>
      <c r="D1244" s="17" t="s">
        <v>1589</v>
      </c>
      <c r="E1244" s="17" t="s">
        <v>1629</v>
      </c>
      <c r="F1244" s="15" t="n">
        <v>341.48</v>
      </c>
      <c r="G1244" s="15" t="n">
        <f aca="false">ROUND(ROUND(F1244*100,0)/10,0)/100</f>
        <v>34.15</v>
      </c>
      <c r="H1244" s="15" t="n">
        <f aca="false">F1244+G1244</f>
        <v>375.63</v>
      </c>
      <c r="I1244" s="17" t="s">
        <v>2474</v>
      </c>
      <c r="J1244" s="19" t="n">
        <f aca="false">DATE(YEAR(B1244),MONTH(B1244),1)</f>
        <v>46204</v>
      </c>
      <c r="K1244" s="17" t="str">
        <f aca="false">IF(E1244="","No","Yes")</f>
        <v>Yes</v>
      </c>
      <c r="L1244" s="17" t="str">
        <f aca="false">IF(D1244="","No","Yes")</f>
        <v>Yes</v>
      </c>
    </row>
    <row r="1245" customFormat="false" ht="15" hidden="false" customHeight="false" outlineLevel="0" collapsed="false">
      <c r="A1245" s="17" t="s">
        <v>3715</v>
      </c>
      <c r="B1245" s="18" t="n">
        <v>46214</v>
      </c>
      <c r="C1245" s="17" t="s">
        <v>88</v>
      </c>
      <c r="D1245" s="17" t="s">
        <v>1487</v>
      </c>
      <c r="E1245" s="17" t="s">
        <v>1557</v>
      </c>
      <c r="F1245" s="15" t="n">
        <v>957.36</v>
      </c>
      <c r="G1245" s="15" t="n">
        <f aca="false">ROUND(ROUND(F1245*100,0)/10,0)/100</f>
        <v>95.74</v>
      </c>
      <c r="H1245" s="15" t="n">
        <f aca="false">F1245+G1245</f>
        <v>1053.1</v>
      </c>
      <c r="I1245" s="17" t="s">
        <v>2474</v>
      </c>
      <c r="J1245" s="19" t="n">
        <f aca="false">DATE(YEAR(B1245),MONTH(B1245),1)</f>
        <v>46204</v>
      </c>
      <c r="K1245" s="17" t="str">
        <f aca="false">IF(E1245="","No","Yes")</f>
        <v>Yes</v>
      </c>
      <c r="L1245" s="17" t="str">
        <f aca="false">IF(D1245="","No","Yes")</f>
        <v>Yes</v>
      </c>
    </row>
    <row r="1246" customFormat="false" ht="15" hidden="false" customHeight="false" outlineLevel="0" collapsed="false">
      <c r="A1246" s="17" t="s">
        <v>3716</v>
      </c>
      <c r="B1246" s="18" t="n">
        <v>46214</v>
      </c>
      <c r="C1246" s="17" t="s">
        <v>88</v>
      </c>
      <c r="D1246" s="17" t="s">
        <v>1575</v>
      </c>
      <c r="E1246" s="17" t="s">
        <v>1574</v>
      </c>
      <c r="F1246" s="15" t="n">
        <v>119.71</v>
      </c>
      <c r="G1246" s="15" t="n">
        <f aca="false">ROUND(ROUND(F1246*100,0)/10,0)/100</f>
        <v>11.97</v>
      </c>
      <c r="H1246" s="15" t="n">
        <f aca="false">F1246+G1246</f>
        <v>131.68</v>
      </c>
      <c r="I1246" s="17" t="s">
        <v>2474</v>
      </c>
      <c r="J1246" s="19" t="n">
        <f aca="false">DATE(YEAR(B1246),MONTH(B1246),1)</f>
        <v>46204</v>
      </c>
      <c r="K1246" s="17" t="str">
        <f aca="false">IF(E1246="","No","Yes")</f>
        <v>Yes</v>
      </c>
      <c r="L1246" s="17" t="str">
        <f aca="false">IF(D1246="","No","Yes")</f>
        <v>Yes</v>
      </c>
    </row>
    <row r="1247" customFormat="false" ht="15" hidden="false" customHeight="false" outlineLevel="0" collapsed="false">
      <c r="A1247" s="17" t="s">
        <v>3717</v>
      </c>
      <c r="B1247" s="18" t="n">
        <v>46214</v>
      </c>
      <c r="C1247" s="17" t="s">
        <v>88</v>
      </c>
      <c r="D1247" s="17" t="s">
        <v>1395</v>
      </c>
      <c r="E1247" s="17" t="s">
        <v>1608</v>
      </c>
      <c r="F1247" s="15" t="n">
        <v>320.46</v>
      </c>
      <c r="G1247" s="15" t="n">
        <f aca="false">ROUND(ROUND(F1247*100,0)/10,0)/100</f>
        <v>32.05</v>
      </c>
      <c r="H1247" s="15" t="n">
        <f aca="false">F1247+G1247</f>
        <v>352.51</v>
      </c>
      <c r="I1247" s="17" t="s">
        <v>2474</v>
      </c>
      <c r="J1247" s="19" t="n">
        <f aca="false">DATE(YEAR(B1247),MONTH(B1247),1)</f>
        <v>46204</v>
      </c>
      <c r="K1247" s="17" t="str">
        <f aca="false">IF(E1247="","No","Yes")</f>
        <v>Yes</v>
      </c>
      <c r="L1247" s="17" t="str">
        <f aca="false">IF(D1247="","No","Yes")</f>
        <v>Yes</v>
      </c>
    </row>
    <row r="1248" customFormat="false" ht="15" hidden="false" customHeight="false" outlineLevel="0" collapsed="false">
      <c r="A1248" s="17" t="s">
        <v>3718</v>
      </c>
      <c r="B1248" s="18" t="n">
        <v>46214</v>
      </c>
      <c r="C1248" s="17" t="s">
        <v>88</v>
      </c>
      <c r="D1248" s="17" t="s">
        <v>1529</v>
      </c>
      <c r="E1248" s="17" t="s">
        <v>1624</v>
      </c>
      <c r="F1248" s="15" t="n">
        <v>758.03</v>
      </c>
      <c r="G1248" s="15" t="n">
        <f aca="false">ROUND(ROUND(F1248*100,0)/10,0)/100</f>
        <v>75.8</v>
      </c>
      <c r="H1248" s="15" t="n">
        <f aca="false">F1248+G1248</f>
        <v>833.83</v>
      </c>
      <c r="I1248" s="17" t="s">
        <v>2474</v>
      </c>
      <c r="J1248" s="19" t="n">
        <f aca="false">DATE(YEAR(B1248),MONTH(B1248),1)</f>
        <v>46204</v>
      </c>
      <c r="K1248" s="17" t="str">
        <f aca="false">IF(E1248="","No","Yes")</f>
        <v>Yes</v>
      </c>
      <c r="L1248" s="17" t="str">
        <f aca="false">IF(D1248="","No","Yes")</f>
        <v>Yes</v>
      </c>
    </row>
    <row r="1249" customFormat="false" ht="15" hidden="false" customHeight="false" outlineLevel="0" collapsed="false">
      <c r="A1249" s="17" t="s">
        <v>3719</v>
      </c>
      <c r="B1249" s="18" t="n">
        <v>46214</v>
      </c>
      <c r="C1249" s="17" t="s">
        <v>101</v>
      </c>
      <c r="D1249" s="17" t="s">
        <v>1547</v>
      </c>
      <c r="E1249" s="17" t="s">
        <v>1581</v>
      </c>
      <c r="F1249" s="15" t="n">
        <v>492</v>
      </c>
      <c r="G1249" s="15" t="n">
        <f aca="false">ROUND(ROUND(F1249*100,0)/10,0)/100</f>
        <v>49.2</v>
      </c>
      <c r="H1249" s="15" t="n">
        <f aca="false">F1249+G1249</f>
        <v>541.2</v>
      </c>
      <c r="I1249" s="17" t="s">
        <v>2474</v>
      </c>
      <c r="J1249" s="19" t="n">
        <f aca="false">DATE(YEAR(B1249),MONTH(B1249),1)</f>
        <v>46204</v>
      </c>
      <c r="K1249" s="17" t="str">
        <f aca="false">IF(E1249="","No","Yes")</f>
        <v>Yes</v>
      </c>
      <c r="L1249" s="17" t="str">
        <f aca="false">IF(D1249="","No","Yes")</f>
        <v>Yes</v>
      </c>
    </row>
    <row r="1250" customFormat="false" ht="15" hidden="false" customHeight="false" outlineLevel="0" collapsed="false">
      <c r="A1250" s="17" t="s">
        <v>3720</v>
      </c>
      <c r="B1250" s="18" t="n">
        <v>46215</v>
      </c>
      <c r="C1250" s="17" t="s">
        <v>82</v>
      </c>
      <c r="D1250" s="17" t="s">
        <v>1398</v>
      </c>
      <c r="E1250" s="17" t="s">
        <v>1572</v>
      </c>
      <c r="F1250" s="15" t="n">
        <v>1087.88</v>
      </c>
      <c r="G1250" s="15" t="n">
        <f aca="false">ROUND(ROUND(F1250*100,0)/10,0)/100</f>
        <v>108.79</v>
      </c>
      <c r="H1250" s="15" t="n">
        <f aca="false">F1250+G1250</f>
        <v>1196.67</v>
      </c>
      <c r="I1250" s="17" t="s">
        <v>2474</v>
      </c>
      <c r="J1250" s="19" t="n">
        <f aca="false">DATE(YEAR(B1250),MONTH(B1250),1)</f>
        <v>46204</v>
      </c>
      <c r="K1250" s="17" t="str">
        <f aca="false">IF(E1250="","No","Yes")</f>
        <v>Yes</v>
      </c>
      <c r="L1250" s="17" t="str">
        <f aca="false">IF(D1250="","No","Yes")</f>
        <v>Yes</v>
      </c>
    </row>
    <row r="1251" customFormat="false" ht="15" hidden="false" customHeight="false" outlineLevel="0" collapsed="false">
      <c r="A1251" s="17" t="s">
        <v>3721</v>
      </c>
      <c r="B1251" s="18" t="n">
        <v>46215</v>
      </c>
      <c r="C1251" s="17" t="s">
        <v>82</v>
      </c>
      <c r="D1251" s="17" t="s">
        <v>1453</v>
      </c>
      <c r="E1251" s="17" t="s">
        <v>1620</v>
      </c>
      <c r="F1251" s="15" t="n">
        <v>132.68</v>
      </c>
      <c r="G1251" s="15" t="n">
        <f aca="false">ROUND(ROUND(F1251*100,0)/10,0)/100</f>
        <v>13.27</v>
      </c>
      <c r="H1251" s="15" t="n">
        <f aca="false">F1251+G1251</f>
        <v>145.95</v>
      </c>
      <c r="I1251" s="17" t="s">
        <v>2474</v>
      </c>
      <c r="J1251" s="19" t="n">
        <f aca="false">DATE(YEAR(B1251),MONTH(B1251),1)</f>
        <v>46204</v>
      </c>
      <c r="K1251" s="17" t="str">
        <f aca="false">IF(E1251="","No","Yes")</f>
        <v>Yes</v>
      </c>
      <c r="L1251" s="17" t="str">
        <f aca="false">IF(D1251="","No","Yes")</f>
        <v>Yes</v>
      </c>
    </row>
    <row r="1252" customFormat="false" ht="15" hidden="false" customHeight="false" outlineLevel="0" collapsed="false">
      <c r="A1252" s="17" t="s">
        <v>3722</v>
      </c>
      <c r="B1252" s="18" t="n">
        <v>46215</v>
      </c>
      <c r="C1252" s="17" t="s">
        <v>82</v>
      </c>
      <c r="D1252" s="17" t="s">
        <v>1398</v>
      </c>
      <c r="E1252" s="17" t="s">
        <v>1638</v>
      </c>
      <c r="F1252" s="15" t="n">
        <v>544.14</v>
      </c>
      <c r="G1252" s="15" t="n">
        <f aca="false">ROUND(ROUND(F1252*100,0)/10,0)/100</f>
        <v>54.41</v>
      </c>
      <c r="H1252" s="15" t="n">
        <f aca="false">F1252+G1252</f>
        <v>598.55</v>
      </c>
      <c r="I1252" s="17" t="s">
        <v>2474</v>
      </c>
      <c r="J1252" s="19" t="n">
        <f aca="false">DATE(YEAR(B1252),MONTH(B1252),1)</f>
        <v>46204</v>
      </c>
      <c r="K1252" s="17" t="str">
        <f aca="false">IF(E1252="","No","Yes")</f>
        <v>Yes</v>
      </c>
      <c r="L1252" s="17" t="str">
        <f aca="false">IF(D1252="","No","Yes")</f>
        <v>Yes</v>
      </c>
    </row>
    <row r="1253" customFormat="false" ht="15" hidden="false" customHeight="false" outlineLevel="0" collapsed="false">
      <c r="A1253" s="17" t="s">
        <v>3723</v>
      </c>
      <c r="B1253" s="18" t="n">
        <v>46215</v>
      </c>
      <c r="C1253" s="17" t="s">
        <v>88</v>
      </c>
      <c r="D1253" s="17" t="s">
        <v>1529</v>
      </c>
      <c r="E1253" s="17" t="s">
        <v>1563</v>
      </c>
      <c r="F1253" s="15" t="n">
        <v>123.91</v>
      </c>
      <c r="G1253" s="15" t="n">
        <f aca="false">ROUND(ROUND(F1253*100,0)/10,0)/100</f>
        <v>12.39</v>
      </c>
      <c r="H1253" s="15" t="n">
        <f aca="false">F1253+G1253</f>
        <v>136.3</v>
      </c>
      <c r="I1253" s="17" t="s">
        <v>2474</v>
      </c>
      <c r="J1253" s="19" t="n">
        <f aca="false">DATE(YEAR(B1253),MONTH(B1253),1)</f>
        <v>46204</v>
      </c>
      <c r="K1253" s="17" t="str">
        <f aca="false">IF(E1253="","No","Yes")</f>
        <v>Yes</v>
      </c>
      <c r="L1253" s="17" t="str">
        <f aca="false">IF(D1253="","No","Yes")</f>
        <v>Yes</v>
      </c>
    </row>
    <row r="1254" customFormat="false" ht="15" hidden="false" customHeight="false" outlineLevel="0" collapsed="false">
      <c r="A1254" s="17" t="s">
        <v>3724</v>
      </c>
      <c r="B1254" s="18" t="n">
        <v>46215</v>
      </c>
      <c r="C1254" s="17" t="s">
        <v>88</v>
      </c>
      <c r="D1254" s="17" t="s">
        <v>1529</v>
      </c>
      <c r="E1254" s="17" t="s">
        <v>1633</v>
      </c>
      <c r="F1254" s="15" t="n">
        <v>557.09</v>
      </c>
      <c r="G1254" s="15" t="n">
        <f aca="false">ROUND(ROUND(F1254*100,0)/10,0)/100</f>
        <v>55.71</v>
      </c>
      <c r="H1254" s="15" t="n">
        <f aca="false">F1254+G1254</f>
        <v>612.8</v>
      </c>
      <c r="I1254" s="17" t="s">
        <v>2474</v>
      </c>
      <c r="J1254" s="19" t="n">
        <f aca="false">DATE(YEAR(B1254),MONTH(B1254),1)</f>
        <v>46204</v>
      </c>
      <c r="K1254" s="17" t="str">
        <f aca="false">IF(E1254="","No","Yes")</f>
        <v>Yes</v>
      </c>
      <c r="L1254" s="17" t="str">
        <f aca="false">IF(D1254="","No","Yes")</f>
        <v>Yes</v>
      </c>
    </row>
    <row r="1255" customFormat="false" ht="15" hidden="false" customHeight="false" outlineLevel="0" collapsed="false">
      <c r="A1255" s="17" t="s">
        <v>3725</v>
      </c>
      <c r="B1255" s="18" t="n">
        <v>46215</v>
      </c>
      <c r="C1255" s="17" t="s">
        <v>88</v>
      </c>
      <c r="D1255" s="17" t="s">
        <v>1453</v>
      </c>
      <c r="E1255" s="17" t="s">
        <v>1642</v>
      </c>
      <c r="F1255" s="15" t="n">
        <v>726.99</v>
      </c>
      <c r="G1255" s="15" t="n">
        <f aca="false">ROUND(ROUND(F1255*100,0)/10,0)/100</f>
        <v>72.7</v>
      </c>
      <c r="H1255" s="15" t="n">
        <f aca="false">F1255+G1255</f>
        <v>799.69</v>
      </c>
      <c r="I1255" s="17" t="s">
        <v>2474</v>
      </c>
      <c r="J1255" s="19" t="n">
        <f aca="false">DATE(YEAR(B1255),MONTH(B1255),1)</f>
        <v>46204</v>
      </c>
      <c r="K1255" s="17" t="str">
        <f aca="false">IF(E1255="","No","Yes")</f>
        <v>Yes</v>
      </c>
      <c r="L1255" s="17" t="str">
        <f aca="false">IF(D1255="","No","Yes")</f>
        <v>Yes</v>
      </c>
    </row>
    <row r="1256" customFormat="false" ht="15" hidden="false" customHeight="false" outlineLevel="0" collapsed="false">
      <c r="A1256" s="17" t="s">
        <v>3726</v>
      </c>
      <c r="B1256" s="18" t="n">
        <v>46215</v>
      </c>
      <c r="C1256" s="17" t="s">
        <v>88</v>
      </c>
      <c r="D1256" s="17" t="s">
        <v>1505</v>
      </c>
      <c r="E1256" s="17"/>
      <c r="F1256" s="15" t="n">
        <v>173.13</v>
      </c>
      <c r="G1256" s="15" t="n">
        <f aca="false">ROUND(ROUND(F1256*100,0)/10,0)/100</f>
        <v>17.31</v>
      </c>
      <c r="H1256" s="15" t="n">
        <f aca="false">F1256+G1256</f>
        <v>190.44</v>
      </c>
      <c r="I1256" s="17" t="s">
        <v>2472</v>
      </c>
      <c r="J1256" s="19" t="n">
        <f aca="false">DATE(YEAR(B1256),MONTH(B1256),1)</f>
        <v>46204</v>
      </c>
      <c r="K1256" s="17" t="str">
        <f aca="false">IF(E1256="","No","Yes")</f>
        <v>No</v>
      </c>
      <c r="L1256" s="17" t="str">
        <f aca="false">IF(D1256="","No","Yes")</f>
        <v>Yes</v>
      </c>
    </row>
    <row r="1257" customFormat="false" ht="15" hidden="false" customHeight="false" outlineLevel="0" collapsed="false">
      <c r="A1257" s="17" t="s">
        <v>3727</v>
      </c>
      <c r="B1257" s="18" t="n">
        <v>46215</v>
      </c>
      <c r="C1257" s="17" t="s">
        <v>101</v>
      </c>
      <c r="D1257" s="17" t="s">
        <v>1473</v>
      </c>
      <c r="E1257" s="17" t="s">
        <v>1577</v>
      </c>
      <c r="F1257" s="15" t="n">
        <v>409.49</v>
      </c>
      <c r="G1257" s="15" t="n">
        <f aca="false">ROUND(ROUND(F1257*100,0)/10,0)/100</f>
        <v>40.95</v>
      </c>
      <c r="H1257" s="15" t="n">
        <f aca="false">F1257+G1257</f>
        <v>450.44</v>
      </c>
      <c r="I1257" s="17" t="s">
        <v>2474</v>
      </c>
      <c r="J1257" s="19" t="n">
        <f aca="false">DATE(YEAR(B1257),MONTH(B1257),1)</f>
        <v>46204</v>
      </c>
      <c r="K1257" s="17" t="str">
        <f aca="false">IF(E1257="","No","Yes")</f>
        <v>Yes</v>
      </c>
      <c r="L1257" s="17" t="str">
        <f aca="false">IF(D1257="","No","Yes")</f>
        <v>Yes</v>
      </c>
    </row>
    <row r="1258" customFormat="false" ht="15" hidden="false" customHeight="false" outlineLevel="0" collapsed="false">
      <c r="A1258" s="17" t="s">
        <v>3728</v>
      </c>
      <c r="B1258" s="18" t="n">
        <v>46215</v>
      </c>
      <c r="C1258" s="17" t="s">
        <v>101</v>
      </c>
      <c r="D1258" s="17" t="s">
        <v>1627</v>
      </c>
      <c r="E1258" s="17"/>
      <c r="F1258" s="15" t="n">
        <v>61.9</v>
      </c>
      <c r="G1258" s="15" t="n">
        <f aca="false">ROUND(ROUND(F1258*100,0)/10,0)/100</f>
        <v>6.19</v>
      </c>
      <c r="H1258" s="15" t="n">
        <f aca="false">F1258+G1258</f>
        <v>68.09</v>
      </c>
      <c r="I1258" s="17" t="s">
        <v>2472</v>
      </c>
      <c r="J1258" s="19" t="n">
        <f aca="false">DATE(YEAR(B1258),MONTH(B1258),1)</f>
        <v>46204</v>
      </c>
      <c r="K1258" s="17" t="str">
        <f aca="false">IF(E1258="","No","Yes")</f>
        <v>No</v>
      </c>
      <c r="L1258" s="17" t="str">
        <f aca="false">IF(D1258="","No","Yes")</f>
        <v>Yes</v>
      </c>
    </row>
    <row r="1259" customFormat="false" ht="15" hidden="false" customHeight="false" outlineLevel="0" collapsed="false">
      <c r="A1259" s="17" t="s">
        <v>3729</v>
      </c>
      <c r="B1259" s="18" t="n">
        <v>46216</v>
      </c>
      <c r="C1259" s="17" t="s">
        <v>82</v>
      </c>
      <c r="D1259" s="17" t="s">
        <v>1544</v>
      </c>
      <c r="E1259" s="17" t="s">
        <v>1618</v>
      </c>
      <c r="F1259" s="15" t="n">
        <v>168.99</v>
      </c>
      <c r="G1259" s="15" t="n">
        <f aca="false">ROUND(ROUND(F1259*100,0)/10,0)/100</f>
        <v>16.9</v>
      </c>
      <c r="H1259" s="15" t="n">
        <f aca="false">F1259+G1259</f>
        <v>185.89</v>
      </c>
      <c r="I1259" s="17" t="s">
        <v>2474</v>
      </c>
      <c r="J1259" s="19" t="n">
        <f aca="false">DATE(YEAR(B1259),MONTH(B1259),1)</f>
        <v>46204</v>
      </c>
      <c r="K1259" s="17" t="str">
        <f aca="false">IF(E1259="","No","Yes")</f>
        <v>Yes</v>
      </c>
      <c r="L1259" s="17" t="str">
        <f aca="false">IF(D1259="","No","Yes")</f>
        <v>Yes</v>
      </c>
    </row>
    <row r="1260" customFormat="false" ht="15" hidden="false" customHeight="false" outlineLevel="0" collapsed="false">
      <c r="A1260" s="17" t="s">
        <v>3730</v>
      </c>
      <c r="B1260" s="18" t="n">
        <v>46216</v>
      </c>
      <c r="C1260" s="17" t="s">
        <v>82</v>
      </c>
      <c r="D1260" s="17" t="s">
        <v>1441</v>
      </c>
      <c r="E1260" s="17" t="s">
        <v>1621</v>
      </c>
      <c r="F1260" s="15" t="n">
        <v>154.26</v>
      </c>
      <c r="G1260" s="15" t="n">
        <f aca="false">ROUND(ROUND(F1260*100,0)/10,0)/100</f>
        <v>15.43</v>
      </c>
      <c r="H1260" s="15" t="n">
        <f aca="false">F1260+G1260</f>
        <v>169.69</v>
      </c>
      <c r="I1260" s="17" t="s">
        <v>2474</v>
      </c>
      <c r="J1260" s="19" t="n">
        <f aca="false">DATE(YEAR(B1260),MONTH(B1260),1)</f>
        <v>46204</v>
      </c>
      <c r="K1260" s="17" t="str">
        <f aca="false">IF(E1260="","No","Yes")</f>
        <v>Yes</v>
      </c>
      <c r="L1260" s="17" t="str">
        <f aca="false">IF(D1260="","No","Yes")</f>
        <v>Yes</v>
      </c>
    </row>
    <row r="1261" customFormat="false" ht="15" hidden="false" customHeight="false" outlineLevel="0" collapsed="false">
      <c r="A1261" s="17" t="s">
        <v>3731</v>
      </c>
      <c r="B1261" s="18" t="n">
        <v>46216</v>
      </c>
      <c r="C1261" s="17" t="s">
        <v>82</v>
      </c>
      <c r="D1261" s="17" t="s">
        <v>1480</v>
      </c>
      <c r="E1261" s="17" t="s">
        <v>1622</v>
      </c>
      <c r="F1261" s="15" t="n">
        <v>104.49</v>
      </c>
      <c r="G1261" s="15" t="n">
        <f aca="false">ROUND(ROUND(F1261*100,0)/10,0)/100</f>
        <v>10.45</v>
      </c>
      <c r="H1261" s="15" t="n">
        <f aca="false">F1261+G1261</f>
        <v>114.94</v>
      </c>
      <c r="I1261" s="17" t="s">
        <v>2474</v>
      </c>
      <c r="J1261" s="19" t="n">
        <f aca="false">DATE(YEAR(B1261),MONTH(B1261),1)</f>
        <v>46204</v>
      </c>
      <c r="K1261" s="17" t="str">
        <f aca="false">IF(E1261="","No","Yes")</f>
        <v>Yes</v>
      </c>
      <c r="L1261" s="17" t="str">
        <f aca="false">IF(D1261="","No","Yes")</f>
        <v>Yes</v>
      </c>
    </row>
    <row r="1262" customFormat="false" ht="15" hidden="false" customHeight="false" outlineLevel="0" collapsed="false">
      <c r="A1262" s="17" t="s">
        <v>3732</v>
      </c>
      <c r="B1262" s="18" t="n">
        <v>46216</v>
      </c>
      <c r="C1262" s="17" t="s">
        <v>82</v>
      </c>
      <c r="D1262" s="17" t="s">
        <v>1627</v>
      </c>
      <c r="E1262" s="17" t="s">
        <v>1626</v>
      </c>
      <c r="F1262" s="15" t="n">
        <v>361.14</v>
      </c>
      <c r="G1262" s="15" t="n">
        <f aca="false">ROUND(ROUND(F1262*100,0)/10,0)/100</f>
        <v>36.11</v>
      </c>
      <c r="H1262" s="15" t="n">
        <f aca="false">F1262+G1262</f>
        <v>397.25</v>
      </c>
      <c r="I1262" s="17" t="s">
        <v>2474</v>
      </c>
      <c r="J1262" s="19" t="n">
        <f aca="false">DATE(YEAR(B1262),MONTH(B1262),1)</f>
        <v>46204</v>
      </c>
      <c r="K1262" s="17" t="str">
        <f aca="false">IF(E1262="","No","Yes")</f>
        <v>Yes</v>
      </c>
      <c r="L1262" s="17" t="str">
        <f aca="false">IF(D1262="","No","Yes")</f>
        <v>Yes</v>
      </c>
    </row>
    <row r="1263" customFormat="false" ht="15" hidden="false" customHeight="false" outlineLevel="0" collapsed="false">
      <c r="A1263" s="17" t="s">
        <v>3733</v>
      </c>
      <c r="B1263" s="18" t="n">
        <v>46216</v>
      </c>
      <c r="C1263" s="17" t="s">
        <v>82</v>
      </c>
      <c r="D1263" s="17" t="s">
        <v>1526</v>
      </c>
      <c r="E1263" s="17" t="s">
        <v>1632</v>
      </c>
      <c r="F1263" s="15" t="n">
        <v>390.1</v>
      </c>
      <c r="G1263" s="15" t="n">
        <f aca="false">ROUND(ROUND(F1263*100,0)/10,0)/100</f>
        <v>39.01</v>
      </c>
      <c r="H1263" s="15" t="n">
        <f aca="false">F1263+G1263</f>
        <v>429.11</v>
      </c>
      <c r="I1263" s="17" t="s">
        <v>2474</v>
      </c>
      <c r="J1263" s="19" t="n">
        <f aca="false">DATE(YEAR(B1263),MONTH(B1263),1)</f>
        <v>46204</v>
      </c>
      <c r="K1263" s="17" t="str">
        <f aca="false">IF(E1263="","No","Yes")</f>
        <v>Yes</v>
      </c>
      <c r="L1263" s="17" t="str">
        <f aca="false">IF(D1263="","No","Yes")</f>
        <v>Yes</v>
      </c>
    </row>
    <row r="1264" customFormat="false" ht="15" hidden="false" customHeight="false" outlineLevel="0" collapsed="false">
      <c r="A1264" s="17" t="s">
        <v>3734</v>
      </c>
      <c r="B1264" s="18" t="n">
        <v>46216</v>
      </c>
      <c r="C1264" s="17" t="s">
        <v>82</v>
      </c>
      <c r="D1264" s="17" t="s">
        <v>1526</v>
      </c>
      <c r="E1264" s="17" t="s">
        <v>1634</v>
      </c>
      <c r="F1264" s="15" t="n">
        <v>1231.81</v>
      </c>
      <c r="G1264" s="15" t="n">
        <f aca="false">ROUND(ROUND(F1264*100,0)/10,0)/100</f>
        <v>123.18</v>
      </c>
      <c r="H1264" s="15" t="n">
        <f aca="false">F1264+G1264</f>
        <v>1354.99</v>
      </c>
      <c r="I1264" s="17" t="s">
        <v>2474</v>
      </c>
      <c r="J1264" s="19" t="n">
        <f aca="false">DATE(YEAR(B1264),MONTH(B1264),1)</f>
        <v>46204</v>
      </c>
      <c r="K1264" s="17" t="str">
        <f aca="false">IF(E1264="","No","Yes")</f>
        <v>Yes</v>
      </c>
      <c r="L1264" s="17" t="str">
        <f aca="false">IF(D1264="","No","Yes")</f>
        <v>Yes</v>
      </c>
    </row>
    <row r="1265" customFormat="false" ht="15" hidden="false" customHeight="false" outlineLevel="0" collapsed="false">
      <c r="A1265" s="17" t="s">
        <v>3735</v>
      </c>
      <c r="B1265" s="18" t="n">
        <v>46216</v>
      </c>
      <c r="C1265" s="17" t="s">
        <v>82</v>
      </c>
      <c r="D1265" s="17" t="s">
        <v>1627</v>
      </c>
      <c r="E1265" s="17" t="s">
        <v>1635</v>
      </c>
      <c r="F1265" s="15" t="n">
        <v>956.48</v>
      </c>
      <c r="G1265" s="15" t="n">
        <f aca="false">ROUND(ROUND(F1265*100,0)/10,0)/100</f>
        <v>95.65</v>
      </c>
      <c r="H1265" s="15" t="n">
        <f aca="false">F1265+G1265</f>
        <v>1052.13</v>
      </c>
      <c r="I1265" s="17" t="s">
        <v>2474</v>
      </c>
      <c r="J1265" s="19" t="n">
        <f aca="false">DATE(YEAR(B1265),MONTH(B1265),1)</f>
        <v>46204</v>
      </c>
      <c r="K1265" s="17" t="str">
        <f aca="false">IF(E1265="","No","Yes")</f>
        <v>Yes</v>
      </c>
      <c r="L1265" s="17" t="str">
        <f aca="false">IF(D1265="","No","Yes")</f>
        <v>Yes</v>
      </c>
    </row>
    <row r="1266" customFormat="false" ht="15" hidden="false" customHeight="false" outlineLevel="0" collapsed="false">
      <c r="A1266" s="17" t="s">
        <v>3736</v>
      </c>
      <c r="B1266" s="18" t="n">
        <v>46216</v>
      </c>
      <c r="C1266" s="17" t="s">
        <v>82</v>
      </c>
      <c r="D1266" s="17" t="s">
        <v>1579</v>
      </c>
      <c r="E1266" s="17" t="s">
        <v>1652</v>
      </c>
      <c r="F1266" s="15" t="n">
        <v>220.72</v>
      </c>
      <c r="G1266" s="15" t="n">
        <f aca="false">ROUND(ROUND(F1266*100,0)/10,0)/100</f>
        <v>22.07</v>
      </c>
      <c r="H1266" s="15" t="n">
        <f aca="false">F1266+G1266</f>
        <v>242.79</v>
      </c>
      <c r="I1266" s="17" t="s">
        <v>2474</v>
      </c>
      <c r="J1266" s="19" t="n">
        <f aca="false">DATE(YEAR(B1266),MONTH(B1266),1)</f>
        <v>46204</v>
      </c>
      <c r="K1266" s="17" t="str">
        <f aca="false">IF(E1266="","No","Yes")</f>
        <v>Yes</v>
      </c>
      <c r="L1266" s="17" t="str">
        <f aca="false">IF(D1266="","No","Yes")</f>
        <v>Yes</v>
      </c>
    </row>
    <row r="1267" customFormat="false" ht="15" hidden="false" customHeight="false" outlineLevel="0" collapsed="false">
      <c r="A1267" s="17" t="s">
        <v>3737</v>
      </c>
      <c r="B1267" s="18" t="n">
        <v>46216</v>
      </c>
      <c r="C1267" s="17" t="s">
        <v>82</v>
      </c>
      <c r="D1267" s="17"/>
      <c r="E1267" s="17"/>
      <c r="F1267" s="15" t="n">
        <v>69.72</v>
      </c>
      <c r="G1267" s="15" t="n">
        <f aca="false">ROUND(ROUND(F1267*100,0)/10,0)/100</f>
        <v>6.97</v>
      </c>
      <c r="H1267" s="15" t="n">
        <f aca="false">F1267+G1267</f>
        <v>76.69</v>
      </c>
      <c r="I1267" s="17" t="s">
        <v>2470</v>
      </c>
      <c r="J1267" s="19" t="n">
        <f aca="false">DATE(YEAR(B1267),MONTH(B1267),1)</f>
        <v>46204</v>
      </c>
      <c r="K1267" s="17" t="str">
        <f aca="false">IF(E1267="","No","Yes")</f>
        <v>No</v>
      </c>
      <c r="L1267" s="17" t="str">
        <f aca="false">IF(D1267="","No","Yes")</f>
        <v>No</v>
      </c>
    </row>
    <row r="1268" customFormat="false" ht="15" hidden="false" customHeight="false" outlineLevel="0" collapsed="false">
      <c r="A1268" s="17" t="s">
        <v>3738</v>
      </c>
      <c r="B1268" s="18" t="n">
        <v>46216</v>
      </c>
      <c r="C1268" s="17" t="s">
        <v>82</v>
      </c>
      <c r="D1268" s="17" t="s">
        <v>1602</v>
      </c>
      <c r="E1268" s="17"/>
      <c r="F1268" s="15" t="n">
        <v>115.65</v>
      </c>
      <c r="G1268" s="15" t="n">
        <f aca="false">ROUND(ROUND(F1268*100,0)/10,0)/100</f>
        <v>11.57</v>
      </c>
      <c r="H1268" s="15" t="n">
        <f aca="false">F1268+G1268</f>
        <v>127.22</v>
      </c>
      <c r="I1268" s="17" t="s">
        <v>2472</v>
      </c>
      <c r="J1268" s="19" t="n">
        <f aca="false">DATE(YEAR(B1268),MONTH(B1268),1)</f>
        <v>46204</v>
      </c>
      <c r="K1268" s="17" t="str">
        <f aca="false">IF(E1268="","No","Yes")</f>
        <v>No</v>
      </c>
      <c r="L1268" s="17" t="str">
        <f aca="false">IF(D1268="","No","Yes")</f>
        <v>Yes</v>
      </c>
    </row>
    <row r="1269" customFormat="false" ht="15" hidden="false" customHeight="false" outlineLevel="0" collapsed="false">
      <c r="A1269" s="17" t="s">
        <v>3739</v>
      </c>
      <c r="B1269" s="18" t="n">
        <v>46216</v>
      </c>
      <c r="C1269" s="17" t="s">
        <v>88</v>
      </c>
      <c r="D1269" s="17" t="s">
        <v>1453</v>
      </c>
      <c r="E1269" s="17" t="s">
        <v>1591</v>
      </c>
      <c r="F1269" s="15" t="n">
        <v>121.22</v>
      </c>
      <c r="G1269" s="15" t="n">
        <f aca="false">ROUND(ROUND(F1269*100,0)/10,0)/100</f>
        <v>12.12</v>
      </c>
      <c r="H1269" s="15" t="n">
        <f aca="false">F1269+G1269</f>
        <v>133.34</v>
      </c>
      <c r="I1269" s="17" t="s">
        <v>2474</v>
      </c>
      <c r="J1269" s="19" t="n">
        <f aca="false">DATE(YEAR(B1269),MONTH(B1269),1)</f>
        <v>46204</v>
      </c>
      <c r="K1269" s="17" t="str">
        <f aca="false">IF(E1269="","No","Yes")</f>
        <v>Yes</v>
      </c>
      <c r="L1269" s="17" t="str">
        <f aca="false">IF(D1269="","No","Yes")</f>
        <v>Yes</v>
      </c>
    </row>
    <row r="1270" customFormat="false" ht="15" hidden="false" customHeight="false" outlineLevel="0" collapsed="false">
      <c r="A1270" s="17" t="s">
        <v>3740</v>
      </c>
      <c r="B1270" s="18" t="n">
        <v>46216</v>
      </c>
      <c r="C1270" s="17" t="s">
        <v>88</v>
      </c>
      <c r="D1270" s="17" t="s">
        <v>1405</v>
      </c>
      <c r="E1270" s="17" t="s">
        <v>1630</v>
      </c>
      <c r="F1270" s="15" t="n">
        <v>445.97</v>
      </c>
      <c r="G1270" s="15" t="n">
        <f aca="false">ROUND(ROUND(F1270*100,0)/10,0)/100</f>
        <v>44.6</v>
      </c>
      <c r="H1270" s="15" t="n">
        <f aca="false">F1270+G1270</f>
        <v>490.57</v>
      </c>
      <c r="I1270" s="17" t="s">
        <v>2474</v>
      </c>
      <c r="J1270" s="19" t="n">
        <f aca="false">DATE(YEAR(B1270),MONTH(B1270),1)</f>
        <v>46204</v>
      </c>
      <c r="K1270" s="17" t="str">
        <f aca="false">IF(E1270="","No","Yes")</f>
        <v>Yes</v>
      </c>
      <c r="L1270" s="17" t="str">
        <f aca="false">IF(D1270="","No","Yes")</f>
        <v>Yes</v>
      </c>
    </row>
    <row r="1271" customFormat="false" ht="15" hidden="false" customHeight="false" outlineLevel="0" collapsed="false">
      <c r="A1271" s="17" t="s">
        <v>3741</v>
      </c>
      <c r="B1271" s="18" t="n">
        <v>46216</v>
      </c>
      <c r="C1271" s="17" t="s">
        <v>88</v>
      </c>
      <c r="D1271" s="17" t="s">
        <v>1704</v>
      </c>
      <c r="E1271" s="17"/>
      <c r="F1271" s="15" t="n">
        <v>40.5</v>
      </c>
      <c r="G1271" s="15" t="n">
        <f aca="false">ROUND(ROUND(F1271*100,0)/10,0)/100</f>
        <v>4.05</v>
      </c>
      <c r="H1271" s="15" t="n">
        <f aca="false">F1271+G1271</f>
        <v>44.55</v>
      </c>
      <c r="I1271" s="17" t="s">
        <v>2472</v>
      </c>
      <c r="J1271" s="19" t="n">
        <f aca="false">DATE(YEAR(B1271),MONTH(B1271),1)</f>
        <v>46204</v>
      </c>
      <c r="K1271" s="17" t="str">
        <f aca="false">IF(E1271="","No","Yes")</f>
        <v>No</v>
      </c>
      <c r="L1271" s="17" t="str">
        <f aca="false">IF(D1271="","No","Yes")</f>
        <v>Yes</v>
      </c>
    </row>
    <row r="1272" customFormat="false" ht="15" hidden="false" customHeight="false" outlineLevel="0" collapsed="false">
      <c r="A1272" s="17" t="s">
        <v>3742</v>
      </c>
      <c r="B1272" s="18" t="n">
        <v>46216</v>
      </c>
      <c r="C1272" s="17" t="s">
        <v>101</v>
      </c>
      <c r="D1272" s="17" t="s">
        <v>1391</v>
      </c>
      <c r="E1272" s="17" t="s">
        <v>1595</v>
      </c>
      <c r="F1272" s="15" t="n">
        <v>693.89</v>
      </c>
      <c r="G1272" s="15" t="n">
        <f aca="false">ROUND(ROUND(F1272*100,0)/10,0)/100</f>
        <v>69.39</v>
      </c>
      <c r="H1272" s="15" t="n">
        <f aca="false">F1272+G1272</f>
        <v>763.28</v>
      </c>
      <c r="I1272" s="17" t="s">
        <v>2474</v>
      </c>
      <c r="J1272" s="19" t="n">
        <f aca="false">DATE(YEAR(B1272),MONTH(B1272),1)</f>
        <v>46204</v>
      </c>
      <c r="K1272" s="17" t="str">
        <f aca="false">IF(E1272="","No","Yes")</f>
        <v>Yes</v>
      </c>
      <c r="L1272" s="17" t="str">
        <f aca="false">IF(D1272="","No","Yes")</f>
        <v>Yes</v>
      </c>
    </row>
    <row r="1273" customFormat="false" ht="15" hidden="false" customHeight="false" outlineLevel="0" collapsed="false">
      <c r="A1273" s="17" t="s">
        <v>3743</v>
      </c>
      <c r="B1273" s="18" t="n">
        <v>46216</v>
      </c>
      <c r="C1273" s="17" t="s">
        <v>101</v>
      </c>
      <c r="D1273" s="17" t="s">
        <v>1473</v>
      </c>
      <c r="E1273" s="17" t="s">
        <v>1596</v>
      </c>
      <c r="F1273" s="15" t="n">
        <v>216.6</v>
      </c>
      <c r="G1273" s="15" t="n">
        <f aca="false">ROUND(ROUND(F1273*100,0)/10,0)/100</f>
        <v>21.66</v>
      </c>
      <c r="H1273" s="15" t="n">
        <f aca="false">F1273+G1273</f>
        <v>238.26</v>
      </c>
      <c r="I1273" s="17" t="s">
        <v>2474</v>
      </c>
      <c r="J1273" s="19" t="n">
        <f aca="false">DATE(YEAR(B1273),MONTH(B1273),1)</f>
        <v>46204</v>
      </c>
      <c r="K1273" s="17" t="str">
        <f aca="false">IF(E1273="","No","Yes")</f>
        <v>Yes</v>
      </c>
      <c r="L1273" s="17" t="str">
        <f aca="false">IF(D1273="","No","Yes")</f>
        <v>Yes</v>
      </c>
    </row>
    <row r="1274" customFormat="false" ht="15" hidden="false" customHeight="false" outlineLevel="0" collapsed="false">
      <c r="A1274" s="17" t="s">
        <v>3744</v>
      </c>
      <c r="B1274" s="18" t="n">
        <v>46216</v>
      </c>
      <c r="C1274" s="17" t="s">
        <v>101</v>
      </c>
      <c r="D1274" s="17" t="s">
        <v>1616</v>
      </c>
      <c r="E1274" s="17" t="s">
        <v>1615</v>
      </c>
      <c r="F1274" s="15" t="n">
        <v>319.25</v>
      </c>
      <c r="G1274" s="15" t="n">
        <f aca="false">ROUND(ROUND(F1274*100,0)/10,0)/100</f>
        <v>31.93</v>
      </c>
      <c r="H1274" s="15" t="n">
        <f aca="false">F1274+G1274</f>
        <v>351.18</v>
      </c>
      <c r="I1274" s="17" t="s">
        <v>2474</v>
      </c>
      <c r="J1274" s="19" t="n">
        <f aca="false">DATE(YEAR(B1274),MONTH(B1274),1)</f>
        <v>46204</v>
      </c>
      <c r="K1274" s="17" t="str">
        <f aca="false">IF(E1274="","No","Yes")</f>
        <v>Yes</v>
      </c>
      <c r="L1274" s="17" t="str">
        <f aca="false">IF(D1274="","No","Yes")</f>
        <v>Yes</v>
      </c>
    </row>
    <row r="1275" customFormat="false" ht="15" hidden="false" customHeight="false" outlineLevel="0" collapsed="false">
      <c r="A1275" s="17" t="s">
        <v>3745</v>
      </c>
      <c r="B1275" s="18" t="n">
        <v>46216</v>
      </c>
      <c r="C1275" s="17" t="s">
        <v>101</v>
      </c>
      <c r="D1275" s="17" t="s">
        <v>1575</v>
      </c>
      <c r="E1275" s="17" t="s">
        <v>1643</v>
      </c>
      <c r="F1275" s="15" t="n">
        <v>701.7</v>
      </c>
      <c r="G1275" s="15" t="n">
        <f aca="false">ROUND(ROUND(F1275*100,0)/10,0)/100</f>
        <v>70.17</v>
      </c>
      <c r="H1275" s="15" t="n">
        <f aca="false">F1275+G1275</f>
        <v>771.87</v>
      </c>
      <c r="I1275" s="17" t="s">
        <v>2474</v>
      </c>
      <c r="J1275" s="19" t="n">
        <f aca="false">DATE(YEAR(B1275),MONTH(B1275),1)</f>
        <v>46204</v>
      </c>
      <c r="K1275" s="17" t="str">
        <f aca="false">IF(E1275="","No","Yes")</f>
        <v>Yes</v>
      </c>
      <c r="L1275" s="17" t="str">
        <f aca="false">IF(D1275="","No","Yes")</f>
        <v>Yes</v>
      </c>
    </row>
    <row r="1276" customFormat="false" ht="15" hidden="false" customHeight="false" outlineLevel="0" collapsed="false">
      <c r="A1276" s="17" t="s">
        <v>3746</v>
      </c>
      <c r="B1276" s="18" t="n">
        <v>46217</v>
      </c>
      <c r="C1276" s="17" t="s">
        <v>82</v>
      </c>
      <c r="D1276" s="17" t="s">
        <v>1487</v>
      </c>
      <c r="E1276" s="17" t="s">
        <v>1486</v>
      </c>
      <c r="F1276" s="15" t="n">
        <v>133.35</v>
      </c>
      <c r="G1276" s="15" t="n">
        <f aca="false">ROUND(ROUND(F1276*100,0)/10,0)/100</f>
        <v>13.34</v>
      </c>
      <c r="H1276" s="15" t="n">
        <f aca="false">F1276+G1276</f>
        <v>146.69</v>
      </c>
      <c r="I1276" s="17" t="s">
        <v>2474</v>
      </c>
      <c r="J1276" s="19" t="n">
        <f aca="false">DATE(YEAR(B1276),MONTH(B1276),1)</f>
        <v>46204</v>
      </c>
      <c r="K1276" s="17" t="str">
        <f aca="false">IF(E1276="","No","Yes")</f>
        <v>Yes</v>
      </c>
      <c r="L1276" s="17" t="str">
        <f aca="false">IF(D1276="","No","Yes")</f>
        <v>Yes</v>
      </c>
    </row>
    <row r="1277" customFormat="false" ht="15" hidden="false" customHeight="false" outlineLevel="0" collapsed="false">
      <c r="A1277" s="17" t="s">
        <v>3747</v>
      </c>
      <c r="B1277" s="18" t="n">
        <v>46217</v>
      </c>
      <c r="C1277" s="17" t="s">
        <v>82</v>
      </c>
      <c r="D1277" s="17" t="s">
        <v>1398</v>
      </c>
      <c r="E1277" s="17" t="s">
        <v>1606</v>
      </c>
      <c r="F1277" s="15" t="n">
        <v>318.07</v>
      </c>
      <c r="G1277" s="15" t="n">
        <f aca="false">ROUND(ROUND(F1277*100,0)/10,0)/100</f>
        <v>31.81</v>
      </c>
      <c r="H1277" s="15" t="n">
        <f aca="false">F1277+G1277</f>
        <v>349.88</v>
      </c>
      <c r="I1277" s="17" t="s">
        <v>2474</v>
      </c>
      <c r="J1277" s="19" t="n">
        <f aca="false">DATE(YEAR(B1277),MONTH(B1277),1)</f>
        <v>46204</v>
      </c>
      <c r="K1277" s="17" t="str">
        <f aca="false">IF(E1277="","No","Yes")</f>
        <v>Yes</v>
      </c>
      <c r="L1277" s="17" t="str">
        <f aca="false">IF(D1277="","No","Yes")</f>
        <v>Yes</v>
      </c>
    </row>
    <row r="1278" customFormat="false" ht="15" hidden="false" customHeight="false" outlineLevel="0" collapsed="false">
      <c r="A1278" s="17" t="s">
        <v>3748</v>
      </c>
      <c r="B1278" s="18" t="n">
        <v>46217</v>
      </c>
      <c r="C1278" s="17" t="s">
        <v>82</v>
      </c>
      <c r="D1278" s="17" t="s">
        <v>1627</v>
      </c>
      <c r="E1278" s="17" t="s">
        <v>1650</v>
      </c>
      <c r="F1278" s="15" t="n">
        <v>1306.13</v>
      </c>
      <c r="G1278" s="15" t="n">
        <f aca="false">ROUND(ROUND(F1278*100,0)/10,0)/100</f>
        <v>130.61</v>
      </c>
      <c r="H1278" s="15" t="n">
        <f aca="false">F1278+G1278</f>
        <v>1436.74</v>
      </c>
      <c r="I1278" s="17" t="s">
        <v>2474</v>
      </c>
      <c r="J1278" s="19" t="n">
        <f aca="false">DATE(YEAR(B1278),MONTH(B1278),1)</f>
        <v>46204</v>
      </c>
      <c r="K1278" s="17" t="str">
        <f aca="false">IF(E1278="","No","Yes")</f>
        <v>Yes</v>
      </c>
      <c r="L1278" s="17" t="str">
        <f aca="false">IF(D1278="","No","Yes")</f>
        <v>Yes</v>
      </c>
    </row>
    <row r="1279" customFormat="false" ht="15" hidden="false" customHeight="false" outlineLevel="0" collapsed="false">
      <c r="A1279" s="17" t="s">
        <v>3749</v>
      </c>
      <c r="B1279" s="18" t="n">
        <v>46217</v>
      </c>
      <c r="C1279" s="17" t="s">
        <v>82</v>
      </c>
      <c r="D1279" s="17" t="s">
        <v>1480</v>
      </c>
      <c r="E1279" s="17" t="s">
        <v>1665</v>
      </c>
      <c r="F1279" s="15" t="n">
        <v>643.14</v>
      </c>
      <c r="G1279" s="15" t="n">
        <f aca="false">ROUND(ROUND(F1279*100,0)/10,0)/100</f>
        <v>64.31</v>
      </c>
      <c r="H1279" s="15" t="n">
        <f aca="false">F1279+G1279</f>
        <v>707.45</v>
      </c>
      <c r="I1279" s="17" t="s">
        <v>2474</v>
      </c>
      <c r="J1279" s="19" t="n">
        <f aca="false">DATE(YEAR(B1279),MONTH(B1279),1)</f>
        <v>46204</v>
      </c>
      <c r="K1279" s="17" t="str">
        <f aca="false">IF(E1279="","No","Yes")</f>
        <v>Yes</v>
      </c>
      <c r="L1279" s="17" t="str">
        <f aca="false">IF(D1279="","No","Yes")</f>
        <v>Yes</v>
      </c>
    </row>
    <row r="1280" customFormat="false" ht="15" hidden="false" customHeight="false" outlineLevel="0" collapsed="false">
      <c r="A1280" s="17" t="s">
        <v>3750</v>
      </c>
      <c r="B1280" s="18" t="n">
        <v>46217</v>
      </c>
      <c r="C1280" s="17" t="s">
        <v>82</v>
      </c>
      <c r="D1280" s="17" t="s">
        <v>1677</v>
      </c>
      <c r="E1280" s="17" t="s">
        <v>1676</v>
      </c>
      <c r="F1280" s="15" t="n">
        <v>163.42</v>
      </c>
      <c r="G1280" s="15" t="n">
        <f aca="false">ROUND(ROUND(F1280*100,0)/10,0)/100</f>
        <v>16.34</v>
      </c>
      <c r="H1280" s="15" t="n">
        <f aca="false">F1280+G1280</f>
        <v>179.76</v>
      </c>
      <c r="I1280" s="17" t="s">
        <v>2474</v>
      </c>
      <c r="J1280" s="19" t="n">
        <f aca="false">DATE(YEAR(B1280),MONTH(B1280),1)</f>
        <v>46204</v>
      </c>
      <c r="K1280" s="17" t="str">
        <f aca="false">IF(E1280="","No","Yes")</f>
        <v>Yes</v>
      </c>
      <c r="L1280" s="17" t="str">
        <f aca="false">IF(D1280="","No","Yes")</f>
        <v>Yes</v>
      </c>
    </row>
    <row r="1281" customFormat="false" ht="15" hidden="false" customHeight="false" outlineLevel="0" collapsed="false">
      <c r="A1281" s="17" t="s">
        <v>3751</v>
      </c>
      <c r="B1281" s="18" t="n">
        <v>46217</v>
      </c>
      <c r="C1281" s="17" t="s">
        <v>82</v>
      </c>
      <c r="D1281" s="17" t="s">
        <v>1610</v>
      </c>
      <c r="E1281" s="17" t="s">
        <v>1679</v>
      </c>
      <c r="F1281" s="15" t="n">
        <v>1365.44</v>
      </c>
      <c r="G1281" s="15" t="n">
        <f aca="false">ROUND(ROUND(F1281*100,0)/10,0)/100</f>
        <v>136.54</v>
      </c>
      <c r="H1281" s="15" t="n">
        <f aca="false">F1281+G1281</f>
        <v>1501.98</v>
      </c>
      <c r="I1281" s="17" t="s">
        <v>2474</v>
      </c>
      <c r="J1281" s="19" t="n">
        <f aca="false">DATE(YEAR(B1281),MONTH(B1281),1)</f>
        <v>46204</v>
      </c>
      <c r="K1281" s="17" t="str">
        <f aca="false">IF(E1281="","No","Yes")</f>
        <v>Yes</v>
      </c>
      <c r="L1281" s="17" t="str">
        <f aca="false">IF(D1281="","No","Yes")</f>
        <v>Yes</v>
      </c>
    </row>
    <row r="1282" customFormat="false" ht="15" hidden="false" customHeight="false" outlineLevel="0" collapsed="false">
      <c r="A1282" s="17" t="s">
        <v>3752</v>
      </c>
      <c r="B1282" s="18" t="n">
        <v>46217</v>
      </c>
      <c r="C1282" s="17" t="s">
        <v>82</v>
      </c>
      <c r="D1282" s="17" t="s">
        <v>1627</v>
      </c>
      <c r="E1282" s="17" t="s">
        <v>1681</v>
      </c>
      <c r="F1282" s="15" t="n">
        <v>387.29</v>
      </c>
      <c r="G1282" s="15" t="n">
        <f aca="false">ROUND(ROUND(F1282*100,0)/10,0)/100</f>
        <v>38.73</v>
      </c>
      <c r="H1282" s="15" t="n">
        <f aca="false">F1282+G1282</f>
        <v>426.02</v>
      </c>
      <c r="I1282" s="17" t="s">
        <v>2474</v>
      </c>
      <c r="J1282" s="19" t="n">
        <f aca="false">DATE(YEAR(B1282),MONTH(B1282),1)</f>
        <v>46204</v>
      </c>
      <c r="K1282" s="17" t="str">
        <f aca="false">IF(E1282="","No","Yes")</f>
        <v>Yes</v>
      </c>
      <c r="L1282" s="17" t="str">
        <f aca="false">IF(D1282="","No","Yes")</f>
        <v>Yes</v>
      </c>
    </row>
    <row r="1283" customFormat="false" ht="15" hidden="false" customHeight="false" outlineLevel="0" collapsed="false">
      <c r="A1283" s="17" t="s">
        <v>3753</v>
      </c>
      <c r="B1283" s="18" t="n">
        <v>46217</v>
      </c>
      <c r="C1283" s="17" t="s">
        <v>82</v>
      </c>
      <c r="D1283" s="17" t="s">
        <v>1453</v>
      </c>
      <c r="E1283" s="17" t="s">
        <v>1685</v>
      </c>
      <c r="F1283" s="15" t="n">
        <v>279.39</v>
      </c>
      <c r="G1283" s="15" t="n">
        <f aca="false">ROUND(ROUND(F1283*100,0)/10,0)/100</f>
        <v>27.94</v>
      </c>
      <c r="H1283" s="15" t="n">
        <f aca="false">F1283+G1283</f>
        <v>307.33</v>
      </c>
      <c r="I1283" s="17" t="s">
        <v>2474</v>
      </c>
      <c r="J1283" s="19" t="n">
        <f aca="false">DATE(YEAR(B1283),MONTH(B1283),1)</f>
        <v>46204</v>
      </c>
      <c r="K1283" s="17" t="str">
        <f aca="false">IF(E1283="","No","Yes")</f>
        <v>Yes</v>
      </c>
      <c r="L1283" s="17" t="str">
        <f aca="false">IF(D1283="","No","Yes")</f>
        <v>Yes</v>
      </c>
    </row>
    <row r="1284" customFormat="false" ht="15" hidden="false" customHeight="false" outlineLevel="0" collapsed="false">
      <c r="A1284" s="17" t="s">
        <v>3754</v>
      </c>
      <c r="B1284" s="18" t="n">
        <v>46217</v>
      </c>
      <c r="C1284" s="17" t="s">
        <v>82</v>
      </c>
      <c r="D1284" s="17" t="s">
        <v>1839</v>
      </c>
      <c r="E1284" s="17"/>
      <c r="F1284" s="15" t="n">
        <v>73.09</v>
      </c>
      <c r="G1284" s="15" t="n">
        <f aca="false">ROUND(ROUND(F1284*100,0)/10,0)/100</f>
        <v>7.31</v>
      </c>
      <c r="H1284" s="15" t="n">
        <f aca="false">F1284+G1284</f>
        <v>80.4</v>
      </c>
      <c r="I1284" s="17" t="s">
        <v>2472</v>
      </c>
      <c r="J1284" s="19" t="n">
        <f aca="false">DATE(YEAR(B1284),MONTH(B1284),1)</f>
        <v>46204</v>
      </c>
      <c r="K1284" s="17" t="str">
        <f aca="false">IF(E1284="","No","Yes")</f>
        <v>No</v>
      </c>
      <c r="L1284" s="17" t="str">
        <f aca="false">IF(D1284="","No","Yes")</f>
        <v>Yes</v>
      </c>
    </row>
    <row r="1285" customFormat="false" ht="15" hidden="false" customHeight="false" outlineLevel="0" collapsed="false">
      <c r="A1285" s="17" t="s">
        <v>3755</v>
      </c>
      <c r="B1285" s="18" t="n">
        <v>46217</v>
      </c>
      <c r="C1285" s="17" t="s">
        <v>88</v>
      </c>
      <c r="D1285" s="17" t="s">
        <v>1579</v>
      </c>
      <c r="E1285" s="17"/>
      <c r="F1285" s="15" t="n">
        <v>84.45</v>
      </c>
      <c r="G1285" s="15" t="n">
        <f aca="false">ROUND(ROUND(F1285*100,0)/10,0)/100</f>
        <v>8.45</v>
      </c>
      <c r="H1285" s="15" t="n">
        <f aca="false">F1285+G1285</f>
        <v>92.9</v>
      </c>
      <c r="I1285" s="17" t="s">
        <v>2472</v>
      </c>
      <c r="J1285" s="19" t="n">
        <f aca="false">DATE(YEAR(B1285),MONTH(B1285),1)</f>
        <v>46204</v>
      </c>
      <c r="K1285" s="17" t="str">
        <f aca="false">IF(E1285="","No","Yes")</f>
        <v>No</v>
      </c>
      <c r="L1285" s="17" t="str">
        <f aca="false">IF(D1285="","No","Yes")</f>
        <v>Yes</v>
      </c>
    </row>
    <row r="1286" customFormat="false" ht="15" hidden="false" customHeight="false" outlineLevel="0" collapsed="false">
      <c r="A1286" s="17" t="s">
        <v>3756</v>
      </c>
      <c r="B1286" s="18" t="n">
        <v>46217</v>
      </c>
      <c r="C1286" s="17" t="s">
        <v>101</v>
      </c>
      <c r="D1286" s="17" t="s">
        <v>1487</v>
      </c>
      <c r="E1286" s="17" t="s">
        <v>1594</v>
      </c>
      <c r="F1286" s="15" t="n">
        <v>571.61</v>
      </c>
      <c r="G1286" s="15" t="n">
        <f aca="false">ROUND(ROUND(F1286*100,0)/10,0)/100</f>
        <v>57.16</v>
      </c>
      <c r="H1286" s="15" t="n">
        <f aca="false">F1286+G1286</f>
        <v>628.77</v>
      </c>
      <c r="I1286" s="17" t="s">
        <v>2474</v>
      </c>
      <c r="J1286" s="19" t="n">
        <f aca="false">DATE(YEAR(B1286),MONTH(B1286),1)</f>
        <v>46204</v>
      </c>
      <c r="K1286" s="17" t="str">
        <f aca="false">IF(E1286="","No","Yes")</f>
        <v>Yes</v>
      </c>
      <c r="L1286" s="17" t="str">
        <f aca="false">IF(D1286="","No","Yes")</f>
        <v>Yes</v>
      </c>
    </row>
    <row r="1287" customFormat="false" ht="15" hidden="false" customHeight="false" outlineLevel="0" collapsed="false">
      <c r="A1287" s="17" t="s">
        <v>3757</v>
      </c>
      <c r="B1287" s="18" t="n">
        <v>46217</v>
      </c>
      <c r="C1287" s="17" t="s">
        <v>101</v>
      </c>
      <c r="D1287" s="17" t="s">
        <v>1526</v>
      </c>
      <c r="E1287" s="17" t="s">
        <v>1625</v>
      </c>
      <c r="F1287" s="15" t="n">
        <v>207.94</v>
      </c>
      <c r="G1287" s="15" t="n">
        <f aca="false">ROUND(ROUND(F1287*100,0)/10,0)/100</f>
        <v>20.79</v>
      </c>
      <c r="H1287" s="15" t="n">
        <f aca="false">F1287+G1287</f>
        <v>228.73</v>
      </c>
      <c r="I1287" s="17" t="s">
        <v>2474</v>
      </c>
      <c r="J1287" s="19" t="n">
        <f aca="false">DATE(YEAR(B1287),MONTH(B1287),1)</f>
        <v>46204</v>
      </c>
      <c r="K1287" s="17" t="str">
        <f aca="false">IF(E1287="","No","Yes")</f>
        <v>Yes</v>
      </c>
      <c r="L1287" s="17" t="str">
        <f aca="false">IF(D1287="","No","Yes")</f>
        <v>Yes</v>
      </c>
    </row>
    <row r="1288" customFormat="false" ht="15" hidden="false" customHeight="false" outlineLevel="0" collapsed="false">
      <c r="A1288" s="17" t="s">
        <v>3758</v>
      </c>
      <c r="B1288" s="18" t="n">
        <v>46217</v>
      </c>
      <c r="C1288" s="17" t="s">
        <v>101</v>
      </c>
      <c r="D1288" s="17" t="s">
        <v>1584</v>
      </c>
      <c r="E1288" s="17" t="s">
        <v>1653</v>
      </c>
      <c r="F1288" s="15" t="n">
        <v>631.5</v>
      </c>
      <c r="G1288" s="15" t="n">
        <f aca="false">ROUND(ROUND(F1288*100,0)/10,0)/100</f>
        <v>63.15</v>
      </c>
      <c r="H1288" s="15" t="n">
        <f aca="false">F1288+G1288</f>
        <v>694.65</v>
      </c>
      <c r="I1288" s="17" t="s">
        <v>2474</v>
      </c>
      <c r="J1288" s="19" t="n">
        <f aca="false">DATE(YEAR(B1288),MONTH(B1288),1)</f>
        <v>46204</v>
      </c>
      <c r="K1288" s="17" t="str">
        <f aca="false">IF(E1288="","No","Yes")</f>
        <v>Yes</v>
      </c>
      <c r="L1288" s="17" t="str">
        <f aca="false">IF(D1288="","No","Yes")</f>
        <v>Yes</v>
      </c>
    </row>
    <row r="1289" customFormat="false" ht="15" hidden="false" customHeight="false" outlineLevel="0" collapsed="false">
      <c r="A1289" s="17" t="s">
        <v>3759</v>
      </c>
      <c r="B1289" s="18" t="n">
        <v>46217</v>
      </c>
      <c r="C1289" s="17" t="s">
        <v>101</v>
      </c>
      <c r="D1289" s="17" t="s">
        <v>1704</v>
      </c>
      <c r="E1289" s="17"/>
      <c r="F1289" s="15" t="n">
        <v>140.4</v>
      </c>
      <c r="G1289" s="15" t="n">
        <f aca="false">ROUND(ROUND(F1289*100,0)/10,0)/100</f>
        <v>14.04</v>
      </c>
      <c r="H1289" s="15" t="n">
        <f aca="false">F1289+G1289</f>
        <v>154.44</v>
      </c>
      <c r="I1289" s="17" t="s">
        <v>2472</v>
      </c>
      <c r="J1289" s="19" t="n">
        <f aca="false">DATE(YEAR(B1289),MONTH(B1289),1)</f>
        <v>46204</v>
      </c>
      <c r="K1289" s="17" t="str">
        <f aca="false">IF(E1289="","No","Yes")</f>
        <v>No</v>
      </c>
      <c r="L1289" s="17" t="str">
        <f aca="false">IF(D1289="","No","Yes")</f>
        <v>Yes</v>
      </c>
    </row>
    <row r="1290" customFormat="false" ht="15" hidden="false" customHeight="false" outlineLevel="0" collapsed="false">
      <c r="A1290" s="17" t="s">
        <v>3760</v>
      </c>
      <c r="B1290" s="18" t="n">
        <v>46218</v>
      </c>
      <c r="C1290" s="17" t="s">
        <v>82</v>
      </c>
      <c r="D1290" s="17" t="s">
        <v>1480</v>
      </c>
      <c r="E1290" s="17" t="s">
        <v>1623</v>
      </c>
      <c r="F1290" s="15" t="n">
        <v>114.32</v>
      </c>
      <c r="G1290" s="15" t="n">
        <f aca="false">ROUND(ROUND(F1290*100,0)/10,0)/100</f>
        <v>11.43</v>
      </c>
      <c r="H1290" s="15" t="n">
        <f aca="false">F1290+G1290</f>
        <v>125.75</v>
      </c>
      <c r="I1290" s="17" t="s">
        <v>2474</v>
      </c>
      <c r="J1290" s="19" t="n">
        <f aca="false">DATE(YEAR(B1290),MONTH(B1290),1)</f>
        <v>46204</v>
      </c>
      <c r="K1290" s="17" t="str">
        <f aca="false">IF(E1290="","No","Yes")</f>
        <v>Yes</v>
      </c>
      <c r="L1290" s="17" t="str">
        <f aca="false">IF(D1290="","No","Yes")</f>
        <v>Yes</v>
      </c>
    </row>
    <row r="1291" customFormat="false" ht="15" hidden="false" customHeight="false" outlineLevel="0" collapsed="false">
      <c r="A1291" s="17" t="s">
        <v>3761</v>
      </c>
      <c r="B1291" s="18" t="n">
        <v>46218</v>
      </c>
      <c r="C1291" s="17" t="s">
        <v>82</v>
      </c>
      <c r="D1291" s="17" t="s">
        <v>1529</v>
      </c>
      <c r="E1291" s="17" t="s">
        <v>1631</v>
      </c>
      <c r="F1291" s="15" t="n">
        <v>84.21</v>
      </c>
      <c r="G1291" s="15" t="n">
        <f aca="false">ROUND(ROUND(F1291*100,0)/10,0)/100</f>
        <v>8.42</v>
      </c>
      <c r="H1291" s="15" t="n">
        <f aca="false">F1291+G1291</f>
        <v>92.63</v>
      </c>
      <c r="I1291" s="17" t="s">
        <v>2474</v>
      </c>
      <c r="J1291" s="19" t="n">
        <f aca="false">DATE(YEAR(B1291),MONTH(B1291),1)</f>
        <v>46204</v>
      </c>
      <c r="K1291" s="17" t="str">
        <f aca="false">IF(E1291="","No","Yes")</f>
        <v>Yes</v>
      </c>
      <c r="L1291" s="17" t="str">
        <f aca="false">IF(D1291="","No","Yes")</f>
        <v>Yes</v>
      </c>
    </row>
    <row r="1292" customFormat="false" ht="15" hidden="false" customHeight="false" outlineLevel="0" collapsed="false">
      <c r="A1292" s="17" t="s">
        <v>3762</v>
      </c>
      <c r="B1292" s="18" t="n">
        <v>46218</v>
      </c>
      <c r="C1292" s="17" t="s">
        <v>82</v>
      </c>
      <c r="D1292" s="17" t="s">
        <v>1521</v>
      </c>
      <c r="E1292" s="17" t="s">
        <v>1636</v>
      </c>
      <c r="F1292" s="15" t="n">
        <v>173.12</v>
      </c>
      <c r="G1292" s="15" t="n">
        <f aca="false">ROUND(ROUND(F1292*100,0)/10,0)/100</f>
        <v>17.31</v>
      </c>
      <c r="H1292" s="15" t="n">
        <f aca="false">F1292+G1292</f>
        <v>190.43</v>
      </c>
      <c r="I1292" s="17" t="s">
        <v>2474</v>
      </c>
      <c r="J1292" s="19" t="n">
        <f aca="false">DATE(YEAR(B1292),MONTH(B1292),1)</f>
        <v>46204</v>
      </c>
      <c r="K1292" s="17" t="str">
        <f aca="false">IF(E1292="","No","Yes")</f>
        <v>Yes</v>
      </c>
      <c r="L1292" s="17" t="str">
        <f aca="false">IF(D1292="","No","Yes")</f>
        <v>Yes</v>
      </c>
    </row>
    <row r="1293" customFormat="false" ht="15" hidden="false" customHeight="false" outlineLevel="0" collapsed="false">
      <c r="A1293" s="17" t="s">
        <v>3763</v>
      </c>
      <c r="B1293" s="18" t="n">
        <v>46218</v>
      </c>
      <c r="C1293" s="17" t="s">
        <v>82</v>
      </c>
      <c r="D1293" s="17" t="s">
        <v>1539</v>
      </c>
      <c r="E1293" s="17" t="s">
        <v>1641</v>
      </c>
      <c r="F1293" s="15" t="n">
        <v>286.92</v>
      </c>
      <c r="G1293" s="15" t="n">
        <f aca="false">ROUND(ROUND(F1293*100,0)/10,0)/100</f>
        <v>28.69</v>
      </c>
      <c r="H1293" s="15" t="n">
        <f aca="false">F1293+G1293</f>
        <v>315.61</v>
      </c>
      <c r="I1293" s="17" t="s">
        <v>2474</v>
      </c>
      <c r="J1293" s="19" t="n">
        <f aca="false">DATE(YEAR(B1293),MONTH(B1293),1)</f>
        <v>46204</v>
      </c>
      <c r="K1293" s="17" t="str">
        <f aca="false">IF(E1293="","No","Yes")</f>
        <v>Yes</v>
      </c>
      <c r="L1293" s="17" t="str">
        <f aca="false">IF(D1293="","No","Yes")</f>
        <v>Yes</v>
      </c>
    </row>
    <row r="1294" customFormat="false" ht="15" hidden="false" customHeight="false" outlineLevel="0" collapsed="false">
      <c r="A1294" s="17" t="s">
        <v>3764</v>
      </c>
      <c r="B1294" s="18" t="n">
        <v>46218</v>
      </c>
      <c r="C1294" s="17" t="s">
        <v>82</v>
      </c>
      <c r="D1294" s="17" t="s">
        <v>1480</v>
      </c>
      <c r="E1294" s="17" t="s">
        <v>1654</v>
      </c>
      <c r="F1294" s="15" t="n">
        <v>120.2</v>
      </c>
      <c r="G1294" s="15" t="n">
        <f aca="false">ROUND(ROUND(F1294*100,0)/10,0)/100</f>
        <v>12.02</v>
      </c>
      <c r="H1294" s="15" t="n">
        <f aca="false">F1294+G1294</f>
        <v>132.22</v>
      </c>
      <c r="I1294" s="17" t="s">
        <v>2474</v>
      </c>
      <c r="J1294" s="19" t="n">
        <f aca="false">DATE(YEAR(B1294),MONTH(B1294),1)</f>
        <v>46204</v>
      </c>
      <c r="K1294" s="17" t="str">
        <f aca="false">IF(E1294="","No","Yes")</f>
        <v>Yes</v>
      </c>
      <c r="L1294" s="17" t="str">
        <f aca="false">IF(D1294="","No","Yes")</f>
        <v>Yes</v>
      </c>
    </row>
    <row r="1295" customFormat="false" ht="15" hidden="false" customHeight="false" outlineLevel="0" collapsed="false">
      <c r="A1295" s="17" t="s">
        <v>3765</v>
      </c>
      <c r="B1295" s="18" t="n">
        <v>46218</v>
      </c>
      <c r="C1295" s="17" t="s">
        <v>82</v>
      </c>
      <c r="D1295" s="17" t="s">
        <v>1539</v>
      </c>
      <c r="E1295" s="17" t="s">
        <v>1662</v>
      </c>
      <c r="F1295" s="15" t="n">
        <v>710.52</v>
      </c>
      <c r="G1295" s="15" t="n">
        <f aca="false">ROUND(ROUND(F1295*100,0)/10,0)/100</f>
        <v>71.05</v>
      </c>
      <c r="H1295" s="15" t="n">
        <f aca="false">F1295+G1295</f>
        <v>781.57</v>
      </c>
      <c r="I1295" s="17" t="s">
        <v>2474</v>
      </c>
      <c r="J1295" s="19" t="n">
        <f aca="false">DATE(YEAR(B1295),MONTH(B1295),1)</f>
        <v>46204</v>
      </c>
      <c r="K1295" s="17" t="str">
        <f aca="false">IF(E1295="","No","Yes")</f>
        <v>Yes</v>
      </c>
      <c r="L1295" s="17" t="str">
        <f aca="false">IF(D1295="","No","Yes")</f>
        <v>Yes</v>
      </c>
    </row>
    <row r="1296" customFormat="false" ht="15" hidden="false" customHeight="false" outlineLevel="0" collapsed="false">
      <c r="A1296" s="17" t="s">
        <v>3766</v>
      </c>
      <c r="B1296" s="18" t="n">
        <v>46218</v>
      </c>
      <c r="C1296" s="17" t="s">
        <v>82</v>
      </c>
      <c r="D1296" s="17" t="s">
        <v>1610</v>
      </c>
      <c r="E1296" s="17" t="s">
        <v>1680</v>
      </c>
      <c r="F1296" s="15" t="n">
        <v>69.48</v>
      </c>
      <c r="G1296" s="15" t="n">
        <f aca="false">ROUND(ROUND(F1296*100,0)/10,0)/100</f>
        <v>6.95</v>
      </c>
      <c r="H1296" s="15" t="n">
        <f aca="false">F1296+G1296</f>
        <v>76.43</v>
      </c>
      <c r="I1296" s="17" t="s">
        <v>2474</v>
      </c>
      <c r="J1296" s="19" t="n">
        <f aca="false">DATE(YEAR(B1296),MONTH(B1296),1)</f>
        <v>46204</v>
      </c>
      <c r="K1296" s="17" t="str">
        <f aca="false">IF(E1296="","No","Yes")</f>
        <v>Yes</v>
      </c>
      <c r="L1296" s="17" t="str">
        <f aca="false">IF(D1296="","No","Yes")</f>
        <v>Yes</v>
      </c>
    </row>
    <row r="1297" customFormat="false" ht="15" hidden="false" customHeight="false" outlineLevel="0" collapsed="false">
      <c r="A1297" s="17" t="s">
        <v>3767</v>
      </c>
      <c r="B1297" s="18" t="n">
        <v>46218</v>
      </c>
      <c r="C1297" s="17" t="s">
        <v>82</v>
      </c>
      <c r="D1297" s="17" t="s">
        <v>1584</v>
      </c>
      <c r="E1297" s="17" t="s">
        <v>1682</v>
      </c>
      <c r="F1297" s="15" t="n">
        <v>1467.7</v>
      </c>
      <c r="G1297" s="15" t="n">
        <f aca="false">ROUND(ROUND(F1297*100,0)/10,0)/100</f>
        <v>146.77</v>
      </c>
      <c r="H1297" s="15" t="n">
        <f aca="false">F1297+G1297</f>
        <v>1614.47</v>
      </c>
      <c r="I1297" s="17" t="s">
        <v>2474</v>
      </c>
      <c r="J1297" s="19" t="n">
        <f aca="false">DATE(YEAR(B1297),MONTH(B1297),1)</f>
        <v>46204</v>
      </c>
      <c r="K1297" s="17" t="str">
        <f aca="false">IF(E1297="","No","Yes")</f>
        <v>Yes</v>
      </c>
      <c r="L1297" s="17" t="str">
        <f aca="false">IF(D1297="","No","Yes")</f>
        <v>Yes</v>
      </c>
    </row>
    <row r="1298" customFormat="false" ht="15" hidden="false" customHeight="false" outlineLevel="0" collapsed="false">
      <c r="A1298" s="17" t="s">
        <v>3768</v>
      </c>
      <c r="B1298" s="18" t="n">
        <v>46218</v>
      </c>
      <c r="C1298" s="17" t="s">
        <v>82</v>
      </c>
      <c r="D1298" s="17" t="s">
        <v>1464</v>
      </c>
      <c r="E1298" s="17" t="s">
        <v>1684</v>
      </c>
      <c r="F1298" s="15" t="n">
        <v>674.26</v>
      </c>
      <c r="G1298" s="15" t="n">
        <f aca="false">ROUND(ROUND(F1298*100,0)/10,0)/100</f>
        <v>67.43</v>
      </c>
      <c r="H1298" s="15" t="n">
        <f aca="false">F1298+G1298</f>
        <v>741.69</v>
      </c>
      <c r="I1298" s="17" t="s">
        <v>2474</v>
      </c>
      <c r="J1298" s="19" t="n">
        <f aca="false">DATE(YEAR(B1298),MONTH(B1298),1)</f>
        <v>46204</v>
      </c>
      <c r="K1298" s="17" t="str">
        <f aca="false">IF(E1298="","No","Yes")</f>
        <v>Yes</v>
      </c>
      <c r="L1298" s="17" t="str">
        <f aca="false">IF(D1298="","No","Yes")</f>
        <v>Yes</v>
      </c>
    </row>
    <row r="1299" customFormat="false" ht="15" hidden="false" customHeight="false" outlineLevel="0" collapsed="false">
      <c r="A1299" s="17" t="s">
        <v>3769</v>
      </c>
      <c r="B1299" s="18" t="n">
        <v>46218</v>
      </c>
      <c r="C1299" s="17" t="s">
        <v>82</v>
      </c>
      <c r="D1299" s="17" t="s">
        <v>1602</v>
      </c>
      <c r="E1299" s="17" t="s">
        <v>1706</v>
      </c>
      <c r="F1299" s="15" t="n">
        <v>215.59</v>
      </c>
      <c r="G1299" s="15" t="n">
        <f aca="false">ROUND(ROUND(F1299*100,0)/10,0)/100</f>
        <v>21.56</v>
      </c>
      <c r="H1299" s="15" t="n">
        <f aca="false">F1299+G1299</f>
        <v>237.15</v>
      </c>
      <c r="I1299" s="17" t="s">
        <v>2474</v>
      </c>
      <c r="J1299" s="19" t="n">
        <f aca="false">DATE(YEAR(B1299),MONTH(B1299),1)</f>
        <v>46204</v>
      </c>
      <c r="K1299" s="17" t="str">
        <f aca="false">IF(E1299="","No","Yes")</f>
        <v>Yes</v>
      </c>
      <c r="L1299" s="17" t="str">
        <f aca="false">IF(D1299="","No","Yes")</f>
        <v>Yes</v>
      </c>
    </row>
    <row r="1300" customFormat="false" ht="15" hidden="false" customHeight="false" outlineLevel="0" collapsed="false">
      <c r="A1300" s="17" t="s">
        <v>3770</v>
      </c>
      <c r="B1300" s="18" t="n">
        <v>46218</v>
      </c>
      <c r="C1300" s="17" t="s">
        <v>82</v>
      </c>
      <c r="D1300" s="17"/>
      <c r="E1300" s="17"/>
      <c r="F1300" s="15" t="n">
        <v>104.95</v>
      </c>
      <c r="G1300" s="15" t="n">
        <f aca="false">ROUND(ROUND(F1300*100,0)/10,0)/100</f>
        <v>10.5</v>
      </c>
      <c r="H1300" s="15" t="n">
        <f aca="false">F1300+G1300</f>
        <v>115.45</v>
      </c>
      <c r="I1300" s="17" t="s">
        <v>2470</v>
      </c>
      <c r="J1300" s="19" t="n">
        <f aca="false">DATE(YEAR(B1300),MONTH(B1300),1)</f>
        <v>46204</v>
      </c>
      <c r="K1300" s="17" t="str">
        <f aca="false">IF(E1300="","No","Yes")</f>
        <v>No</v>
      </c>
      <c r="L1300" s="17" t="str">
        <f aca="false">IF(D1300="","No","Yes")</f>
        <v>No</v>
      </c>
    </row>
    <row r="1301" customFormat="false" ht="15" hidden="false" customHeight="false" outlineLevel="0" collapsed="false">
      <c r="A1301" s="17" t="s">
        <v>3771</v>
      </c>
      <c r="B1301" s="18" t="n">
        <v>46218</v>
      </c>
      <c r="C1301" s="17" t="s">
        <v>88</v>
      </c>
      <c r="D1301" s="17" t="s">
        <v>1405</v>
      </c>
      <c r="E1301" s="17" t="s">
        <v>1639</v>
      </c>
      <c r="F1301" s="15" t="n">
        <v>290.3</v>
      </c>
      <c r="G1301" s="15" t="n">
        <f aca="false">ROUND(ROUND(F1301*100,0)/10,0)/100</f>
        <v>29.03</v>
      </c>
      <c r="H1301" s="15" t="n">
        <f aca="false">F1301+G1301</f>
        <v>319.33</v>
      </c>
      <c r="I1301" s="17" t="s">
        <v>2474</v>
      </c>
      <c r="J1301" s="19" t="n">
        <f aca="false">DATE(YEAR(B1301),MONTH(B1301),1)</f>
        <v>46204</v>
      </c>
      <c r="K1301" s="17" t="str">
        <f aca="false">IF(E1301="","No","Yes")</f>
        <v>Yes</v>
      </c>
      <c r="L1301" s="17" t="str">
        <f aca="false">IF(D1301="","No","Yes")</f>
        <v>Yes</v>
      </c>
    </row>
    <row r="1302" customFormat="false" ht="15" hidden="false" customHeight="false" outlineLevel="0" collapsed="false">
      <c r="A1302" s="17" t="s">
        <v>3772</v>
      </c>
      <c r="B1302" s="18" t="n">
        <v>46218</v>
      </c>
      <c r="C1302" s="17" t="s">
        <v>88</v>
      </c>
      <c r="D1302" s="17" t="s">
        <v>1566</v>
      </c>
      <c r="E1302" s="17" t="s">
        <v>1667</v>
      </c>
      <c r="F1302" s="15" t="n">
        <v>166.81</v>
      </c>
      <c r="G1302" s="15" t="n">
        <f aca="false">ROUND(ROUND(F1302*100,0)/10,0)/100</f>
        <v>16.68</v>
      </c>
      <c r="H1302" s="15" t="n">
        <f aca="false">F1302+G1302</f>
        <v>183.49</v>
      </c>
      <c r="I1302" s="17" t="s">
        <v>2474</v>
      </c>
      <c r="J1302" s="19" t="n">
        <f aca="false">DATE(YEAR(B1302),MONTH(B1302),1)</f>
        <v>46204</v>
      </c>
      <c r="K1302" s="17" t="str">
        <f aca="false">IF(E1302="","No","Yes")</f>
        <v>Yes</v>
      </c>
      <c r="L1302" s="17" t="str">
        <f aca="false">IF(D1302="","No","Yes")</f>
        <v>Yes</v>
      </c>
    </row>
    <row r="1303" customFormat="false" ht="15" hidden="false" customHeight="false" outlineLevel="0" collapsed="false">
      <c r="A1303" s="17" t="s">
        <v>3773</v>
      </c>
      <c r="B1303" s="18" t="n">
        <v>46218</v>
      </c>
      <c r="C1303" s="17" t="s">
        <v>88</v>
      </c>
      <c r="D1303" s="17" t="s">
        <v>1584</v>
      </c>
      <c r="E1303" s="17" t="s">
        <v>1707</v>
      </c>
      <c r="F1303" s="15" t="n">
        <v>264.87</v>
      </c>
      <c r="G1303" s="15" t="n">
        <f aca="false">ROUND(ROUND(F1303*100,0)/10,0)/100</f>
        <v>26.49</v>
      </c>
      <c r="H1303" s="15" t="n">
        <f aca="false">F1303+G1303</f>
        <v>291.36</v>
      </c>
      <c r="I1303" s="17" t="s">
        <v>2474</v>
      </c>
      <c r="J1303" s="19" t="n">
        <f aca="false">DATE(YEAR(B1303),MONTH(B1303),1)</f>
        <v>46204</v>
      </c>
      <c r="K1303" s="17" t="str">
        <f aca="false">IF(E1303="","No","Yes")</f>
        <v>Yes</v>
      </c>
      <c r="L1303" s="17" t="str">
        <f aca="false">IF(D1303="","No","Yes")</f>
        <v>Yes</v>
      </c>
    </row>
    <row r="1304" customFormat="false" ht="15" hidden="false" customHeight="false" outlineLevel="0" collapsed="false">
      <c r="A1304" s="17" t="s">
        <v>3774</v>
      </c>
      <c r="B1304" s="18" t="n">
        <v>46218</v>
      </c>
      <c r="C1304" s="17" t="s">
        <v>88</v>
      </c>
      <c r="D1304" s="17"/>
      <c r="E1304" s="17"/>
      <c r="F1304" s="15" t="n">
        <v>390.15</v>
      </c>
      <c r="G1304" s="15" t="n">
        <f aca="false">ROUND(ROUND(F1304*100,0)/10,0)/100</f>
        <v>39.02</v>
      </c>
      <c r="H1304" s="15" t="n">
        <f aca="false">F1304+G1304</f>
        <v>429.17</v>
      </c>
      <c r="I1304" s="17" t="s">
        <v>2470</v>
      </c>
      <c r="J1304" s="19" t="n">
        <f aca="false">DATE(YEAR(B1304),MONTH(B1304),1)</f>
        <v>46204</v>
      </c>
      <c r="K1304" s="17" t="str">
        <f aca="false">IF(E1304="","No","Yes")</f>
        <v>No</v>
      </c>
      <c r="L1304" s="17" t="str">
        <f aca="false">IF(D1304="","No","Yes")</f>
        <v>No</v>
      </c>
    </row>
    <row r="1305" customFormat="false" ht="15" hidden="false" customHeight="false" outlineLevel="0" collapsed="false">
      <c r="A1305" s="17" t="s">
        <v>3775</v>
      </c>
      <c r="B1305" s="18" t="n">
        <v>46218</v>
      </c>
      <c r="C1305" s="17" t="s">
        <v>88</v>
      </c>
      <c r="D1305" s="17" t="s">
        <v>1704</v>
      </c>
      <c r="E1305" s="17"/>
      <c r="F1305" s="15" t="n">
        <v>124.13</v>
      </c>
      <c r="G1305" s="15" t="n">
        <f aca="false">ROUND(ROUND(F1305*100,0)/10,0)/100</f>
        <v>12.41</v>
      </c>
      <c r="H1305" s="15" t="n">
        <f aca="false">F1305+G1305</f>
        <v>136.54</v>
      </c>
      <c r="I1305" s="17" t="s">
        <v>2472</v>
      </c>
      <c r="J1305" s="19" t="n">
        <f aca="false">DATE(YEAR(B1305),MONTH(B1305),1)</f>
        <v>46204</v>
      </c>
      <c r="K1305" s="17" t="str">
        <f aca="false">IF(E1305="","No","Yes")</f>
        <v>No</v>
      </c>
      <c r="L1305" s="17" t="str">
        <f aca="false">IF(D1305="","No","Yes")</f>
        <v>Yes</v>
      </c>
    </row>
    <row r="1306" customFormat="false" ht="15" hidden="false" customHeight="false" outlineLevel="0" collapsed="false">
      <c r="A1306" s="17" t="s">
        <v>3776</v>
      </c>
      <c r="B1306" s="18" t="n">
        <v>46218</v>
      </c>
      <c r="C1306" s="17" t="s">
        <v>101</v>
      </c>
      <c r="D1306" s="17" t="s">
        <v>1459</v>
      </c>
      <c r="E1306" s="17" t="s">
        <v>1569</v>
      </c>
      <c r="F1306" s="15" t="n">
        <v>316.25</v>
      </c>
      <c r="G1306" s="15" t="n">
        <f aca="false">ROUND(ROUND(F1306*100,0)/10,0)/100</f>
        <v>31.63</v>
      </c>
      <c r="H1306" s="15" t="n">
        <f aca="false">F1306+G1306</f>
        <v>347.88</v>
      </c>
      <c r="I1306" s="17" t="s">
        <v>2474</v>
      </c>
      <c r="J1306" s="19" t="n">
        <f aca="false">DATE(YEAR(B1306),MONTH(B1306),1)</f>
        <v>46204</v>
      </c>
      <c r="K1306" s="17" t="str">
        <f aca="false">IF(E1306="","No","Yes")</f>
        <v>Yes</v>
      </c>
      <c r="L1306" s="17" t="str">
        <f aca="false">IF(D1306="","No","Yes")</f>
        <v>Yes</v>
      </c>
    </row>
    <row r="1307" customFormat="false" ht="15" hidden="false" customHeight="false" outlineLevel="0" collapsed="false">
      <c r="A1307" s="17" t="s">
        <v>3777</v>
      </c>
      <c r="B1307" s="18" t="n">
        <v>46218</v>
      </c>
      <c r="C1307" s="17" t="s">
        <v>101</v>
      </c>
      <c r="D1307" s="17" t="s">
        <v>1589</v>
      </c>
      <c r="E1307" s="17" t="s">
        <v>1647</v>
      </c>
      <c r="F1307" s="15" t="n">
        <v>334.6</v>
      </c>
      <c r="G1307" s="15" t="n">
        <f aca="false">ROUND(ROUND(F1307*100,0)/10,0)/100</f>
        <v>33.46</v>
      </c>
      <c r="H1307" s="15" t="n">
        <f aca="false">F1307+G1307</f>
        <v>368.06</v>
      </c>
      <c r="I1307" s="17" t="s">
        <v>2474</v>
      </c>
      <c r="J1307" s="19" t="n">
        <f aca="false">DATE(YEAR(B1307),MONTH(B1307),1)</f>
        <v>46204</v>
      </c>
      <c r="K1307" s="17" t="str">
        <f aca="false">IF(E1307="","No","Yes")</f>
        <v>Yes</v>
      </c>
      <c r="L1307" s="17" t="str">
        <f aca="false">IF(D1307="","No","Yes")</f>
        <v>Yes</v>
      </c>
    </row>
    <row r="1308" customFormat="false" ht="15" hidden="false" customHeight="false" outlineLevel="0" collapsed="false">
      <c r="A1308" s="17" t="s">
        <v>3778</v>
      </c>
      <c r="B1308" s="18" t="n">
        <v>46218</v>
      </c>
      <c r="C1308" s="17" t="s">
        <v>101</v>
      </c>
      <c r="D1308" s="17" t="s">
        <v>1505</v>
      </c>
      <c r="E1308" s="17" t="s">
        <v>1655</v>
      </c>
      <c r="F1308" s="15" t="n">
        <v>518.21</v>
      </c>
      <c r="G1308" s="15" t="n">
        <f aca="false">ROUND(ROUND(F1308*100,0)/10,0)/100</f>
        <v>51.82</v>
      </c>
      <c r="H1308" s="15" t="n">
        <f aca="false">F1308+G1308</f>
        <v>570.03</v>
      </c>
      <c r="I1308" s="17" t="s">
        <v>2474</v>
      </c>
      <c r="J1308" s="19" t="n">
        <f aca="false">DATE(YEAR(B1308),MONTH(B1308),1)</f>
        <v>46204</v>
      </c>
      <c r="K1308" s="17" t="str">
        <f aca="false">IF(E1308="","No","Yes")</f>
        <v>Yes</v>
      </c>
      <c r="L1308" s="17" t="str">
        <f aca="false">IF(D1308="","No","Yes")</f>
        <v>Yes</v>
      </c>
    </row>
    <row r="1309" customFormat="false" ht="15" hidden="false" customHeight="false" outlineLevel="0" collapsed="false">
      <c r="A1309" s="17" t="s">
        <v>3779</v>
      </c>
      <c r="B1309" s="18" t="n">
        <v>46218</v>
      </c>
      <c r="C1309" s="17" t="s">
        <v>101</v>
      </c>
      <c r="D1309" s="17" t="s">
        <v>1691</v>
      </c>
      <c r="E1309" s="17" t="s">
        <v>1690</v>
      </c>
      <c r="F1309" s="15" t="n">
        <v>81.36</v>
      </c>
      <c r="G1309" s="15" t="n">
        <f aca="false">ROUND(ROUND(F1309*100,0)/10,0)/100</f>
        <v>8.14</v>
      </c>
      <c r="H1309" s="15" t="n">
        <f aca="false">F1309+G1309</f>
        <v>89.5</v>
      </c>
      <c r="I1309" s="17" t="s">
        <v>2474</v>
      </c>
      <c r="J1309" s="19" t="n">
        <f aca="false">DATE(YEAR(B1309),MONTH(B1309),1)</f>
        <v>46204</v>
      </c>
      <c r="K1309" s="17" t="str">
        <f aca="false">IF(E1309="","No","Yes")</f>
        <v>Yes</v>
      </c>
      <c r="L1309" s="17" t="str">
        <f aca="false">IF(D1309="","No","Yes")</f>
        <v>Yes</v>
      </c>
    </row>
    <row r="1310" customFormat="false" ht="15" hidden="false" customHeight="false" outlineLevel="0" collapsed="false">
      <c r="A1310" s="17" t="s">
        <v>3780</v>
      </c>
      <c r="B1310" s="18" t="n">
        <v>46218</v>
      </c>
      <c r="C1310" s="17" t="s">
        <v>101</v>
      </c>
      <c r="D1310" s="17" t="s">
        <v>1539</v>
      </c>
      <c r="E1310" s="17" t="s">
        <v>1714</v>
      </c>
      <c r="F1310" s="15" t="n">
        <v>109.66</v>
      </c>
      <c r="G1310" s="15" t="n">
        <f aca="false">ROUND(ROUND(F1310*100,0)/10,0)/100</f>
        <v>10.97</v>
      </c>
      <c r="H1310" s="15" t="n">
        <f aca="false">F1310+G1310</f>
        <v>120.63</v>
      </c>
      <c r="I1310" s="17" t="s">
        <v>2474</v>
      </c>
      <c r="J1310" s="19" t="n">
        <f aca="false">DATE(YEAR(B1310),MONTH(B1310),1)</f>
        <v>46204</v>
      </c>
      <c r="K1310" s="17" t="str">
        <f aca="false">IF(E1310="","No","Yes")</f>
        <v>Yes</v>
      </c>
      <c r="L1310" s="17" t="str">
        <f aca="false">IF(D1310="","No","Yes")</f>
        <v>Yes</v>
      </c>
    </row>
    <row r="1311" customFormat="false" ht="15" hidden="false" customHeight="false" outlineLevel="0" collapsed="false">
      <c r="A1311" s="17" t="s">
        <v>3781</v>
      </c>
      <c r="B1311" s="18" t="n">
        <v>46219</v>
      </c>
      <c r="C1311" s="17" t="s">
        <v>82</v>
      </c>
      <c r="D1311" s="17" t="s">
        <v>1526</v>
      </c>
      <c r="E1311" s="17" t="s">
        <v>1649</v>
      </c>
      <c r="F1311" s="15" t="n">
        <v>96.39</v>
      </c>
      <c r="G1311" s="15" t="n">
        <f aca="false">ROUND(ROUND(F1311*100,0)/10,0)/100</f>
        <v>9.64</v>
      </c>
      <c r="H1311" s="15" t="n">
        <f aca="false">F1311+G1311</f>
        <v>106.03</v>
      </c>
      <c r="I1311" s="17" t="s">
        <v>2474</v>
      </c>
      <c r="J1311" s="19" t="n">
        <f aca="false">DATE(YEAR(B1311),MONTH(B1311),1)</f>
        <v>46204</v>
      </c>
      <c r="K1311" s="17" t="str">
        <f aca="false">IF(E1311="","No","Yes")</f>
        <v>Yes</v>
      </c>
      <c r="L1311" s="17" t="str">
        <f aca="false">IF(D1311="","No","Yes")</f>
        <v>Yes</v>
      </c>
    </row>
    <row r="1312" customFormat="false" ht="15" hidden="false" customHeight="false" outlineLevel="0" collapsed="false">
      <c r="A1312" s="17" t="s">
        <v>3782</v>
      </c>
      <c r="B1312" s="18" t="n">
        <v>46219</v>
      </c>
      <c r="C1312" s="17" t="s">
        <v>82</v>
      </c>
      <c r="D1312" s="17" t="s">
        <v>1717</v>
      </c>
      <c r="E1312" s="17" t="s">
        <v>1716</v>
      </c>
      <c r="F1312" s="15" t="n">
        <v>689.13</v>
      </c>
      <c r="G1312" s="15" t="n">
        <f aca="false">ROUND(ROUND(F1312*100,0)/10,0)/100</f>
        <v>68.91</v>
      </c>
      <c r="H1312" s="15" t="n">
        <f aca="false">F1312+G1312</f>
        <v>758.04</v>
      </c>
      <c r="I1312" s="17" t="s">
        <v>2474</v>
      </c>
      <c r="J1312" s="19" t="n">
        <f aca="false">DATE(YEAR(B1312),MONTH(B1312),1)</f>
        <v>46204</v>
      </c>
      <c r="K1312" s="17" t="str">
        <f aca="false">IF(E1312="","No","Yes")</f>
        <v>Yes</v>
      </c>
      <c r="L1312" s="17" t="str">
        <f aca="false">IF(D1312="","No","Yes")</f>
        <v>Yes</v>
      </c>
    </row>
    <row r="1313" customFormat="false" ht="15" hidden="false" customHeight="false" outlineLevel="0" collapsed="false">
      <c r="A1313" s="17" t="s">
        <v>3783</v>
      </c>
      <c r="B1313" s="18" t="n">
        <v>46219</v>
      </c>
      <c r="C1313" s="17" t="s">
        <v>82</v>
      </c>
      <c r="D1313" s="17" t="s">
        <v>1671</v>
      </c>
      <c r="E1313" s="17" t="s">
        <v>1734</v>
      </c>
      <c r="F1313" s="15" t="n">
        <v>277.04</v>
      </c>
      <c r="G1313" s="15" t="n">
        <f aca="false">ROUND(ROUND(F1313*100,0)/10,0)/100</f>
        <v>27.7</v>
      </c>
      <c r="H1313" s="15" t="n">
        <f aca="false">F1313+G1313</f>
        <v>304.74</v>
      </c>
      <c r="I1313" s="17" t="s">
        <v>2474</v>
      </c>
      <c r="J1313" s="19" t="n">
        <f aca="false">DATE(YEAR(B1313),MONTH(B1313),1)</f>
        <v>46204</v>
      </c>
      <c r="K1313" s="17" t="str">
        <f aca="false">IF(E1313="","No","Yes")</f>
        <v>Yes</v>
      </c>
      <c r="L1313" s="17" t="str">
        <f aca="false">IF(D1313="","No","Yes")</f>
        <v>Yes</v>
      </c>
    </row>
    <row r="1314" customFormat="false" ht="15" hidden="false" customHeight="false" outlineLevel="0" collapsed="false">
      <c r="A1314" s="17" t="s">
        <v>3784</v>
      </c>
      <c r="B1314" s="18" t="n">
        <v>46219</v>
      </c>
      <c r="C1314" s="17" t="s">
        <v>82</v>
      </c>
      <c r="D1314" s="17"/>
      <c r="E1314" s="17"/>
      <c r="F1314" s="15" t="n">
        <v>94.5</v>
      </c>
      <c r="G1314" s="15" t="n">
        <f aca="false">ROUND(ROUND(F1314*100,0)/10,0)/100</f>
        <v>9.45</v>
      </c>
      <c r="H1314" s="15" t="n">
        <f aca="false">F1314+G1314</f>
        <v>103.95</v>
      </c>
      <c r="I1314" s="17" t="s">
        <v>2470</v>
      </c>
      <c r="J1314" s="19" t="n">
        <f aca="false">DATE(YEAR(B1314),MONTH(B1314),1)</f>
        <v>46204</v>
      </c>
      <c r="K1314" s="17" t="str">
        <f aca="false">IF(E1314="","No","Yes")</f>
        <v>No</v>
      </c>
      <c r="L1314" s="17" t="str">
        <f aca="false">IF(D1314="","No","Yes")</f>
        <v>No</v>
      </c>
    </row>
    <row r="1315" customFormat="false" ht="15" hidden="false" customHeight="false" outlineLevel="0" collapsed="false">
      <c r="A1315" s="17" t="s">
        <v>3785</v>
      </c>
      <c r="B1315" s="18" t="n">
        <v>46219</v>
      </c>
      <c r="C1315" s="17" t="s">
        <v>82</v>
      </c>
      <c r="D1315" s="17" t="s">
        <v>1645</v>
      </c>
      <c r="E1315" s="17"/>
      <c r="F1315" s="15" t="n">
        <v>171.98</v>
      </c>
      <c r="G1315" s="15" t="n">
        <f aca="false">ROUND(ROUND(F1315*100,0)/10,0)/100</f>
        <v>17.2</v>
      </c>
      <c r="H1315" s="15" t="n">
        <f aca="false">F1315+G1315</f>
        <v>189.18</v>
      </c>
      <c r="I1315" s="17" t="s">
        <v>2472</v>
      </c>
      <c r="J1315" s="19" t="n">
        <f aca="false">DATE(YEAR(B1315),MONTH(B1315),1)</f>
        <v>46204</v>
      </c>
      <c r="K1315" s="17" t="str">
        <f aca="false">IF(E1315="","No","Yes")</f>
        <v>No</v>
      </c>
      <c r="L1315" s="17" t="str">
        <f aca="false">IF(D1315="","No","Yes")</f>
        <v>Yes</v>
      </c>
    </row>
    <row r="1316" customFormat="false" ht="15" hidden="false" customHeight="false" outlineLevel="0" collapsed="false">
      <c r="A1316" s="17" t="s">
        <v>3786</v>
      </c>
      <c r="B1316" s="18" t="n">
        <v>46219</v>
      </c>
      <c r="C1316" s="17" t="s">
        <v>88</v>
      </c>
      <c r="D1316" s="17" t="s">
        <v>1566</v>
      </c>
      <c r="E1316" s="17" t="s">
        <v>1661</v>
      </c>
      <c r="F1316" s="15" t="n">
        <v>2537.35</v>
      </c>
      <c r="G1316" s="15" t="n">
        <f aca="false">ROUND(ROUND(F1316*100,0)/10,0)/100</f>
        <v>253.74</v>
      </c>
      <c r="H1316" s="15" t="n">
        <f aca="false">F1316+G1316</f>
        <v>2791.09</v>
      </c>
      <c r="I1316" s="17" t="s">
        <v>2474</v>
      </c>
      <c r="J1316" s="19" t="n">
        <f aca="false">DATE(YEAR(B1316),MONTH(B1316),1)</f>
        <v>46204</v>
      </c>
      <c r="K1316" s="17" t="str">
        <f aca="false">IF(E1316="","No","Yes")</f>
        <v>Yes</v>
      </c>
      <c r="L1316" s="17" t="str">
        <f aca="false">IF(D1316="","No","Yes")</f>
        <v>Yes</v>
      </c>
    </row>
    <row r="1317" customFormat="false" ht="15" hidden="false" customHeight="false" outlineLevel="0" collapsed="false">
      <c r="A1317" s="17" t="s">
        <v>3787</v>
      </c>
      <c r="B1317" s="18" t="n">
        <v>46219</v>
      </c>
      <c r="C1317" s="17" t="s">
        <v>88</v>
      </c>
      <c r="D1317" s="17" t="s">
        <v>1839</v>
      </c>
      <c r="E1317" s="17"/>
      <c r="F1317" s="15" t="n">
        <v>83</v>
      </c>
      <c r="G1317" s="15" t="n">
        <f aca="false">ROUND(ROUND(F1317*100,0)/10,0)/100</f>
        <v>8.3</v>
      </c>
      <c r="H1317" s="15" t="n">
        <f aca="false">F1317+G1317</f>
        <v>91.3</v>
      </c>
      <c r="I1317" s="17" t="s">
        <v>2472</v>
      </c>
      <c r="J1317" s="19" t="n">
        <f aca="false">DATE(YEAR(B1317),MONTH(B1317),1)</f>
        <v>46204</v>
      </c>
      <c r="K1317" s="17" t="str">
        <f aca="false">IF(E1317="","No","Yes")</f>
        <v>No</v>
      </c>
      <c r="L1317" s="17" t="str">
        <f aca="false">IF(D1317="","No","Yes")</f>
        <v>Yes</v>
      </c>
    </row>
    <row r="1318" customFormat="false" ht="15" hidden="false" customHeight="false" outlineLevel="0" collapsed="false">
      <c r="A1318" s="17" t="s">
        <v>3788</v>
      </c>
      <c r="B1318" s="18" t="n">
        <v>46219</v>
      </c>
      <c r="C1318" s="17" t="s">
        <v>101</v>
      </c>
      <c r="D1318" s="17" t="s">
        <v>1616</v>
      </c>
      <c r="E1318" s="17" t="s">
        <v>1660</v>
      </c>
      <c r="F1318" s="15" t="n">
        <v>224.33</v>
      </c>
      <c r="G1318" s="15" t="n">
        <f aca="false">ROUND(ROUND(F1318*100,0)/10,0)/100</f>
        <v>22.43</v>
      </c>
      <c r="H1318" s="15" t="n">
        <f aca="false">F1318+G1318</f>
        <v>246.76</v>
      </c>
      <c r="I1318" s="17" t="s">
        <v>2474</v>
      </c>
      <c r="J1318" s="19" t="n">
        <f aca="false">DATE(YEAR(B1318),MONTH(B1318),1)</f>
        <v>46204</v>
      </c>
      <c r="K1318" s="17" t="str">
        <f aca="false">IF(E1318="","No","Yes")</f>
        <v>Yes</v>
      </c>
      <c r="L1318" s="17" t="str">
        <f aca="false">IF(D1318="","No","Yes")</f>
        <v>Yes</v>
      </c>
    </row>
    <row r="1319" customFormat="false" ht="15" hidden="false" customHeight="false" outlineLevel="0" collapsed="false">
      <c r="A1319" s="17" t="s">
        <v>3789</v>
      </c>
      <c r="B1319" s="18" t="n">
        <v>46219</v>
      </c>
      <c r="C1319" s="17" t="s">
        <v>101</v>
      </c>
      <c r="D1319" s="17" t="s">
        <v>1473</v>
      </c>
      <c r="E1319" s="17" t="s">
        <v>1689</v>
      </c>
      <c r="F1319" s="15" t="n">
        <v>257.83</v>
      </c>
      <c r="G1319" s="15" t="n">
        <f aca="false">ROUND(ROUND(F1319*100,0)/10,0)/100</f>
        <v>25.78</v>
      </c>
      <c r="H1319" s="15" t="n">
        <f aca="false">F1319+G1319</f>
        <v>283.61</v>
      </c>
      <c r="I1319" s="17" t="s">
        <v>2474</v>
      </c>
      <c r="J1319" s="19" t="n">
        <f aca="false">DATE(YEAR(B1319),MONTH(B1319),1)</f>
        <v>46204</v>
      </c>
      <c r="K1319" s="17" t="str">
        <f aca="false">IF(E1319="","No","Yes")</f>
        <v>Yes</v>
      </c>
      <c r="L1319" s="17" t="str">
        <f aca="false">IF(D1319="","No","Yes")</f>
        <v>Yes</v>
      </c>
    </row>
    <row r="1320" customFormat="false" ht="15" hidden="false" customHeight="false" outlineLevel="0" collapsed="false">
      <c r="A1320" s="17" t="s">
        <v>3790</v>
      </c>
      <c r="B1320" s="18" t="n">
        <v>46219</v>
      </c>
      <c r="C1320" s="17" t="s">
        <v>101</v>
      </c>
      <c r="D1320" s="17" t="s">
        <v>1671</v>
      </c>
      <c r="E1320" s="17" t="s">
        <v>1695</v>
      </c>
      <c r="F1320" s="15" t="n">
        <v>330.64</v>
      </c>
      <c r="G1320" s="15" t="n">
        <f aca="false">ROUND(ROUND(F1320*100,0)/10,0)/100</f>
        <v>33.06</v>
      </c>
      <c r="H1320" s="15" t="n">
        <f aca="false">F1320+G1320</f>
        <v>363.7</v>
      </c>
      <c r="I1320" s="17" t="s">
        <v>2474</v>
      </c>
      <c r="J1320" s="19" t="n">
        <f aca="false">DATE(YEAR(B1320),MONTH(B1320),1)</f>
        <v>46204</v>
      </c>
      <c r="K1320" s="17" t="str">
        <f aca="false">IF(E1320="","No","Yes")</f>
        <v>Yes</v>
      </c>
      <c r="L1320" s="17" t="str">
        <f aca="false">IF(D1320="","No","Yes")</f>
        <v>Yes</v>
      </c>
    </row>
    <row r="1321" customFormat="false" ht="15" hidden="false" customHeight="false" outlineLevel="0" collapsed="false">
      <c r="A1321" s="17" t="s">
        <v>3791</v>
      </c>
      <c r="B1321" s="18" t="n">
        <v>46219</v>
      </c>
      <c r="C1321" s="17" t="s">
        <v>101</v>
      </c>
      <c r="D1321" s="17" t="s">
        <v>1575</v>
      </c>
      <c r="E1321" s="17"/>
      <c r="F1321" s="15" t="n">
        <v>112.64</v>
      </c>
      <c r="G1321" s="15" t="n">
        <f aca="false">ROUND(ROUND(F1321*100,0)/10,0)/100</f>
        <v>11.26</v>
      </c>
      <c r="H1321" s="15" t="n">
        <f aca="false">F1321+G1321</f>
        <v>123.9</v>
      </c>
      <c r="I1321" s="17" t="s">
        <v>2472</v>
      </c>
      <c r="J1321" s="19" t="n">
        <f aca="false">DATE(YEAR(B1321),MONTH(B1321),1)</f>
        <v>46204</v>
      </c>
      <c r="K1321" s="17" t="str">
        <f aca="false">IF(E1321="","No","Yes")</f>
        <v>No</v>
      </c>
      <c r="L1321" s="17" t="str">
        <f aca="false">IF(D1321="","No","Yes")</f>
        <v>Yes</v>
      </c>
    </row>
    <row r="1322" customFormat="false" ht="15" hidden="false" customHeight="false" outlineLevel="0" collapsed="false">
      <c r="A1322" s="17" t="s">
        <v>3792</v>
      </c>
      <c r="B1322" s="18" t="n">
        <v>46220</v>
      </c>
      <c r="C1322" s="17" t="s">
        <v>82</v>
      </c>
      <c r="D1322" s="17" t="s">
        <v>1459</v>
      </c>
      <c r="E1322" s="17" t="s">
        <v>1648</v>
      </c>
      <c r="F1322" s="15" t="n">
        <v>2218.93</v>
      </c>
      <c r="G1322" s="15" t="n">
        <f aca="false">ROUND(ROUND(F1322*100,0)/10,0)/100</f>
        <v>221.89</v>
      </c>
      <c r="H1322" s="15" t="n">
        <f aca="false">F1322+G1322</f>
        <v>2440.82</v>
      </c>
      <c r="I1322" s="17" t="s">
        <v>2474</v>
      </c>
      <c r="J1322" s="19" t="n">
        <f aca="false">DATE(YEAR(B1322),MONTH(B1322),1)</f>
        <v>46204</v>
      </c>
      <c r="K1322" s="17" t="str">
        <f aca="false">IF(E1322="","No","Yes")</f>
        <v>Yes</v>
      </c>
      <c r="L1322" s="17" t="str">
        <f aca="false">IF(D1322="","No","Yes")</f>
        <v>Yes</v>
      </c>
    </row>
    <row r="1323" customFormat="false" ht="15" hidden="false" customHeight="false" outlineLevel="0" collapsed="false">
      <c r="A1323" s="17" t="s">
        <v>3793</v>
      </c>
      <c r="B1323" s="18" t="n">
        <v>46220</v>
      </c>
      <c r="C1323" s="17" t="s">
        <v>82</v>
      </c>
      <c r="D1323" s="17" t="s">
        <v>1598</v>
      </c>
      <c r="E1323" s="17" t="s">
        <v>1657</v>
      </c>
      <c r="F1323" s="15" t="n">
        <v>35.7</v>
      </c>
      <c r="G1323" s="15" t="n">
        <f aca="false">ROUND(ROUND(F1323*100,0)/10,0)/100</f>
        <v>3.57</v>
      </c>
      <c r="H1323" s="15" t="n">
        <f aca="false">F1323+G1323</f>
        <v>39.27</v>
      </c>
      <c r="I1323" s="17" t="s">
        <v>2474</v>
      </c>
      <c r="J1323" s="19" t="n">
        <f aca="false">DATE(YEAR(B1323),MONTH(B1323),1)</f>
        <v>46204</v>
      </c>
      <c r="K1323" s="17" t="str">
        <f aca="false">IF(E1323="","No","Yes")</f>
        <v>Yes</v>
      </c>
      <c r="L1323" s="17" t="str">
        <f aca="false">IF(D1323="","No","Yes")</f>
        <v>Yes</v>
      </c>
    </row>
    <row r="1324" customFormat="false" ht="15" hidden="false" customHeight="false" outlineLevel="0" collapsed="false">
      <c r="A1324" s="17" t="s">
        <v>3794</v>
      </c>
      <c r="B1324" s="18" t="n">
        <v>46220</v>
      </c>
      <c r="C1324" s="17" t="s">
        <v>82</v>
      </c>
      <c r="D1324" s="17" t="s">
        <v>1589</v>
      </c>
      <c r="E1324" s="17" t="s">
        <v>1659</v>
      </c>
      <c r="F1324" s="15" t="n">
        <v>280.31</v>
      </c>
      <c r="G1324" s="15" t="n">
        <f aca="false">ROUND(ROUND(F1324*100,0)/10,0)/100</f>
        <v>28.03</v>
      </c>
      <c r="H1324" s="15" t="n">
        <f aca="false">F1324+G1324</f>
        <v>308.34</v>
      </c>
      <c r="I1324" s="17" t="s">
        <v>2474</v>
      </c>
      <c r="J1324" s="19" t="n">
        <f aca="false">DATE(YEAR(B1324),MONTH(B1324),1)</f>
        <v>46204</v>
      </c>
      <c r="K1324" s="17" t="str">
        <f aca="false">IF(E1324="","No","Yes")</f>
        <v>Yes</v>
      </c>
      <c r="L1324" s="17" t="str">
        <f aca="false">IF(D1324="","No","Yes")</f>
        <v>Yes</v>
      </c>
    </row>
    <row r="1325" customFormat="false" ht="15" hidden="false" customHeight="false" outlineLevel="0" collapsed="false">
      <c r="A1325" s="17" t="s">
        <v>3795</v>
      </c>
      <c r="B1325" s="18" t="n">
        <v>46220</v>
      </c>
      <c r="C1325" s="17" t="s">
        <v>82</v>
      </c>
      <c r="D1325" s="17" t="s">
        <v>1589</v>
      </c>
      <c r="E1325" s="17" t="s">
        <v>1663</v>
      </c>
      <c r="F1325" s="15" t="n">
        <v>297.4</v>
      </c>
      <c r="G1325" s="15" t="n">
        <f aca="false">ROUND(ROUND(F1325*100,0)/10,0)/100</f>
        <v>29.74</v>
      </c>
      <c r="H1325" s="15" t="n">
        <f aca="false">F1325+G1325</f>
        <v>327.14</v>
      </c>
      <c r="I1325" s="17" t="s">
        <v>2474</v>
      </c>
      <c r="J1325" s="19" t="n">
        <f aca="false">DATE(YEAR(B1325),MONTH(B1325),1)</f>
        <v>46204</v>
      </c>
      <c r="K1325" s="17" t="str">
        <f aca="false">IF(E1325="","No","Yes")</f>
        <v>Yes</v>
      </c>
      <c r="L1325" s="17" t="str">
        <f aca="false">IF(D1325="","No","Yes")</f>
        <v>Yes</v>
      </c>
    </row>
    <row r="1326" customFormat="false" ht="15" hidden="false" customHeight="false" outlineLevel="0" collapsed="false">
      <c r="A1326" s="17" t="s">
        <v>3796</v>
      </c>
      <c r="B1326" s="18" t="n">
        <v>46220</v>
      </c>
      <c r="C1326" s="17" t="s">
        <v>82</v>
      </c>
      <c r="D1326" s="17" t="s">
        <v>1575</v>
      </c>
      <c r="E1326" s="17" t="s">
        <v>1669</v>
      </c>
      <c r="F1326" s="15" t="n">
        <v>673.79</v>
      </c>
      <c r="G1326" s="15" t="n">
        <f aca="false">ROUND(ROUND(F1326*100,0)/10,0)/100</f>
        <v>67.38</v>
      </c>
      <c r="H1326" s="15" t="n">
        <f aca="false">F1326+G1326</f>
        <v>741.17</v>
      </c>
      <c r="I1326" s="17" t="s">
        <v>2474</v>
      </c>
      <c r="J1326" s="19" t="n">
        <f aca="false">DATE(YEAR(B1326),MONTH(B1326),1)</f>
        <v>46204</v>
      </c>
      <c r="K1326" s="17" t="str">
        <f aca="false">IF(E1326="","No","Yes")</f>
        <v>Yes</v>
      </c>
      <c r="L1326" s="17" t="str">
        <f aca="false">IF(D1326="","No","Yes")</f>
        <v>Yes</v>
      </c>
    </row>
    <row r="1327" customFormat="false" ht="15" hidden="false" customHeight="false" outlineLevel="0" collapsed="false">
      <c r="A1327" s="17" t="s">
        <v>3797</v>
      </c>
      <c r="B1327" s="18" t="n">
        <v>46220</v>
      </c>
      <c r="C1327" s="17" t="s">
        <v>82</v>
      </c>
      <c r="D1327" s="17" t="s">
        <v>1529</v>
      </c>
      <c r="E1327" s="17" t="s">
        <v>1699</v>
      </c>
      <c r="F1327" s="15" t="n">
        <v>116.23</v>
      </c>
      <c r="G1327" s="15" t="n">
        <f aca="false">ROUND(ROUND(F1327*100,0)/10,0)/100</f>
        <v>11.62</v>
      </c>
      <c r="H1327" s="15" t="n">
        <f aca="false">F1327+G1327</f>
        <v>127.85</v>
      </c>
      <c r="I1327" s="17" t="s">
        <v>2474</v>
      </c>
      <c r="J1327" s="19" t="n">
        <f aca="false">DATE(YEAR(B1327),MONTH(B1327),1)</f>
        <v>46204</v>
      </c>
      <c r="K1327" s="17" t="str">
        <f aca="false">IF(E1327="","No","Yes")</f>
        <v>Yes</v>
      </c>
      <c r="L1327" s="17" t="str">
        <f aca="false">IF(D1327="","No","Yes")</f>
        <v>Yes</v>
      </c>
    </row>
    <row r="1328" customFormat="false" ht="15" hidden="false" customHeight="false" outlineLevel="0" collapsed="false">
      <c r="A1328" s="17" t="s">
        <v>3798</v>
      </c>
      <c r="B1328" s="18" t="n">
        <v>46220</v>
      </c>
      <c r="C1328" s="17" t="s">
        <v>88</v>
      </c>
      <c r="D1328" s="17" t="s">
        <v>1405</v>
      </c>
      <c r="E1328" s="17" t="s">
        <v>1651</v>
      </c>
      <c r="F1328" s="15" t="n">
        <v>81.93</v>
      </c>
      <c r="G1328" s="15" t="n">
        <f aca="false">ROUND(ROUND(F1328*100,0)/10,0)/100</f>
        <v>8.19</v>
      </c>
      <c r="H1328" s="15" t="n">
        <f aca="false">F1328+G1328</f>
        <v>90.12</v>
      </c>
      <c r="I1328" s="17" t="s">
        <v>2474</v>
      </c>
      <c r="J1328" s="19" t="n">
        <f aca="false">DATE(YEAR(B1328),MONTH(B1328),1)</f>
        <v>46204</v>
      </c>
      <c r="K1328" s="17" t="str">
        <f aca="false">IF(E1328="","No","Yes")</f>
        <v>Yes</v>
      </c>
      <c r="L1328" s="17" t="str">
        <f aca="false">IF(D1328="","No","Yes")</f>
        <v>Yes</v>
      </c>
    </row>
    <row r="1329" customFormat="false" ht="15" hidden="false" customHeight="false" outlineLevel="0" collapsed="false">
      <c r="A1329" s="17" t="s">
        <v>3799</v>
      </c>
      <c r="B1329" s="18" t="n">
        <v>46220</v>
      </c>
      <c r="C1329" s="17" t="s">
        <v>88</v>
      </c>
      <c r="D1329" s="17" t="s">
        <v>1677</v>
      </c>
      <c r="E1329" s="17" t="s">
        <v>1686</v>
      </c>
      <c r="F1329" s="15" t="n">
        <v>193.88</v>
      </c>
      <c r="G1329" s="15" t="n">
        <f aca="false">ROUND(ROUND(F1329*100,0)/10,0)/100</f>
        <v>19.39</v>
      </c>
      <c r="H1329" s="15" t="n">
        <f aca="false">F1329+G1329</f>
        <v>213.27</v>
      </c>
      <c r="I1329" s="17" t="s">
        <v>2474</v>
      </c>
      <c r="J1329" s="19" t="n">
        <f aca="false">DATE(YEAR(B1329),MONTH(B1329),1)</f>
        <v>46204</v>
      </c>
      <c r="K1329" s="17" t="str">
        <f aca="false">IF(E1329="","No","Yes")</f>
        <v>Yes</v>
      </c>
      <c r="L1329" s="17" t="str">
        <f aca="false">IF(D1329="","No","Yes")</f>
        <v>Yes</v>
      </c>
    </row>
    <row r="1330" customFormat="false" ht="15" hidden="false" customHeight="false" outlineLevel="0" collapsed="false">
      <c r="A1330" s="17" t="s">
        <v>3800</v>
      </c>
      <c r="B1330" s="18" t="n">
        <v>46220</v>
      </c>
      <c r="C1330" s="17" t="s">
        <v>88</v>
      </c>
      <c r="D1330" s="17" t="s">
        <v>1589</v>
      </c>
      <c r="E1330" s="17" t="s">
        <v>1732</v>
      </c>
      <c r="F1330" s="15" t="n">
        <v>76.88</v>
      </c>
      <c r="G1330" s="15" t="n">
        <f aca="false">ROUND(ROUND(F1330*100,0)/10,0)/100</f>
        <v>7.69</v>
      </c>
      <c r="H1330" s="15" t="n">
        <f aca="false">F1330+G1330</f>
        <v>84.57</v>
      </c>
      <c r="I1330" s="17" t="s">
        <v>2474</v>
      </c>
      <c r="J1330" s="19" t="n">
        <f aca="false">DATE(YEAR(B1330),MONTH(B1330),1)</f>
        <v>46204</v>
      </c>
      <c r="K1330" s="17" t="str">
        <f aca="false">IF(E1330="","No","Yes")</f>
        <v>Yes</v>
      </c>
      <c r="L1330" s="17" t="str">
        <f aca="false">IF(D1330="","No","Yes")</f>
        <v>Yes</v>
      </c>
    </row>
    <row r="1331" customFormat="false" ht="15" hidden="false" customHeight="false" outlineLevel="0" collapsed="false">
      <c r="A1331" s="17" t="s">
        <v>3801</v>
      </c>
      <c r="B1331" s="18" t="n">
        <v>46220</v>
      </c>
      <c r="C1331" s="17" t="s">
        <v>88</v>
      </c>
      <c r="D1331" s="17" t="s">
        <v>1677</v>
      </c>
      <c r="E1331" s="17" t="s">
        <v>1733</v>
      </c>
      <c r="F1331" s="15" t="n">
        <v>348.51</v>
      </c>
      <c r="G1331" s="15" t="n">
        <f aca="false">ROUND(ROUND(F1331*100,0)/10,0)/100</f>
        <v>34.85</v>
      </c>
      <c r="H1331" s="15" t="n">
        <f aca="false">F1331+G1331</f>
        <v>383.36</v>
      </c>
      <c r="I1331" s="17" t="s">
        <v>2474</v>
      </c>
      <c r="J1331" s="19" t="n">
        <f aca="false">DATE(YEAR(B1331),MONTH(B1331),1)</f>
        <v>46204</v>
      </c>
      <c r="K1331" s="17" t="str">
        <f aca="false">IF(E1331="","No","Yes")</f>
        <v>Yes</v>
      </c>
      <c r="L1331" s="17" t="str">
        <f aca="false">IF(D1331="","No","Yes")</f>
        <v>Yes</v>
      </c>
    </row>
    <row r="1332" customFormat="false" ht="15" hidden="false" customHeight="false" outlineLevel="0" collapsed="false">
      <c r="A1332" s="17" t="s">
        <v>3802</v>
      </c>
      <c r="B1332" s="18" t="n">
        <v>46220</v>
      </c>
      <c r="C1332" s="17" t="s">
        <v>88</v>
      </c>
      <c r="D1332" s="17" t="s">
        <v>1711</v>
      </c>
      <c r="E1332" s="17" t="s">
        <v>1746</v>
      </c>
      <c r="F1332" s="15" t="n">
        <v>195.09</v>
      </c>
      <c r="G1332" s="15" t="n">
        <f aca="false">ROUND(ROUND(F1332*100,0)/10,0)/100</f>
        <v>19.51</v>
      </c>
      <c r="H1332" s="15" t="n">
        <f aca="false">F1332+G1332</f>
        <v>214.6</v>
      </c>
      <c r="I1332" s="17" t="s">
        <v>2474</v>
      </c>
      <c r="J1332" s="19" t="n">
        <f aca="false">DATE(YEAR(B1332),MONTH(B1332),1)</f>
        <v>46204</v>
      </c>
      <c r="K1332" s="17" t="str">
        <f aca="false">IF(E1332="","No","Yes")</f>
        <v>Yes</v>
      </c>
      <c r="L1332" s="17" t="str">
        <f aca="false">IF(D1332="","No","Yes")</f>
        <v>Yes</v>
      </c>
    </row>
    <row r="1333" customFormat="false" ht="15" hidden="false" customHeight="false" outlineLevel="0" collapsed="false">
      <c r="A1333" s="17" t="s">
        <v>3803</v>
      </c>
      <c r="B1333" s="18" t="n">
        <v>46220</v>
      </c>
      <c r="C1333" s="17" t="s">
        <v>88</v>
      </c>
      <c r="D1333" s="17" t="s">
        <v>1610</v>
      </c>
      <c r="E1333" s="17"/>
      <c r="F1333" s="15" t="n">
        <v>237.86</v>
      </c>
      <c r="G1333" s="15" t="n">
        <f aca="false">ROUND(ROUND(F1333*100,0)/10,0)/100</f>
        <v>23.79</v>
      </c>
      <c r="H1333" s="15" t="n">
        <f aca="false">F1333+G1333</f>
        <v>261.65</v>
      </c>
      <c r="I1333" s="17" t="s">
        <v>2472</v>
      </c>
      <c r="J1333" s="19" t="n">
        <f aca="false">DATE(YEAR(B1333),MONTH(B1333),1)</f>
        <v>46204</v>
      </c>
      <c r="K1333" s="17" t="str">
        <f aca="false">IF(E1333="","No","Yes")</f>
        <v>No</v>
      </c>
      <c r="L1333" s="17" t="str">
        <f aca="false">IF(D1333="","No","Yes")</f>
        <v>Yes</v>
      </c>
    </row>
    <row r="1334" customFormat="false" ht="15" hidden="false" customHeight="false" outlineLevel="0" collapsed="false">
      <c r="A1334" s="17" t="s">
        <v>3804</v>
      </c>
      <c r="B1334" s="18" t="n">
        <v>46220</v>
      </c>
      <c r="C1334" s="17" t="s">
        <v>101</v>
      </c>
      <c r="D1334" s="17" t="s">
        <v>1616</v>
      </c>
      <c r="E1334" s="17" t="s">
        <v>1694</v>
      </c>
      <c r="F1334" s="15" t="n">
        <v>604.58</v>
      </c>
      <c r="G1334" s="15" t="n">
        <f aca="false">ROUND(ROUND(F1334*100,0)/10,0)/100</f>
        <v>60.46</v>
      </c>
      <c r="H1334" s="15" t="n">
        <f aca="false">F1334+G1334</f>
        <v>665.04</v>
      </c>
      <c r="I1334" s="17" t="s">
        <v>2474</v>
      </c>
      <c r="J1334" s="19" t="n">
        <f aca="false">DATE(YEAR(B1334),MONTH(B1334),1)</f>
        <v>46204</v>
      </c>
      <c r="K1334" s="17" t="str">
        <f aca="false">IF(E1334="","No","Yes")</f>
        <v>Yes</v>
      </c>
      <c r="L1334" s="17" t="str">
        <f aca="false">IF(D1334="","No","Yes")</f>
        <v>Yes</v>
      </c>
    </row>
    <row r="1335" customFormat="false" ht="15" hidden="false" customHeight="false" outlineLevel="0" collapsed="false">
      <c r="A1335" s="17" t="s">
        <v>3805</v>
      </c>
      <c r="B1335" s="18" t="n">
        <v>46220</v>
      </c>
      <c r="C1335" s="17" t="s">
        <v>101</v>
      </c>
      <c r="D1335" s="17" t="s">
        <v>1575</v>
      </c>
      <c r="E1335" s="17" t="s">
        <v>1719</v>
      </c>
      <c r="F1335" s="15" t="n">
        <v>480</v>
      </c>
      <c r="G1335" s="15" t="n">
        <f aca="false">ROUND(ROUND(F1335*100,0)/10,0)/100</f>
        <v>48</v>
      </c>
      <c r="H1335" s="15" t="n">
        <f aca="false">F1335+G1335</f>
        <v>528</v>
      </c>
      <c r="I1335" s="17" t="s">
        <v>2474</v>
      </c>
      <c r="J1335" s="19" t="n">
        <f aca="false">DATE(YEAR(B1335),MONTH(B1335),1)</f>
        <v>46204</v>
      </c>
      <c r="K1335" s="17" t="str">
        <f aca="false">IF(E1335="","No","Yes")</f>
        <v>Yes</v>
      </c>
      <c r="L1335" s="17" t="str">
        <f aca="false">IF(D1335="","No","Yes")</f>
        <v>Yes</v>
      </c>
    </row>
    <row r="1336" customFormat="false" ht="15" hidden="false" customHeight="false" outlineLevel="0" collapsed="false">
      <c r="A1336" s="17" t="s">
        <v>3806</v>
      </c>
      <c r="B1336" s="18" t="n">
        <v>46221</v>
      </c>
      <c r="C1336" s="17" t="s">
        <v>82</v>
      </c>
      <c r="D1336" s="17" t="s">
        <v>1610</v>
      </c>
      <c r="E1336" s="17" t="s">
        <v>1658</v>
      </c>
      <c r="F1336" s="15" t="n">
        <v>348.79</v>
      </c>
      <c r="G1336" s="15" t="n">
        <f aca="false">ROUND(ROUND(F1336*100,0)/10,0)/100</f>
        <v>34.88</v>
      </c>
      <c r="H1336" s="15" t="n">
        <f aca="false">F1336+G1336</f>
        <v>383.67</v>
      </c>
      <c r="I1336" s="17" t="s">
        <v>2474</v>
      </c>
      <c r="J1336" s="19" t="n">
        <f aca="false">DATE(YEAR(B1336),MONTH(B1336),1)</f>
        <v>46204</v>
      </c>
      <c r="K1336" s="17" t="str">
        <f aca="false">IF(E1336="","No","Yes")</f>
        <v>Yes</v>
      </c>
      <c r="L1336" s="17" t="str">
        <f aca="false">IF(D1336="","No","Yes")</f>
        <v>Yes</v>
      </c>
    </row>
    <row r="1337" customFormat="false" ht="15" hidden="false" customHeight="false" outlineLevel="0" collapsed="false">
      <c r="A1337" s="17" t="s">
        <v>3807</v>
      </c>
      <c r="B1337" s="18" t="n">
        <v>46221</v>
      </c>
      <c r="C1337" s="17" t="s">
        <v>82</v>
      </c>
      <c r="D1337" s="17" t="s">
        <v>1579</v>
      </c>
      <c r="E1337" s="17" t="s">
        <v>1664</v>
      </c>
      <c r="F1337" s="15" t="n">
        <v>1182.04</v>
      </c>
      <c r="G1337" s="15" t="n">
        <f aca="false">ROUND(ROUND(F1337*100,0)/10,0)/100</f>
        <v>118.2</v>
      </c>
      <c r="H1337" s="15" t="n">
        <f aca="false">F1337+G1337</f>
        <v>1300.24</v>
      </c>
      <c r="I1337" s="17" t="s">
        <v>2474</v>
      </c>
      <c r="J1337" s="19" t="n">
        <f aca="false">DATE(YEAR(B1337),MONTH(B1337),1)</f>
        <v>46204</v>
      </c>
      <c r="K1337" s="17" t="str">
        <f aca="false">IF(E1337="","No","Yes")</f>
        <v>Yes</v>
      </c>
      <c r="L1337" s="17" t="str">
        <f aca="false">IF(D1337="","No","Yes")</f>
        <v>Yes</v>
      </c>
    </row>
    <row r="1338" customFormat="false" ht="15" hidden="false" customHeight="false" outlineLevel="0" collapsed="false">
      <c r="A1338" s="17" t="s">
        <v>3808</v>
      </c>
      <c r="B1338" s="18" t="n">
        <v>46221</v>
      </c>
      <c r="C1338" s="17" t="s">
        <v>82</v>
      </c>
      <c r="D1338" s="17" t="s">
        <v>1610</v>
      </c>
      <c r="E1338" s="17" t="s">
        <v>1687</v>
      </c>
      <c r="F1338" s="15" t="n">
        <v>126.54</v>
      </c>
      <c r="G1338" s="15" t="n">
        <f aca="false">ROUND(ROUND(F1338*100,0)/10,0)/100</f>
        <v>12.65</v>
      </c>
      <c r="H1338" s="15" t="n">
        <f aca="false">F1338+G1338</f>
        <v>139.19</v>
      </c>
      <c r="I1338" s="17" t="s">
        <v>2474</v>
      </c>
      <c r="J1338" s="19" t="n">
        <f aca="false">DATE(YEAR(B1338),MONTH(B1338),1)</f>
        <v>46204</v>
      </c>
      <c r="K1338" s="17" t="str">
        <f aca="false">IF(E1338="","No","Yes")</f>
        <v>Yes</v>
      </c>
      <c r="L1338" s="17" t="str">
        <f aca="false">IF(D1338="","No","Yes")</f>
        <v>Yes</v>
      </c>
    </row>
    <row r="1339" customFormat="false" ht="15" hidden="false" customHeight="false" outlineLevel="0" collapsed="false">
      <c r="A1339" s="17" t="s">
        <v>3809</v>
      </c>
      <c r="B1339" s="18" t="n">
        <v>46221</v>
      </c>
      <c r="C1339" s="17" t="s">
        <v>82</v>
      </c>
      <c r="D1339" s="17" t="s">
        <v>1480</v>
      </c>
      <c r="E1339" s="17" t="s">
        <v>1698</v>
      </c>
      <c r="F1339" s="15" t="n">
        <v>412.61</v>
      </c>
      <c r="G1339" s="15" t="n">
        <f aca="false">ROUND(ROUND(F1339*100,0)/10,0)/100</f>
        <v>41.26</v>
      </c>
      <c r="H1339" s="15" t="n">
        <f aca="false">F1339+G1339</f>
        <v>453.87</v>
      </c>
      <c r="I1339" s="17" t="s">
        <v>2474</v>
      </c>
      <c r="J1339" s="19" t="n">
        <f aca="false">DATE(YEAR(B1339),MONTH(B1339),1)</f>
        <v>46204</v>
      </c>
      <c r="K1339" s="17" t="str">
        <f aca="false">IF(E1339="","No","Yes")</f>
        <v>Yes</v>
      </c>
      <c r="L1339" s="17" t="str">
        <f aca="false">IF(D1339="","No","Yes")</f>
        <v>Yes</v>
      </c>
    </row>
    <row r="1340" customFormat="false" ht="15" hidden="false" customHeight="false" outlineLevel="0" collapsed="false">
      <c r="A1340" s="17" t="s">
        <v>3810</v>
      </c>
      <c r="B1340" s="18" t="n">
        <v>46221</v>
      </c>
      <c r="C1340" s="17" t="s">
        <v>82</v>
      </c>
      <c r="D1340" s="17" t="s">
        <v>1521</v>
      </c>
      <c r="E1340" s="17" t="s">
        <v>1748</v>
      </c>
      <c r="F1340" s="15" t="n">
        <v>209.38</v>
      </c>
      <c r="G1340" s="15" t="n">
        <f aca="false">ROUND(ROUND(F1340*100,0)/10,0)/100</f>
        <v>20.94</v>
      </c>
      <c r="H1340" s="15" t="n">
        <f aca="false">F1340+G1340</f>
        <v>230.32</v>
      </c>
      <c r="I1340" s="17" t="s">
        <v>2474</v>
      </c>
      <c r="J1340" s="19" t="n">
        <f aca="false">DATE(YEAR(B1340),MONTH(B1340),1)</f>
        <v>46204</v>
      </c>
      <c r="K1340" s="17" t="str">
        <f aca="false">IF(E1340="","No","Yes")</f>
        <v>Yes</v>
      </c>
      <c r="L1340" s="17" t="str">
        <f aca="false">IF(D1340="","No","Yes")</f>
        <v>Yes</v>
      </c>
    </row>
    <row r="1341" customFormat="false" ht="15" hidden="false" customHeight="false" outlineLevel="0" collapsed="false">
      <c r="A1341" s="17" t="s">
        <v>3811</v>
      </c>
      <c r="B1341" s="18" t="n">
        <v>46221</v>
      </c>
      <c r="C1341" s="17" t="s">
        <v>82</v>
      </c>
      <c r="D1341" s="17" t="s">
        <v>1834</v>
      </c>
      <c r="E1341" s="17"/>
      <c r="F1341" s="15" t="n">
        <v>79.85</v>
      </c>
      <c r="G1341" s="15" t="n">
        <f aca="false">ROUND(ROUND(F1341*100,0)/10,0)/100</f>
        <v>7.99</v>
      </c>
      <c r="H1341" s="15" t="n">
        <f aca="false">F1341+G1341</f>
        <v>87.84</v>
      </c>
      <c r="I1341" s="17" t="s">
        <v>2472</v>
      </c>
      <c r="J1341" s="19" t="n">
        <f aca="false">DATE(YEAR(B1341),MONTH(B1341),1)</f>
        <v>46204</v>
      </c>
      <c r="K1341" s="17" t="str">
        <f aca="false">IF(E1341="","No","Yes")</f>
        <v>No</v>
      </c>
      <c r="L1341" s="17" t="str">
        <f aca="false">IF(D1341="","No","Yes")</f>
        <v>Yes</v>
      </c>
    </row>
    <row r="1342" customFormat="false" ht="15" hidden="false" customHeight="false" outlineLevel="0" collapsed="false">
      <c r="A1342" s="17" t="s">
        <v>3812</v>
      </c>
      <c r="B1342" s="18" t="n">
        <v>46221</v>
      </c>
      <c r="C1342" s="17" t="s">
        <v>82</v>
      </c>
      <c r="D1342" s="17" t="s">
        <v>1787</v>
      </c>
      <c r="E1342" s="17"/>
      <c r="F1342" s="15" t="n">
        <v>90.43</v>
      </c>
      <c r="G1342" s="15" t="n">
        <f aca="false">ROUND(ROUND(F1342*100,0)/10,0)/100</f>
        <v>9.04</v>
      </c>
      <c r="H1342" s="15" t="n">
        <f aca="false">F1342+G1342</f>
        <v>99.47</v>
      </c>
      <c r="I1342" s="17" t="s">
        <v>2472</v>
      </c>
      <c r="J1342" s="19" t="n">
        <f aca="false">DATE(YEAR(B1342),MONTH(B1342),1)</f>
        <v>46204</v>
      </c>
      <c r="K1342" s="17" t="str">
        <f aca="false">IF(E1342="","No","Yes")</f>
        <v>No</v>
      </c>
      <c r="L1342" s="17" t="str">
        <f aca="false">IF(D1342="","No","Yes")</f>
        <v>Yes</v>
      </c>
    </row>
    <row r="1343" customFormat="false" ht="15" hidden="false" customHeight="false" outlineLevel="0" collapsed="false">
      <c r="A1343" s="17" t="s">
        <v>3813</v>
      </c>
      <c r="B1343" s="18" t="n">
        <v>46221</v>
      </c>
      <c r="C1343" s="17" t="s">
        <v>88</v>
      </c>
      <c r="D1343" s="17" t="s">
        <v>1480</v>
      </c>
      <c r="E1343" s="17" t="s">
        <v>1693</v>
      </c>
      <c r="F1343" s="15" t="n">
        <v>1074.75</v>
      </c>
      <c r="G1343" s="15" t="n">
        <f aca="false">ROUND(ROUND(F1343*100,0)/10,0)/100</f>
        <v>107.48</v>
      </c>
      <c r="H1343" s="15" t="n">
        <f aca="false">F1343+G1343</f>
        <v>1182.23</v>
      </c>
      <c r="I1343" s="17" t="s">
        <v>2474</v>
      </c>
      <c r="J1343" s="19" t="n">
        <f aca="false">DATE(YEAR(B1343),MONTH(B1343),1)</f>
        <v>46204</v>
      </c>
      <c r="K1343" s="17" t="str">
        <f aca="false">IF(E1343="","No","Yes")</f>
        <v>Yes</v>
      </c>
      <c r="L1343" s="17" t="str">
        <f aca="false">IF(D1343="","No","Yes")</f>
        <v>Yes</v>
      </c>
    </row>
    <row r="1344" customFormat="false" ht="15" hidden="false" customHeight="false" outlineLevel="0" collapsed="false">
      <c r="A1344" s="17" t="s">
        <v>3814</v>
      </c>
      <c r="B1344" s="18" t="n">
        <v>46221</v>
      </c>
      <c r="C1344" s="17" t="s">
        <v>88</v>
      </c>
      <c r="D1344" s="17" t="s">
        <v>1602</v>
      </c>
      <c r="E1344" s="17" t="s">
        <v>1715</v>
      </c>
      <c r="F1344" s="15" t="n">
        <v>462.31</v>
      </c>
      <c r="G1344" s="15" t="n">
        <f aca="false">ROUND(ROUND(F1344*100,0)/10,0)/100</f>
        <v>46.23</v>
      </c>
      <c r="H1344" s="15" t="n">
        <f aca="false">F1344+G1344</f>
        <v>508.54</v>
      </c>
      <c r="I1344" s="17" t="s">
        <v>2474</v>
      </c>
      <c r="J1344" s="19" t="n">
        <f aca="false">DATE(YEAR(B1344),MONTH(B1344),1)</f>
        <v>46204</v>
      </c>
      <c r="K1344" s="17" t="str">
        <f aca="false">IF(E1344="","No","Yes")</f>
        <v>Yes</v>
      </c>
      <c r="L1344" s="17" t="str">
        <f aca="false">IF(D1344="","No","Yes")</f>
        <v>Yes</v>
      </c>
    </row>
    <row r="1345" customFormat="false" ht="15" hidden="false" customHeight="false" outlineLevel="0" collapsed="false">
      <c r="A1345" s="17" t="s">
        <v>3815</v>
      </c>
      <c r="B1345" s="18" t="n">
        <v>46221</v>
      </c>
      <c r="C1345" s="17" t="s">
        <v>88</v>
      </c>
      <c r="D1345" s="17" t="s">
        <v>1711</v>
      </c>
      <c r="E1345" s="17" t="s">
        <v>1763</v>
      </c>
      <c r="F1345" s="15" t="n">
        <v>950.77</v>
      </c>
      <c r="G1345" s="15" t="n">
        <f aca="false">ROUND(ROUND(F1345*100,0)/10,0)/100</f>
        <v>95.08</v>
      </c>
      <c r="H1345" s="15" t="n">
        <f aca="false">F1345+G1345</f>
        <v>1045.85</v>
      </c>
      <c r="I1345" s="17" t="s">
        <v>2474</v>
      </c>
      <c r="J1345" s="19" t="n">
        <f aca="false">DATE(YEAR(B1345),MONTH(B1345),1)</f>
        <v>46204</v>
      </c>
      <c r="K1345" s="17" t="str">
        <f aca="false">IF(E1345="","No","Yes")</f>
        <v>Yes</v>
      </c>
      <c r="L1345" s="17" t="str">
        <f aca="false">IF(D1345="","No","Yes")</f>
        <v>Yes</v>
      </c>
    </row>
    <row r="1346" customFormat="false" ht="15" hidden="false" customHeight="false" outlineLevel="0" collapsed="false">
      <c r="A1346" s="17" t="s">
        <v>3816</v>
      </c>
      <c r="B1346" s="18" t="n">
        <v>46221</v>
      </c>
      <c r="C1346" s="17" t="s">
        <v>88</v>
      </c>
      <c r="D1346" s="17" t="s">
        <v>1704</v>
      </c>
      <c r="E1346" s="17" t="s">
        <v>1764</v>
      </c>
      <c r="F1346" s="15" t="n">
        <v>163.96</v>
      </c>
      <c r="G1346" s="15" t="n">
        <f aca="false">ROUND(ROUND(F1346*100,0)/10,0)/100</f>
        <v>16.4</v>
      </c>
      <c r="H1346" s="15" t="n">
        <f aca="false">F1346+G1346</f>
        <v>180.36</v>
      </c>
      <c r="I1346" s="17" t="s">
        <v>2474</v>
      </c>
      <c r="J1346" s="19" t="n">
        <f aca="false">DATE(YEAR(B1346),MONTH(B1346),1)</f>
        <v>46204</v>
      </c>
      <c r="K1346" s="17" t="str">
        <f aca="false">IF(E1346="","No","Yes")</f>
        <v>Yes</v>
      </c>
      <c r="L1346" s="17" t="str">
        <f aca="false">IF(D1346="","No","Yes")</f>
        <v>Yes</v>
      </c>
    </row>
    <row r="1347" customFormat="false" ht="15" hidden="false" customHeight="false" outlineLevel="0" collapsed="false">
      <c r="A1347" s="17" t="s">
        <v>3817</v>
      </c>
      <c r="B1347" s="18" t="n">
        <v>46221</v>
      </c>
      <c r="C1347" s="17" t="s">
        <v>88</v>
      </c>
      <c r="D1347" s="17" t="s">
        <v>1627</v>
      </c>
      <c r="E1347" s="17"/>
      <c r="F1347" s="15" t="n">
        <v>189.24</v>
      </c>
      <c r="G1347" s="15" t="n">
        <f aca="false">ROUND(ROUND(F1347*100,0)/10,0)/100</f>
        <v>18.92</v>
      </c>
      <c r="H1347" s="15" t="n">
        <f aca="false">F1347+G1347</f>
        <v>208.16</v>
      </c>
      <c r="I1347" s="17" t="s">
        <v>2472</v>
      </c>
      <c r="J1347" s="19" t="n">
        <f aca="false">DATE(YEAR(B1347),MONTH(B1347),1)</f>
        <v>46204</v>
      </c>
      <c r="K1347" s="17" t="str">
        <f aca="false">IF(E1347="","No","Yes")</f>
        <v>No</v>
      </c>
      <c r="L1347" s="17" t="str">
        <f aca="false">IF(D1347="","No","Yes")</f>
        <v>Yes</v>
      </c>
    </row>
    <row r="1348" customFormat="false" ht="15" hidden="false" customHeight="false" outlineLevel="0" collapsed="false">
      <c r="A1348" s="17" t="s">
        <v>3818</v>
      </c>
      <c r="B1348" s="18" t="n">
        <v>46222</v>
      </c>
      <c r="C1348" s="17" t="s">
        <v>82</v>
      </c>
      <c r="D1348" s="17" t="s">
        <v>1671</v>
      </c>
      <c r="E1348" s="17" t="s">
        <v>1670</v>
      </c>
      <c r="F1348" s="15" t="n">
        <v>632.01</v>
      </c>
      <c r="G1348" s="15" t="n">
        <f aca="false">ROUND(ROUND(F1348*100,0)/10,0)/100</f>
        <v>63.2</v>
      </c>
      <c r="H1348" s="15" t="n">
        <f aca="false">F1348+G1348</f>
        <v>695.21</v>
      </c>
      <c r="I1348" s="17" t="s">
        <v>2474</v>
      </c>
      <c r="J1348" s="19" t="n">
        <f aca="false">DATE(YEAR(B1348),MONTH(B1348),1)</f>
        <v>46204</v>
      </c>
      <c r="K1348" s="17" t="str">
        <f aca="false">IF(E1348="","No","Yes")</f>
        <v>Yes</v>
      </c>
      <c r="L1348" s="17" t="str">
        <f aca="false">IF(D1348="","No","Yes")</f>
        <v>Yes</v>
      </c>
    </row>
    <row r="1349" customFormat="false" ht="15" hidden="false" customHeight="false" outlineLevel="0" collapsed="false">
      <c r="A1349" s="17" t="s">
        <v>3819</v>
      </c>
      <c r="B1349" s="18" t="n">
        <v>46222</v>
      </c>
      <c r="C1349" s="17" t="s">
        <v>82</v>
      </c>
      <c r="D1349" s="17" t="s">
        <v>1674</v>
      </c>
      <c r="E1349" s="17" t="s">
        <v>1673</v>
      </c>
      <c r="F1349" s="15" t="n">
        <v>118.13</v>
      </c>
      <c r="G1349" s="15" t="n">
        <f aca="false">ROUND(ROUND(F1349*100,0)/10,0)/100</f>
        <v>11.81</v>
      </c>
      <c r="H1349" s="15" t="n">
        <f aca="false">F1349+G1349</f>
        <v>129.94</v>
      </c>
      <c r="I1349" s="17" t="s">
        <v>2474</v>
      </c>
      <c r="J1349" s="19" t="n">
        <f aca="false">DATE(YEAR(B1349),MONTH(B1349),1)</f>
        <v>46204</v>
      </c>
      <c r="K1349" s="17" t="str">
        <f aca="false">IF(E1349="","No","Yes")</f>
        <v>Yes</v>
      </c>
      <c r="L1349" s="17" t="str">
        <f aca="false">IF(D1349="","No","Yes")</f>
        <v>Yes</v>
      </c>
    </row>
    <row r="1350" customFormat="false" ht="15" hidden="false" customHeight="false" outlineLevel="0" collapsed="false">
      <c r="A1350" s="17" t="s">
        <v>3820</v>
      </c>
      <c r="B1350" s="18" t="n">
        <v>46222</v>
      </c>
      <c r="C1350" s="17" t="s">
        <v>82</v>
      </c>
      <c r="D1350" s="17" t="s">
        <v>1701</v>
      </c>
      <c r="E1350" s="17" t="s">
        <v>1709</v>
      </c>
      <c r="F1350" s="15" t="n">
        <v>191.58</v>
      </c>
      <c r="G1350" s="15" t="n">
        <f aca="false">ROUND(ROUND(F1350*100,0)/10,0)/100</f>
        <v>19.16</v>
      </c>
      <c r="H1350" s="15" t="n">
        <f aca="false">F1350+G1350</f>
        <v>210.74</v>
      </c>
      <c r="I1350" s="17" t="s">
        <v>2474</v>
      </c>
      <c r="J1350" s="19" t="n">
        <f aca="false">DATE(YEAR(B1350),MONTH(B1350),1)</f>
        <v>46204</v>
      </c>
      <c r="K1350" s="17" t="str">
        <f aca="false">IF(E1350="","No","Yes")</f>
        <v>Yes</v>
      </c>
      <c r="L1350" s="17" t="str">
        <f aca="false">IF(D1350="","No","Yes")</f>
        <v>Yes</v>
      </c>
    </row>
    <row r="1351" customFormat="false" ht="15" hidden="false" customHeight="false" outlineLevel="0" collapsed="false">
      <c r="A1351" s="17" t="s">
        <v>3821</v>
      </c>
      <c r="B1351" s="18" t="n">
        <v>46222</v>
      </c>
      <c r="C1351" s="17" t="s">
        <v>82</v>
      </c>
      <c r="D1351" s="17" t="s">
        <v>1723</v>
      </c>
      <c r="E1351" s="17" t="s">
        <v>1722</v>
      </c>
      <c r="F1351" s="15" t="n">
        <v>202.85</v>
      </c>
      <c r="G1351" s="15" t="n">
        <f aca="false">ROUND(ROUND(F1351*100,0)/10,0)/100</f>
        <v>20.29</v>
      </c>
      <c r="H1351" s="15" t="n">
        <f aca="false">F1351+G1351</f>
        <v>223.14</v>
      </c>
      <c r="I1351" s="17" t="s">
        <v>2474</v>
      </c>
      <c r="J1351" s="19" t="n">
        <f aca="false">DATE(YEAR(B1351),MONTH(B1351),1)</f>
        <v>46204</v>
      </c>
      <c r="K1351" s="17" t="str">
        <f aca="false">IF(E1351="","No","Yes")</f>
        <v>Yes</v>
      </c>
      <c r="L1351" s="17" t="str">
        <f aca="false">IF(D1351="","No","Yes")</f>
        <v>Yes</v>
      </c>
    </row>
    <row r="1352" customFormat="false" ht="15" hidden="false" customHeight="false" outlineLevel="0" collapsed="false">
      <c r="A1352" s="17" t="s">
        <v>3822</v>
      </c>
      <c r="B1352" s="18" t="n">
        <v>46222</v>
      </c>
      <c r="C1352" s="17" t="s">
        <v>82</v>
      </c>
      <c r="D1352" s="17" t="s">
        <v>1730</v>
      </c>
      <c r="E1352" s="17" t="s">
        <v>1729</v>
      </c>
      <c r="F1352" s="15" t="n">
        <v>198.04</v>
      </c>
      <c r="G1352" s="15" t="n">
        <f aca="false">ROUND(ROUND(F1352*100,0)/10,0)/100</f>
        <v>19.8</v>
      </c>
      <c r="H1352" s="15" t="n">
        <f aca="false">F1352+G1352</f>
        <v>217.84</v>
      </c>
      <c r="I1352" s="17" t="s">
        <v>2474</v>
      </c>
      <c r="J1352" s="19" t="n">
        <f aca="false">DATE(YEAR(B1352),MONTH(B1352),1)</f>
        <v>46204</v>
      </c>
      <c r="K1352" s="17" t="str">
        <f aca="false">IF(E1352="","No","Yes")</f>
        <v>Yes</v>
      </c>
      <c r="L1352" s="17" t="str">
        <f aca="false">IF(D1352="","No","Yes")</f>
        <v>Yes</v>
      </c>
    </row>
    <row r="1353" customFormat="false" ht="15" hidden="false" customHeight="false" outlineLevel="0" collapsed="false">
      <c r="A1353" s="17" t="s">
        <v>3823</v>
      </c>
      <c r="B1353" s="18" t="n">
        <v>46222</v>
      </c>
      <c r="C1353" s="17" t="s">
        <v>82</v>
      </c>
      <c r="D1353" s="17"/>
      <c r="E1353" s="17"/>
      <c r="F1353" s="15" t="n">
        <v>113.22</v>
      </c>
      <c r="G1353" s="15" t="n">
        <f aca="false">ROUND(ROUND(F1353*100,0)/10,0)/100</f>
        <v>11.32</v>
      </c>
      <c r="H1353" s="15" t="n">
        <f aca="false">F1353+G1353</f>
        <v>124.54</v>
      </c>
      <c r="I1353" s="17" t="s">
        <v>2470</v>
      </c>
      <c r="J1353" s="19" t="n">
        <f aca="false">DATE(YEAR(B1353),MONTH(B1353),1)</f>
        <v>46204</v>
      </c>
      <c r="K1353" s="17" t="str">
        <f aca="false">IF(E1353="","No","Yes")</f>
        <v>No</v>
      </c>
      <c r="L1353" s="17" t="str">
        <f aca="false">IF(D1353="","No","Yes")</f>
        <v>No</v>
      </c>
    </row>
    <row r="1354" customFormat="false" ht="15" hidden="false" customHeight="false" outlineLevel="0" collapsed="false">
      <c r="A1354" s="17" t="s">
        <v>3824</v>
      </c>
      <c r="B1354" s="18" t="n">
        <v>46222</v>
      </c>
      <c r="C1354" s="17" t="s">
        <v>88</v>
      </c>
      <c r="D1354" s="17" t="s">
        <v>1704</v>
      </c>
      <c r="E1354" s="17" t="s">
        <v>1766</v>
      </c>
      <c r="F1354" s="15" t="n">
        <v>109.38</v>
      </c>
      <c r="G1354" s="15" t="n">
        <f aca="false">ROUND(ROUND(F1354*100,0)/10,0)/100</f>
        <v>10.94</v>
      </c>
      <c r="H1354" s="15" t="n">
        <f aca="false">F1354+G1354</f>
        <v>120.32</v>
      </c>
      <c r="I1354" s="17" t="s">
        <v>2474</v>
      </c>
      <c r="J1354" s="19" t="n">
        <f aca="false">DATE(YEAR(B1354),MONTH(B1354),1)</f>
        <v>46204</v>
      </c>
      <c r="K1354" s="17" t="str">
        <f aca="false">IF(E1354="","No","Yes")</f>
        <v>Yes</v>
      </c>
      <c r="L1354" s="17" t="str">
        <f aca="false">IF(D1354="","No","Yes")</f>
        <v>Yes</v>
      </c>
    </row>
    <row r="1355" customFormat="false" ht="15" hidden="false" customHeight="false" outlineLevel="0" collapsed="false">
      <c r="A1355" s="17" t="s">
        <v>3825</v>
      </c>
      <c r="B1355" s="18" t="n">
        <v>46222</v>
      </c>
      <c r="C1355" s="17" t="s">
        <v>88</v>
      </c>
      <c r="D1355" s="17" t="s">
        <v>1711</v>
      </c>
      <c r="E1355" s="17" t="s">
        <v>1790</v>
      </c>
      <c r="F1355" s="15" t="n">
        <v>202.39</v>
      </c>
      <c r="G1355" s="15" t="n">
        <f aca="false">ROUND(ROUND(F1355*100,0)/10,0)/100</f>
        <v>20.24</v>
      </c>
      <c r="H1355" s="15" t="n">
        <f aca="false">F1355+G1355</f>
        <v>222.63</v>
      </c>
      <c r="I1355" s="17" t="s">
        <v>2474</v>
      </c>
      <c r="J1355" s="19" t="n">
        <f aca="false">DATE(YEAR(B1355),MONTH(B1355),1)</f>
        <v>46204</v>
      </c>
      <c r="K1355" s="17" t="str">
        <f aca="false">IF(E1355="","No","Yes")</f>
        <v>Yes</v>
      </c>
      <c r="L1355" s="17" t="str">
        <f aca="false">IF(D1355="","No","Yes")</f>
        <v>Yes</v>
      </c>
    </row>
    <row r="1356" customFormat="false" ht="15" hidden="false" customHeight="false" outlineLevel="0" collapsed="false">
      <c r="A1356" s="17" t="s">
        <v>3826</v>
      </c>
      <c r="B1356" s="18" t="n">
        <v>46222</v>
      </c>
      <c r="C1356" s="17" t="s">
        <v>88</v>
      </c>
      <c r="D1356" s="17" t="s">
        <v>1711</v>
      </c>
      <c r="E1356" s="17"/>
      <c r="F1356" s="15" t="n">
        <v>76.76</v>
      </c>
      <c r="G1356" s="15" t="n">
        <f aca="false">ROUND(ROUND(F1356*100,0)/10,0)/100</f>
        <v>7.68</v>
      </c>
      <c r="H1356" s="15" t="n">
        <f aca="false">F1356+G1356</f>
        <v>84.44</v>
      </c>
      <c r="I1356" s="17" t="s">
        <v>2472</v>
      </c>
      <c r="J1356" s="19" t="n">
        <f aca="false">DATE(YEAR(B1356),MONTH(B1356),1)</f>
        <v>46204</v>
      </c>
      <c r="K1356" s="17" t="str">
        <f aca="false">IF(E1356="","No","Yes")</f>
        <v>No</v>
      </c>
      <c r="L1356" s="17" t="str">
        <f aca="false">IF(D1356="","No","Yes")</f>
        <v>Yes</v>
      </c>
    </row>
    <row r="1357" customFormat="false" ht="15" hidden="false" customHeight="false" outlineLevel="0" collapsed="false">
      <c r="A1357" s="17" t="s">
        <v>3827</v>
      </c>
      <c r="B1357" s="18" t="n">
        <v>46222</v>
      </c>
      <c r="C1357" s="17" t="s">
        <v>101</v>
      </c>
      <c r="D1357" s="17" t="s">
        <v>1744</v>
      </c>
      <c r="E1357" s="17" t="s">
        <v>1743</v>
      </c>
      <c r="F1357" s="15" t="n">
        <v>312.25</v>
      </c>
      <c r="G1357" s="15" t="n">
        <f aca="false">ROUND(ROUND(F1357*100,0)/10,0)/100</f>
        <v>31.23</v>
      </c>
      <c r="H1357" s="15" t="n">
        <f aca="false">F1357+G1357</f>
        <v>343.48</v>
      </c>
      <c r="I1357" s="17" t="s">
        <v>2474</v>
      </c>
      <c r="J1357" s="19" t="n">
        <f aca="false">DATE(YEAR(B1357),MONTH(B1357),1)</f>
        <v>46204</v>
      </c>
      <c r="K1357" s="17" t="str">
        <f aca="false">IF(E1357="","No","Yes")</f>
        <v>Yes</v>
      </c>
      <c r="L1357" s="17" t="str">
        <f aca="false">IF(D1357="","No","Yes")</f>
        <v>Yes</v>
      </c>
    </row>
    <row r="1358" customFormat="false" ht="15" hidden="false" customHeight="false" outlineLevel="0" collapsed="false">
      <c r="A1358" s="17" t="s">
        <v>3828</v>
      </c>
      <c r="B1358" s="18" t="n">
        <v>46222</v>
      </c>
      <c r="C1358" s="17" t="s">
        <v>101</v>
      </c>
      <c r="D1358" s="17" t="s">
        <v>1730</v>
      </c>
      <c r="E1358" s="17" t="s">
        <v>1755</v>
      </c>
      <c r="F1358" s="15" t="n">
        <v>465.38</v>
      </c>
      <c r="G1358" s="15" t="n">
        <f aca="false">ROUND(ROUND(F1358*100,0)/10,0)/100</f>
        <v>46.54</v>
      </c>
      <c r="H1358" s="15" t="n">
        <f aca="false">F1358+G1358</f>
        <v>511.92</v>
      </c>
      <c r="I1358" s="17" t="s">
        <v>2474</v>
      </c>
      <c r="J1358" s="19" t="n">
        <f aca="false">DATE(YEAR(B1358),MONTH(B1358),1)</f>
        <v>46204</v>
      </c>
      <c r="K1358" s="17" t="str">
        <f aca="false">IF(E1358="","No","Yes")</f>
        <v>Yes</v>
      </c>
      <c r="L1358" s="17" t="str">
        <f aca="false">IF(D1358="","No","Yes")</f>
        <v>Yes</v>
      </c>
    </row>
    <row r="1359" customFormat="false" ht="15" hidden="false" customHeight="false" outlineLevel="0" collapsed="false">
      <c r="A1359" s="17" t="s">
        <v>3829</v>
      </c>
      <c r="B1359" s="18" t="n">
        <v>46222</v>
      </c>
      <c r="C1359" s="17" t="s">
        <v>101</v>
      </c>
      <c r="D1359" s="17" t="s">
        <v>1744</v>
      </c>
      <c r="E1359" s="17" t="s">
        <v>1761</v>
      </c>
      <c r="F1359" s="15" t="n">
        <v>93.17</v>
      </c>
      <c r="G1359" s="15" t="n">
        <f aca="false">ROUND(ROUND(F1359*100,0)/10,0)/100</f>
        <v>9.32</v>
      </c>
      <c r="H1359" s="15" t="n">
        <f aca="false">F1359+G1359</f>
        <v>102.49</v>
      </c>
      <c r="I1359" s="17" t="s">
        <v>2474</v>
      </c>
      <c r="J1359" s="19" t="n">
        <f aca="false">DATE(YEAR(B1359),MONTH(B1359),1)</f>
        <v>46204</v>
      </c>
      <c r="K1359" s="17" t="str">
        <f aca="false">IF(E1359="","No","Yes")</f>
        <v>Yes</v>
      </c>
      <c r="L1359" s="17" t="str">
        <f aca="false">IF(D1359="","No","Yes")</f>
        <v>Yes</v>
      </c>
    </row>
    <row r="1360" customFormat="false" ht="15" hidden="false" customHeight="false" outlineLevel="0" collapsed="false">
      <c r="A1360" s="17" t="s">
        <v>3830</v>
      </c>
      <c r="B1360" s="18" t="n">
        <v>46223</v>
      </c>
      <c r="C1360" s="17" t="s">
        <v>82</v>
      </c>
      <c r="D1360" s="17" t="s">
        <v>1526</v>
      </c>
      <c r="E1360" s="17" t="s">
        <v>1649</v>
      </c>
      <c r="F1360" s="15" t="n">
        <v>130.89</v>
      </c>
      <c r="G1360" s="15" t="n">
        <f aca="false">ROUND(ROUND(F1360*100,0)/10,0)/100</f>
        <v>13.09</v>
      </c>
      <c r="H1360" s="15" t="n">
        <f aca="false">F1360+G1360</f>
        <v>143.98</v>
      </c>
      <c r="I1360" s="17" t="s">
        <v>2474</v>
      </c>
      <c r="J1360" s="19" t="n">
        <f aca="false">DATE(YEAR(B1360),MONTH(B1360),1)</f>
        <v>46204</v>
      </c>
      <c r="K1360" s="17" t="str">
        <f aca="false">IF(E1360="","No","Yes")</f>
        <v>Yes</v>
      </c>
      <c r="L1360" s="17" t="str">
        <f aca="false">IF(D1360="","No","Yes")</f>
        <v>Yes</v>
      </c>
    </row>
    <row r="1361" customFormat="false" ht="15" hidden="false" customHeight="false" outlineLevel="0" collapsed="false">
      <c r="A1361" s="17" t="s">
        <v>3831</v>
      </c>
      <c r="B1361" s="18" t="n">
        <v>46223</v>
      </c>
      <c r="C1361" s="17" t="s">
        <v>82</v>
      </c>
      <c r="D1361" s="17" t="s">
        <v>1704</v>
      </c>
      <c r="E1361" s="17" t="s">
        <v>1703</v>
      </c>
      <c r="F1361" s="15" t="n">
        <v>300.83</v>
      </c>
      <c r="G1361" s="15" t="n">
        <f aca="false">ROUND(ROUND(F1361*100,0)/10,0)/100</f>
        <v>30.08</v>
      </c>
      <c r="H1361" s="15" t="n">
        <f aca="false">F1361+G1361</f>
        <v>330.91</v>
      </c>
      <c r="I1361" s="17" t="s">
        <v>2474</v>
      </c>
      <c r="J1361" s="19" t="n">
        <f aca="false">DATE(YEAR(B1361),MONTH(B1361),1)</f>
        <v>46204</v>
      </c>
      <c r="K1361" s="17" t="str">
        <f aca="false">IF(E1361="","No","Yes")</f>
        <v>Yes</v>
      </c>
      <c r="L1361" s="17" t="str">
        <f aca="false">IF(D1361="","No","Yes")</f>
        <v>Yes</v>
      </c>
    </row>
    <row r="1362" customFormat="false" ht="15" hidden="false" customHeight="false" outlineLevel="0" collapsed="false">
      <c r="A1362" s="17" t="s">
        <v>3832</v>
      </c>
      <c r="B1362" s="18" t="n">
        <v>46223</v>
      </c>
      <c r="C1362" s="17" t="s">
        <v>82</v>
      </c>
      <c r="D1362" s="17" t="s">
        <v>1589</v>
      </c>
      <c r="E1362" s="17" t="s">
        <v>1720</v>
      </c>
      <c r="F1362" s="15" t="n">
        <v>236.04</v>
      </c>
      <c r="G1362" s="15" t="n">
        <f aca="false">ROUND(ROUND(F1362*100,0)/10,0)/100</f>
        <v>23.6</v>
      </c>
      <c r="H1362" s="15" t="n">
        <f aca="false">F1362+G1362</f>
        <v>259.64</v>
      </c>
      <c r="I1362" s="17" t="s">
        <v>2474</v>
      </c>
      <c r="J1362" s="19" t="n">
        <f aca="false">DATE(YEAR(B1362),MONTH(B1362),1)</f>
        <v>46204</v>
      </c>
      <c r="K1362" s="17" t="str">
        <f aca="false">IF(E1362="","No","Yes")</f>
        <v>Yes</v>
      </c>
      <c r="L1362" s="17" t="str">
        <f aca="false">IF(D1362="","No","Yes")</f>
        <v>Yes</v>
      </c>
    </row>
    <row r="1363" customFormat="false" ht="15" hidden="false" customHeight="false" outlineLevel="0" collapsed="false">
      <c r="A1363" s="17" t="s">
        <v>3833</v>
      </c>
      <c r="B1363" s="18" t="n">
        <v>46223</v>
      </c>
      <c r="C1363" s="17" t="s">
        <v>82</v>
      </c>
      <c r="D1363" s="17" t="s">
        <v>1579</v>
      </c>
      <c r="E1363" s="17" t="s">
        <v>1735</v>
      </c>
      <c r="F1363" s="15" t="n">
        <v>267.45</v>
      </c>
      <c r="G1363" s="15" t="n">
        <f aca="false">ROUND(ROUND(F1363*100,0)/10,0)/100</f>
        <v>26.75</v>
      </c>
      <c r="H1363" s="15" t="n">
        <f aca="false">F1363+G1363</f>
        <v>294.2</v>
      </c>
      <c r="I1363" s="17" t="s">
        <v>2474</v>
      </c>
      <c r="J1363" s="19" t="n">
        <f aca="false">DATE(YEAR(B1363),MONTH(B1363),1)</f>
        <v>46204</v>
      </c>
      <c r="K1363" s="17" t="str">
        <f aca="false">IF(E1363="","No","Yes")</f>
        <v>Yes</v>
      </c>
      <c r="L1363" s="17" t="str">
        <f aca="false">IF(D1363="","No","Yes")</f>
        <v>Yes</v>
      </c>
    </row>
    <row r="1364" customFormat="false" ht="15" hidden="false" customHeight="false" outlineLevel="0" collapsed="false">
      <c r="A1364" s="17" t="s">
        <v>3834</v>
      </c>
      <c r="B1364" s="18" t="n">
        <v>46223</v>
      </c>
      <c r="C1364" s="17" t="s">
        <v>82</v>
      </c>
      <c r="D1364" s="17" t="s">
        <v>1744</v>
      </c>
      <c r="E1364" s="17" t="s">
        <v>1752</v>
      </c>
      <c r="F1364" s="15" t="n">
        <v>111.39</v>
      </c>
      <c r="G1364" s="15" t="n">
        <f aca="false">ROUND(ROUND(F1364*100,0)/10,0)/100</f>
        <v>11.14</v>
      </c>
      <c r="H1364" s="15" t="n">
        <f aca="false">F1364+G1364</f>
        <v>122.53</v>
      </c>
      <c r="I1364" s="17" t="s">
        <v>2474</v>
      </c>
      <c r="J1364" s="19" t="n">
        <f aca="false">DATE(YEAR(B1364),MONTH(B1364),1)</f>
        <v>46204</v>
      </c>
      <c r="K1364" s="17" t="str">
        <f aca="false">IF(E1364="","No","Yes")</f>
        <v>Yes</v>
      </c>
      <c r="L1364" s="17" t="str">
        <f aca="false">IF(D1364="","No","Yes")</f>
        <v>Yes</v>
      </c>
    </row>
    <row r="1365" customFormat="false" ht="15" hidden="false" customHeight="false" outlineLevel="0" collapsed="false">
      <c r="A1365" s="17" t="s">
        <v>3835</v>
      </c>
      <c r="B1365" s="18" t="n">
        <v>46223</v>
      </c>
      <c r="C1365" s="17" t="s">
        <v>82</v>
      </c>
      <c r="D1365" s="17" t="s">
        <v>1744</v>
      </c>
      <c r="E1365" s="17" t="s">
        <v>1762</v>
      </c>
      <c r="F1365" s="15" t="n">
        <v>197.32</v>
      </c>
      <c r="G1365" s="15" t="n">
        <f aca="false">ROUND(ROUND(F1365*100,0)/10,0)/100</f>
        <v>19.73</v>
      </c>
      <c r="H1365" s="15" t="n">
        <f aca="false">F1365+G1365</f>
        <v>217.05</v>
      </c>
      <c r="I1365" s="17" t="s">
        <v>2474</v>
      </c>
      <c r="J1365" s="19" t="n">
        <f aca="false">DATE(YEAR(B1365),MONTH(B1365),1)</f>
        <v>46204</v>
      </c>
      <c r="K1365" s="17" t="str">
        <f aca="false">IF(E1365="","No","Yes")</f>
        <v>Yes</v>
      </c>
      <c r="L1365" s="17" t="str">
        <f aca="false">IF(D1365="","No","Yes")</f>
        <v>Yes</v>
      </c>
    </row>
    <row r="1366" customFormat="false" ht="15" hidden="false" customHeight="false" outlineLevel="0" collapsed="false">
      <c r="A1366" s="17" t="s">
        <v>3836</v>
      </c>
      <c r="B1366" s="18" t="n">
        <v>46223</v>
      </c>
      <c r="C1366" s="17" t="s">
        <v>82</v>
      </c>
      <c r="D1366" s="17" t="s">
        <v>1674</v>
      </c>
      <c r="E1366" s="17" t="s">
        <v>1791</v>
      </c>
      <c r="F1366" s="15" t="n">
        <v>506.55</v>
      </c>
      <c r="G1366" s="15" t="n">
        <f aca="false">ROUND(ROUND(F1366*100,0)/10,0)/100</f>
        <v>50.66</v>
      </c>
      <c r="H1366" s="15" t="n">
        <f aca="false">F1366+G1366</f>
        <v>557.21</v>
      </c>
      <c r="I1366" s="17" t="s">
        <v>2474</v>
      </c>
      <c r="J1366" s="19" t="n">
        <f aca="false">DATE(YEAR(B1366),MONTH(B1366),1)</f>
        <v>46204</v>
      </c>
      <c r="K1366" s="17" t="str">
        <f aca="false">IF(E1366="","No","Yes")</f>
        <v>Yes</v>
      </c>
      <c r="L1366" s="17" t="str">
        <f aca="false">IF(D1366="","No","Yes")</f>
        <v>Yes</v>
      </c>
    </row>
    <row r="1367" customFormat="false" ht="15" hidden="false" customHeight="false" outlineLevel="0" collapsed="false">
      <c r="A1367" s="17" t="s">
        <v>3837</v>
      </c>
      <c r="B1367" s="18" t="n">
        <v>46223</v>
      </c>
      <c r="C1367" s="17" t="s">
        <v>82</v>
      </c>
      <c r="D1367" s="17" t="s">
        <v>1616</v>
      </c>
      <c r="E1367" s="17" t="s">
        <v>1811</v>
      </c>
      <c r="F1367" s="15" t="n">
        <v>192.85</v>
      </c>
      <c r="G1367" s="15" t="n">
        <f aca="false">ROUND(ROUND(F1367*100,0)/10,0)/100</f>
        <v>19.29</v>
      </c>
      <c r="H1367" s="15" t="n">
        <f aca="false">F1367+G1367</f>
        <v>212.14</v>
      </c>
      <c r="I1367" s="17" t="s">
        <v>2474</v>
      </c>
      <c r="J1367" s="19" t="n">
        <f aca="false">DATE(YEAR(B1367),MONTH(B1367),1)</f>
        <v>46204</v>
      </c>
      <c r="K1367" s="17" t="str">
        <f aca="false">IF(E1367="","No","Yes")</f>
        <v>Yes</v>
      </c>
      <c r="L1367" s="17" t="str">
        <f aca="false">IF(D1367="","No","Yes")</f>
        <v>Yes</v>
      </c>
    </row>
    <row r="1368" customFormat="false" ht="15" hidden="false" customHeight="false" outlineLevel="0" collapsed="false">
      <c r="A1368" s="17" t="s">
        <v>3838</v>
      </c>
      <c r="B1368" s="18" t="n">
        <v>46223</v>
      </c>
      <c r="C1368" s="17" t="s">
        <v>88</v>
      </c>
      <c r="D1368" s="17" t="s">
        <v>1473</v>
      </c>
      <c r="E1368" s="17" t="s">
        <v>1688</v>
      </c>
      <c r="F1368" s="15" t="n">
        <v>178.79</v>
      </c>
      <c r="G1368" s="15" t="n">
        <f aca="false">ROUND(ROUND(F1368*100,0)/10,0)/100</f>
        <v>17.88</v>
      </c>
      <c r="H1368" s="15" t="n">
        <f aca="false">F1368+G1368</f>
        <v>196.67</v>
      </c>
      <c r="I1368" s="17" t="s">
        <v>2474</v>
      </c>
      <c r="J1368" s="19" t="n">
        <f aca="false">DATE(YEAR(B1368),MONTH(B1368),1)</f>
        <v>46204</v>
      </c>
      <c r="K1368" s="17" t="str">
        <f aca="false">IF(E1368="","No","Yes")</f>
        <v>Yes</v>
      </c>
      <c r="L1368" s="17" t="str">
        <f aca="false">IF(D1368="","No","Yes")</f>
        <v>Yes</v>
      </c>
    </row>
    <row r="1369" customFormat="false" ht="15" hidden="false" customHeight="false" outlineLevel="0" collapsed="false">
      <c r="A1369" s="17" t="s">
        <v>3839</v>
      </c>
      <c r="B1369" s="18" t="n">
        <v>46223</v>
      </c>
      <c r="C1369" s="17" t="s">
        <v>88</v>
      </c>
      <c r="D1369" s="17" t="s">
        <v>1480</v>
      </c>
      <c r="E1369" s="17" t="s">
        <v>1697</v>
      </c>
      <c r="F1369" s="15" t="n">
        <v>797.23</v>
      </c>
      <c r="G1369" s="15" t="n">
        <f aca="false">ROUND(ROUND(F1369*100,0)/10,0)/100</f>
        <v>79.72</v>
      </c>
      <c r="H1369" s="15" t="n">
        <f aca="false">F1369+G1369</f>
        <v>876.95</v>
      </c>
      <c r="I1369" s="17" t="s">
        <v>2474</v>
      </c>
      <c r="J1369" s="19" t="n">
        <f aca="false">DATE(YEAR(B1369),MONTH(B1369),1)</f>
        <v>46204</v>
      </c>
      <c r="K1369" s="17" t="str">
        <f aca="false">IF(E1369="","No","Yes")</f>
        <v>Yes</v>
      </c>
      <c r="L1369" s="17" t="str">
        <f aca="false">IF(D1369="","No","Yes")</f>
        <v>Yes</v>
      </c>
    </row>
    <row r="1370" customFormat="false" ht="15" hidden="false" customHeight="false" outlineLevel="0" collapsed="false">
      <c r="A1370" s="17" t="s">
        <v>3840</v>
      </c>
      <c r="B1370" s="18" t="n">
        <v>46223</v>
      </c>
      <c r="C1370" s="17" t="s">
        <v>88</v>
      </c>
      <c r="D1370" s="17" t="s">
        <v>1701</v>
      </c>
      <c r="E1370" s="17" t="s">
        <v>1700</v>
      </c>
      <c r="F1370" s="15" t="n">
        <v>610.72</v>
      </c>
      <c r="G1370" s="15" t="n">
        <f aca="false">ROUND(ROUND(F1370*100,0)/10,0)/100</f>
        <v>61.07</v>
      </c>
      <c r="H1370" s="15" t="n">
        <f aca="false">F1370+G1370</f>
        <v>671.79</v>
      </c>
      <c r="I1370" s="17" t="s">
        <v>2474</v>
      </c>
      <c r="J1370" s="19" t="n">
        <f aca="false">DATE(YEAR(B1370),MONTH(B1370),1)</f>
        <v>46204</v>
      </c>
      <c r="K1370" s="17" t="str">
        <f aca="false">IF(E1370="","No","Yes")</f>
        <v>Yes</v>
      </c>
      <c r="L1370" s="17" t="str">
        <f aca="false">IF(D1370="","No","Yes")</f>
        <v>Yes</v>
      </c>
    </row>
    <row r="1371" customFormat="false" ht="15" hidden="false" customHeight="false" outlineLevel="0" collapsed="false">
      <c r="A1371" s="17" t="s">
        <v>3841</v>
      </c>
      <c r="B1371" s="18" t="n">
        <v>46223</v>
      </c>
      <c r="C1371" s="17" t="s">
        <v>88</v>
      </c>
      <c r="D1371" s="17" t="s">
        <v>1575</v>
      </c>
      <c r="E1371" s="17" t="s">
        <v>1713</v>
      </c>
      <c r="F1371" s="15" t="n">
        <v>708.52</v>
      </c>
      <c r="G1371" s="15" t="n">
        <f aca="false">ROUND(ROUND(F1371*100,0)/10,0)/100</f>
        <v>70.85</v>
      </c>
      <c r="H1371" s="15" t="n">
        <f aca="false">F1371+G1371</f>
        <v>779.37</v>
      </c>
      <c r="I1371" s="17" t="s">
        <v>2474</v>
      </c>
      <c r="J1371" s="19" t="n">
        <f aca="false">DATE(YEAR(B1371),MONTH(B1371),1)</f>
        <v>46204</v>
      </c>
      <c r="K1371" s="17" t="str">
        <f aca="false">IF(E1371="","No","Yes")</f>
        <v>Yes</v>
      </c>
      <c r="L1371" s="17" t="str">
        <f aca="false">IF(D1371="","No","Yes")</f>
        <v>Yes</v>
      </c>
    </row>
    <row r="1372" customFormat="false" ht="15" hidden="false" customHeight="false" outlineLevel="0" collapsed="false">
      <c r="A1372" s="17" t="s">
        <v>3842</v>
      </c>
      <c r="B1372" s="18" t="n">
        <v>46223</v>
      </c>
      <c r="C1372" s="17" t="s">
        <v>88</v>
      </c>
      <c r="D1372" s="17" t="s">
        <v>1645</v>
      </c>
      <c r="E1372" s="17" t="s">
        <v>1753</v>
      </c>
      <c r="F1372" s="15" t="n">
        <v>946.29</v>
      </c>
      <c r="G1372" s="15" t="n">
        <f aca="false">ROUND(ROUND(F1372*100,0)/10,0)/100</f>
        <v>94.63</v>
      </c>
      <c r="H1372" s="15" t="n">
        <f aca="false">F1372+G1372</f>
        <v>1040.92</v>
      </c>
      <c r="I1372" s="17" t="s">
        <v>2474</v>
      </c>
      <c r="J1372" s="19" t="n">
        <f aca="false">DATE(YEAR(B1372),MONTH(B1372),1)</f>
        <v>46204</v>
      </c>
      <c r="K1372" s="17" t="str">
        <f aca="false">IF(E1372="","No","Yes")</f>
        <v>Yes</v>
      </c>
      <c r="L1372" s="17" t="str">
        <f aca="false">IF(D1372="","No","Yes")</f>
        <v>Yes</v>
      </c>
    </row>
    <row r="1373" customFormat="false" ht="15" hidden="false" customHeight="false" outlineLevel="0" collapsed="false">
      <c r="A1373" s="17" t="s">
        <v>3843</v>
      </c>
      <c r="B1373" s="18" t="n">
        <v>46223</v>
      </c>
      <c r="C1373" s="17" t="s">
        <v>88</v>
      </c>
      <c r="D1373" s="17" t="s">
        <v>1627</v>
      </c>
      <c r="E1373" s="17" t="s">
        <v>1797</v>
      </c>
      <c r="F1373" s="15" t="n">
        <v>323.41</v>
      </c>
      <c r="G1373" s="15" t="n">
        <f aca="false">ROUND(ROUND(F1373*100,0)/10,0)/100</f>
        <v>32.34</v>
      </c>
      <c r="H1373" s="15" t="n">
        <f aca="false">F1373+G1373</f>
        <v>355.75</v>
      </c>
      <c r="I1373" s="17" t="s">
        <v>2474</v>
      </c>
      <c r="J1373" s="19" t="n">
        <f aca="false">DATE(YEAR(B1373),MONTH(B1373),1)</f>
        <v>46204</v>
      </c>
      <c r="K1373" s="17" t="str">
        <f aca="false">IF(E1373="","No","Yes")</f>
        <v>Yes</v>
      </c>
      <c r="L1373" s="17" t="str">
        <f aca="false">IF(D1373="","No","Yes")</f>
        <v>Yes</v>
      </c>
    </row>
    <row r="1374" customFormat="false" ht="15" hidden="false" customHeight="false" outlineLevel="0" collapsed="false">
      <c r="A1374" s="17" t="s">
        <v>3844</v>
      </c>
      <c r="B1374" s="18" t="n">
        <v>46223</v>
      </c>
      <c r="C1374" s="17" t="s">
        <v>88</v>
      </c>
      <c r="D1374" s="17" t="s">
        <v>1800</v>
      </c>
      <c r="E1374" s="17" t="s">
        <v>1799</v>
      </c>
      <c r="F1374" s="15" t="n">
        <v>297.21</v>
      </c>
      <c r="G1374" s="15" t="n">
        <f aca="false">ROUND(ROUND(F1374*100,0)/10,0)/100</f>
        <v>29.72</v>
      </c>
      <c r="H1374" s="15" t="n">
        <f aca="false">F1374+G1374</f>
        <v>326.93</v>
      </c>
      <c r="I1374" s="17" t="s">
        <v>2474</v>
      </c>
      <c r="J1374" s="19" t="n">
        <f aca="false">DATE(YEAR(B1374),MONTH(B1374),1)</f>
        <v>46204</v>
      </c>
      <c r="K1374" s="17" t="str">
        <f aca="false">IF(E1374="","No","Yes")</f>
        <v>Yes</v>
      </c>
      <c r="L1374" s="17" t="str">
        <f aca="false">IF(D1374="","No","Yes")</f>
        <v>Yes</v>
      </c>
    </row>
    <row r="1375" customFormat="false" ht="15" hidden="false" customHeight="false" outlineLevel="0" collapsed="false">
      <c r="A1375" s="17" t="s">
        <v>3845</v>
      </c>
      <c r="B1375" s="18" t="n">
        <v>46223</v>
      </c>
      <c r="C1375" s="17" t="s">
        <v>88</v>
      </c>
      <c r="D1375" s="17" t="s">
        <v>1691</v>
      </c>
      <c r="E1375" s="17" t="s">
        <v>1804</v>
      </c>
      <c r="F1375" s="15" t="n">
        <v>194.72</v>
      </c>
      <c r="G1375" s="15" t="n">
        <f aca="false">ROUND(ROUND(F1375*100,0)/10,0)/100</f>
        <v>19.47</v>
      </c>
      <c r="H1375" s="15" t="n">
        <f aca="false">F1375+G1375</f>
        <v>214.19</v>
      </c>
      <c r="I1375" s="17" t="s">
        <v>2474</v>
      </c>
      <c r="J1375" s="19" t="n">
        <f aca="false">DATE(YEAR(B1375),MONTH(B1375),1)</f>
        <v>46204</v>
      </c>
      <c r="K1375" s="17" t="str">
        <f aca="false">IF(E1375="","No","Yes")</f>
        <v>Yes</v>
      </c>
      <c r="L1375" s="17" t="str">
        <f aca="false">IF(D1375="","No","Yes")</f>
        <v>Yes</v>
      </c>
    </row>
    <row r="1376" customFormat="false" ht="15" hidden="false" customHeight="false" outlineLevel="0" collapsed="false">
      <c r="A1376" s="17" t="s">
        <v>3846</v>
      </c>
      <c r="B1376" s="18" t="n">
        <v>46223</v>
      </c>
      <c r="C1376" s="17" t="s">
        <v>88</v>
      </c>
      <c r="D1376" s="17"/>
      <c r="E1376" s="17"/>
      <c r="F1376" s="15" t="n">
        <v>80.07</v>
      </c>
      <c r="G1376" s="15" t="n">
        <f aca="false">ROUND(ROUND(F1376*100,0)/10,0)/100</f>
        <v>8.01</v>
      </c>
      <c r="H1376" s="15" t="n">
        <f aca="false">F1376+G1376</f>
        <v>88.08</v>
      </c>
      <c r="I1376" s="17" t="s">
        <v>2470</v>
      </c>
      <c r="J1376" s="19" t="n">
        <f aca="false">DATE(YEAR(B1376),MONTH(B1376),1)</f>
        <v>46204</v>
      </c>
      <c r="K1376" s="17" t="str">
        <f aca="false">IF(E1376="","No","Yes")</f>
        <v>No</v>
      </c>
      <c r="L1376" s="17" t="str">
        <f aca="false">IF(D1376="","No","Yes")</f>
        <v>No</v>
      </c>
    </row>
    <row r="1377" customFormat="false" ht="15" hidden="false" customHeight="false" outlineLevel="0" collapsed="false">
      <c r="A1377" s="17" t="s">
        <v>3847</v>
      </c>
      <c r="B1377" s="18" t="n">
        <v>46223</v>
      </c>
      <c r="C1377" s="17" t="s">
        <v>88</v>
      </c>
      <c r="D1377" s="17"/>
      <c r="E1377" s="17"/>
      <c r="F1377" s="15" t="n">
        <v>139.32</v>
      </c>
      <c r="G1377" s="15" t="n">
        <f aca="false">ROUND(ROUND(F1377*100,0)/10,0)/100</f>
        <v>13.93</v>
      </c>
      <c r="H1377" s="15" t="n">
        <f aca="false">F1377+G1377</f>
        <v>153.25</v>
      </c>
      <c r="I1377" s="17" t="s">
        <v>2470</v>
      </c>
      <c r="J1377" s="19" t="n">
        <f aca="false">DATE(YEAR(B1377),MONTH(B1377),1)</f>
        <v>46204</v>
      </c>
      <c r="K1377" s="17" t="str">
        <f aca="false">IF(E1377="","No","Yes")</f>
        <v>No</v>
      </c>
      <c r="L1377" s="17" t="str">
        <f aca="false">IF(D1377="","No","Yes")</f>
        <v>No</v>
      </c>
    </row>
    <row r="1378" customFormat="false" ht="15" hidden="false" customHeight="false" outlineLevel="0" collapsed="false">
      <c r="A1378" s="17" t="s">
        <v>3848</v>
      </c>
      <c r="B1378" s="18" t="n">
        <v>46223</v>
      </c>
      <c r="C1378" s="17" t="s">
        <v>101</v>
      </c>
      <c r="D1378" s="17" t="s">
        <v>1598</v>
      </c>
      <c r="E1378" s="17" t="s">
        <v>1728</v>
      </c>
      <c r="F1378" s="15" t="n">
        <v>445.3</v>
      </c>
      <c r="G1378" s="15" t="n">
        <f aca="false">ROUND(ROUND(F1378*100,0)/10,0)/100</f>
        <v>44.53</v>
      </c>
      <c r="H1378" s="15" t="n">
        <f aca="false">F1378+G1378</f>
        <v>489.83</v>
      </c>
      <c r="I1378" s="17" t="s">
        <v>2474</v>
      </c>
      <c r="J1378" s="19" t="n">
        <f aca="false">DATE(YEAR(B1378),MONTH(B1378),1)</f>
        <v>46204</v>
      </c>
      <c r="K1378" s="17" t="str">
        <f aca="false">IF(E1378="","No","Yes")</f>
        <v>Yes</v>
      </c>
      <c r="L1378" s="17" t="str">
        <f aca="false">IF(D1378="","No","Yes")</f>
        <v>Yes</v>
      </c>
    </row>
    <row r="1379" customFormat="false" ht="15" hidden="false" customHeight="false" outlineLevel="0" collapsed="false">
      <c r="A1379" s="17" t="s">
        <v>3849</v>
      </c>
      <c r="B1379" s="18" t="n">
        <v>46223</v>
      </c>
      <c r="C1379" s="17" t="s">
        <v>101</v>
      </c>
      <c r="D1379" s="17" t="s">
        <v>1529</v>
      </c>
      <c r="E1379" s="17" t="s">
        <v>1747</v>
      </c>
      <c r="F1379" s="15" t="n">
        <v>56.67</v>
      </c>
      <c r="G1379" s="15" t="n">
        <f aca="false">ROUND(ROUND(F1379*100,0)/10,0)/100</f>
        <v>5.67</v>
      </c>
      <c r="H1379" s="15" t="n">
        <f aca="false">F1379+G1379</f>
        <v>62.34</v>
      </c>
      <c r="I1379" s="17" t="s">
        <v>2474</v>
      </c>
      <c r="J1379" s="19" t="n">
        <f aca="false">DATE(YEAR(B1379),MONTH(B1379),1)</f>
        <v>46204</v>
      </c>
      <c r="K1379" s="17" t="str">
        <f aca="false">IF(E1379="","No","Yes")</f>
        <v>Yes</v>
      </c>
      <c r="L1379" s="17" t="str">
        <f aca="false">IF(D1379="","No","Yes")</f>
        <v>Yes</v>
      </c>
    </row>
    <row r="1380" customFormat="false" ht="15" hidden="false" customHeight="false" outlineLevel="0" collapsed="false">
      <c r="A1380" s="17" t="s">
        <v>3850</v>
      </c>
      <c r="B1380" s="18" t="n">
        <v>46223</v>
      </c>
      <c r="C1380" s="17" t="s">
        <v>101</v>
      </c>
      <c r="D1380" s="17" t="s">
        <v>1627</v>
      </c>
      <c r="E1380" s="17" t="s">
        <v>1759</v>
      </c>
      <c r="F1380" s="15" t="n">
        <v>255.73</v>
      </c>
      <c r="G1380" s="15" t="n">
        <f aca="false">ROUND(ROUND(F1380*100,0)/10,0)/100</f>
        <v>25.57</v>
      </c>
      <c r="H1380" s="15" t="n">
        <f aca="false">F1380+G1380</f>
        <v>281.3</v>
      </c>
      <c r="I1380" s="17" t="s">
        <v>2474</v>
      </c>
      <c r="J1380" s="19" t="n">
        <f aca="false">DATE(YEAR(B1380),MONTH(B1380),1)</f>
        <v>46204</v>
      </c>
      <c r="K1380" s="17" t="str">
        <f aca="false">IF(E1380="","No","Yes")</f>
        <v>Yes</v>
      </c>
      <c r="L1380" s="17" t="str">
        <f aca="false">IF(D1380="","No","Yes")</f>
        <v>Yes</v>
      </c>
    </row>
    <row r="1381" customFormat="false" ht="15" hidden="false" customHeight="false" outlineLevel="0" collapsed="false">
      <c r="A1381" s="17" t="s">
        <v>3851</v>
      </c>
      <c r="B1381" s="18" t="n">
        <v>46223</v>
      </c>
      <c r="C1381" s="17" t="s">
        <v>101</v>
      </c>
      <c r="D1381" s="17" t="s">
        <v>1589</v>
      </c>
      <c r="E1381" s="17" t="s">
        <v>1775</v>
      </c>
      <c r="F1381" s="15" t="n">
        <v>1233.11</v>
      </c>
      <c r="G1381" s="15" t="n">
        <f aca="false">ROUND(ROUND(F1381*100,0)/10,0)/100</f>
        <v>123.31</v>
      </c>
      <c r="H1381" s="15" t="n">
        <f aca="false">F1381+G1381</f>
        <v>1356.42</v>
      </c>
      <c r="I1381" s="17" t="s">
        <v>2474</v>
      </c>
      <c r="J1381" s="19" t="n">
        <f aca="false">DATE(YEAR(B1381),MONTH(B1381),1)</f>
        <v>46204</v>
      </c>
      <c r="K1381" s="17" t="str">
        <f aca="false">IF(E1381="","No","Yes")</f>
        <v>Yes</v>
      </c>
      <c r="L1381" s="17" t="str">
        <f aca="false">IF(D1381="","No","Yes")</f>
        <v>Yes</v>
      </c>
    </row>
    <row r="1382" customFormat="false" ht="15" hidden="false" customHeight="false" outlineLevel="0" collapsed="false">
      <c r="A1382" s="17" t="s">
        <v>3852</v>
      </c>
      <c r="B1382" s="18" t="n">
        <v>46223</v>
      </c>
      <c r="C1382" s="17" t="s">
        <v>101</v>
      </c>
      <c r="D1382" s="17" t="s">
        <v>1671</v>
      </c>
      <c r="E1382" s="17" t="s">
        <v>1784</v>
      </c>
      <c r="F1382" s="15" t="n">
        <v>278.08</v>
      </c>
      <c r="G1382" s="15" t="n">
        <f aca="false">ROUND(ROUND(F1382*100,0)/10,0)/100</f>
        <v>27.81</v>
      </c>
      <c r="H1382" s="15" t="n">
        <f aca="false">F1382+G1382</f>
        <v>305.89</v>
      </c>
      <c r="I1382" s="17" t="s">
        <v>2474</v>
      </c>
      <c r="J1382" s="19" t="n">
        <f aca="false">DATE(YEAR(B1382),MONTH(B1382),1)</f>
        <v>46204</v>
      </c>
      <c r="K1382" s="17" t="str">
        <f aca="false">IF(E1382="","No","Yes")</f>
        <v>Yes</v>
      </c>
      <c r="L1382" s="17" t="str">
        <f aca="false">IF(D1382="","No","Yes")</f>
        <v>Yes</v>
      </c>
    </row>
    <row r="1383" customFormat="false" ht="15" hidden="false" customHeight="false" outlineLevel="0" collapsed="false">
      <c r="A1383" s="17" t="s">
        <v>3853</v>
      </c>
      <c r="B1383" s="18" t="n">
        <v>46223</v>
      </c>
      <c r="C1383" s="17" t="s">
        <v>101</v>
      </c>
      <c r="D1383" s="17" t="s">
        <v>1730</v>
      </c>
      <c r="E1383" s="17" t="s">
        <v>1806</v>
      </c>
      <c r="F1383" s="15" t="n">
        <v>1096.19</v>
      </c>
      <c r="G1383" s="15" t="n">
        <f aca="false">ROUND(ROUND(F1383*100,0)/10,0)/100</f>
        <v>109.62</v>
      </c>
      <c r="H1383" s="15" t="n">
        <f aca="false">F1383+G1383</f>
        <v>1205.81</v>
      </c>
      <c r="I1383" s="17" t="s">
        <v>2474</v>
      </c>
      <c r="J1383" s="19" t="n">
        <f aca="false">DATE(YEAR(B1383),MONTH(B1383),1)</f>
        <v>46204</v>
      </c>
      <c r="K1383" s="17" t="str">
        <f aca="false">IF(E1383="","No","Yes")</f>
        <v>Yes</v>
      </c>
      <c r="L1383" s="17" t="str">
        <f aca="false">IF(D1383="","No","Yes")</f>
        <v>Yes</v>
      </c>
    </row>
    <row r="1384" customFormat="false" ht="15" hidden="false" customHeight="false" outlineLevel="0" collapsed="false">
      <c r="A1384" s="17" t="s">
        <v>3854</v>
      </c>
      <c r="B1384" s="18" t="n">
        <v>46223</v>
      </c>
      <c r="C1384" s="17" t="s">
        <v>101</v>
      </c>
      <c r="D1384" s="17"/>
      <c r="E1384" s="17"/>
      <c r="F1384" s="15" t="n">
        <v>143.36</v>
      </c>
      <c r="G1384" s="15" t="n">
        <f aca="false">ROUND(ROUND(F1384*100,0)/10,0)/100</f>
        <v>14.34</v>
      </c>
      <c r="H1384" s="15" t="n">
        <f aca="false">F1384+G1384</f>
        <v>157.7</v>
      </c>
      <c r="I1384" s="17" t="s">
        <v>2470</v>
      </c>
      <c r="J1384" s="19" t="n">
        <f aca="false">DATE(YEAR(B1384),MONTH(B1384),1)</f>
        <v>46204</v>
      </c>
      <c r="K1384" s="17" t="str">
        <f aca="false">IF(E1384="","No","Yes")</f>
        <v>No</v>
      </c>
      <c r="L1384" s="17" t="str">
        <f aca="false">IF(D1384="","No","Yes")</f>
        <v>No</v>
      </c>
    </row>
    <row r="1385" customFormat="false" ht="15" hidden="false" customHeight="false" outlineLevel="0" collapsed="false">
      <c r="A1385" s="17" t="s">
        <v>3855</v>
      </c>
      <c r="B1385" s="18" t="n">
        <v>46224</v>
      </c>
      <c r="C1385" s="17" t="s">
        <v>82</v>
      </c>
      <c r="D1385" s="17" t="s">
        <v>1726</v>
      </c>
      <c r="E1385" s="17" t="s">
        <v>1725</v>
      </c>
      <c r="F1385" s="15" t="n">
        <v>158.79</v>
      </c>
      <c r="G1385" s="15" t="n">
        <f aca="false">ROUND(ROUND(F1385*100,0)/10,0)/100</f>
        <v>15.88</v>
      </c>
      <c r="H1385" s="15" t="n">
        <f aca="false">F1385+G1385</f>
        <v>174.67</v>
      </c>
      <c r="I1385" s="17" t="s">
        <v>2474</v>
      </c>
      <c r="J1385" s="19" t="n">
        <f aca="false">DATE(YEAR(B1385),MONTH(B1385),1)</f>
        <v>46204</v>
      </c>
      <c r="K1385" s="17" t="str">
        <f aca="false">IF(E1385="","No","Yes")</f>
        <v>Yes</v>
      </c>
      <c r="L1385" s="17" t="str">
        <f aca="false">IF(D1385="","No","Yes")</f>
        <v>Yes</v>
      </c>
    </row>
    <row r="1386" customFormat="false" ht="15" hidden="false" customHeight="false" outlineLevel="0" collapsed="false">
      <c r="A1386" s="17" t="s">
        <v>3856</v>
      </c>
      <c r="B1386" s="18" t="n">
        <v>46224</v>
      </c>
      <c r="C1386" s="17" t="s">
        <v>82</v>
      </c>
      <c r="D1386" s="17" t="s">
        <v>1480</v>
      </c>
      <c r="E1386" s="17" t="s">
        <v>1739</v>
      </c>
      <c r="F1386" s="15" t="n">
        <v>853.83</v>
      </c>
      <c r="G1386" s="15" t="n">
        <f aca="false">ROUND(ROUND(F1386*100,0)/10,0)/100</f>
        <v>85.38</v>
      </c>
      <c r="H1386" s="15" t="n">
        <f aca="false">F1386+G1386</f>
        <v>939.21</v>
      </c>
      <c r="I1386" s="17" t="s">
        <v>2474</v>
      </c>
      <c r="J1386" s="19" t="n">
        <f aca="false">DATE(YEAR(B1386),MONTH(B1386),1)</f>
        <v>46204</v>
      </c>
      <c r="K1386" s="17" t="str">
        <f aca="false">IF(E1386="","No","Yes")</f>
        <v>Yes</v>
      </c>
      <c r="L1386" s="17" t="str">
        <f aca="false">IF(D1386="","No","Yes")</f>
        <v>Yes</v>
      </c>
    </row>
    <row r="1387" customFormat="false" ht="15" hidden="false" customHeight="false" outlineLevel="0" collapsed="false">
      <c r="A1387" s="17" t="s">
        <v>3857</v>
      </c>
      <c r="B1387" s="18" t="n">
        <v>46224</v>
      </c>
      <c r="C1387" s="17" t="s">
        <v>82</v>
      </c>
      <c r="D1387" s="17" t="s">
        <v>1521</v>
      </c>
      <c r="E1387" s="17" t="s">
        <v>1740</v>
      </c>
      <c r="F1387" s="15" t="n">
        <v>275.65</v>
      </c>
      <c r="G1387" s="15" t="n">
        <f aca="false">ROUND(ROUND(F1387*100,0)/10,0)/100</f>
        <v>27.57</v>
      </c>
      <c r="H1387" s="15" t="n">
        <f aca="false">F1387+G1387</f>
        <v>303.22</v>
      </c>
      <c r="I1387" s="17" t="s">
        <v>2474</v>
      </c>
      <c r="J1387" s="19" t="n">
        <f aca="false">DATE(YEAR(B1387),MONTH(B1387),1)</f>
        <v>46204</v>
      </c>
      <c r="K1387" s="17" t="str">
        <f aca="false">IF(E1387="","No","Yes")</f>
        <v>Yes</v>
      </c>
      <c r="L1387" s="17" t="str">
        <f aca="false">IF(D1387="","No","Yes")</f>
        <v>Yes</v>
      </c>
    </row>
    <row r="1388" customFormat="false" ht="15" hidden="false" customHeight="false" outlineLevel="0" collapsed="false">
      <c r="A1388" s="17" t="s">
        <v>3858</v>
      </c>
      <c r="B1388" s="18" t="n">
        <v>46224</v>
      </c>
      <c r="C1388" s="17" t="s">
        <v>82</v>
      </c>
      <c r="D1388" s="17" t="s">
        <v>1768</v>
      </c>
      <c r="E1388" s="17" t="s">
        <v>1767</v>
      </c>
      <c r="F1388" s="15" t="n">
        <v>361.46</v>
      </c>
      <c r="G1388" s="15" t="n">
        <f aca="false">ROUND(ROUND(F1388*100,0)/10,0)/100</f>
        <v>36.15</v>
      </c>
      <c r="H1388" s="15" t="n">
        <f aca="false">F1388+G1388</f>
        <v>397.61</v>
      </c>
      <c r="I1388" s="17" t="s">
        <v>2474</v>
      </c>
      <c r="J1388" s="19" t="n">
        <f aca="false">DATE(YEAR(B1388),MONTH(B1388),1)</f>
        <v>46204</v>
      </c>
      <c r="K1388" s="17" t="str">
        <f aca="false">IF(E1388="","No","Yes")</f>
        <v>Yes</v>
      </c>
      <c r="L1388" s="17" t="str">
        <f aca="false">IF(D1388="","No","Yes")</f>
        <v>Yes</v>
      </c>
    </row>
    <row r="1389" customFormat="false" ht="15" hidden="false" customHeight="false" outlineLevel="0" collapsed="false">
      <c r="A1389" s="17" t="s">
        <v>3859</v>
      </c>
      <c r="B1389" s="18" t="n">
        <v>46224</v>
      </c>
      <c r="C1389" s="17" t="s">
        <v>82</v>
      </c>
      <c r="D1389" s="17" t="s">
        <v>1645</v>
      </c>
      <c r="E1389" s="17" t="s">
        <v>1832</v>
      </c>
      <c r="F1389" s="15" t="n">
        <v>742.22</v>
      </c>
      <c r="G1389" s="15" t="n">
        <f aca="false">ROUND(ROUND(F1389*100,0)/10,0)/100</f>
        <v>74.22</v>
      </c>
      <c r="H1389" s="15" t="n">
        <f aca="false">F1389+G1389</f>
        <v>816.44</v>
      </c>
      <c r="I1389" s="17" t="s">
        <v>2474</v>
      </c>
      <c r="J1389" s="19" t="n">
        <f aca="false">DATE(YEAR(B1389),MONTH(B1389),1)</f>
        <v>46204</v>
      </c>
      <c r="K1389" s="17" t="str">
        <f aca="false">IF(E1389="","No","Yes")</f>
        <v>Yes</v>
      </c>
      <c r="L1389" s="17" t="str">
        <f aca="false">IF(D1389="","No","Yes")</f>
        <v>Yes</v>
      </c>
    </row>
    <row r="1390" customFormat="false" ht="15" hidden="false" customHeight="false" outlineLevel="0" collapsed="false">
      <c r="A1390" s="17" t="s">
        <v>3860</v>
      </c>
      <c r="B1390" s="18" t="n">
        <v>46224</v>
      </c>
      <c r="C1390" s="17" t="s">
        <v>82</v>
      </c>
      <c r="D1390" s="17" t="s">
        <v>1691</v>
      </c>
      <c r="E1390" s="17"/>
      <c r="F1390" s="15" t="n">
        <v>162.32</v>
      </c>
      <c r="G1390" s="15" t="n">
        <f aca="false">ROUND(ROUND(F1390*100,0)/10,0)/100</f>
        <v>16.23</v>
      </c>
      <c r="H1390" s="15" t="n">
        <f aca="false">F1390+G1390</f>
        <v>178.55</v>
      </c>
      <c r="I1390" s="17" t="s">
        <v>2472</v>
      </c>
      <c r="J1390" s="19" t="n">
        <f aca="false">DATE(YEAR(B1390),MONTH(B1390),1)</f>
        <v>46204</v>
      </c>
      <c r="K1390" s="17" t="str">
        <f aca="false">IF(E1390="","No","Yes")</f>
        <v>No</v>
      </c>
      <c r="L1390" s="17" t="str">
        <f aca="false">IF(D1390="","No","Yes")</f>
        <v>Yes</v>
      </c>
    </row>
    <row r="1391" customFormat="false" ht="15" hidden="false" customHeight="false" outlineLevel="0" collapsed="false">
      <c r="A1391" s="17" t="s">
        <v>3861</v>
      </c>
      <c r="B1391" s="18" t="n">
        <v>46224</v>
      </c>
      <c r="C1391" s="17" t="s">
        <v>88</v>
      </c>
      <c r="D1391" s="17" t="s">
        <v>1505</v>
      </c>
      <c r="E1391" s="17" t="s">
        <v>1754</v>
      </c>
      <c r="F1391" s="15" t="n">
        <v>136.17</v>
      </c>
      <c r="G1391" s="15" t="n">
        <f aca="false">ROUND(ROUND(F1391*100,0)/10,0)/100</f>
        <v>13.62</v>
      </c>
      <c r="H1391" s="15" t="n">
        <f aca="false">F1391+G1391</f>
        <v>149.79</v>
      </c>
      <c r="I1391" s="17" t="s">
        <v>2474</v>
      </c>
      <c r="J1391" s="19" t="n">
        <f aca="false">DATE(YEAR(B1391),MONTH(B1391),1)</f>
        <v>46204</v>
      </c>
      <c r="K1391" s="17" t="str">
        <f aca="false">IF(E1391="","No","Yes")</f>
        <v>Yes</v>
      </c>
      <c r="L1391" s="17" t="str">
        <f aca="false">IF(D1391="","No","Yes")</f>
        <v>Yes</v>
      </c>
    </row>
    <row r="1392" customFormat="false" ht="15" hidden="false" customHeight="false" outlineLevel="0" collapsed="false">
      <c r="A1392" s="17" t="s">
        <v>3862</v>
      </c>
      <c r="B1392" s="18" t="n">
        <v>46224</v>
      </c>
      <c r="C1392" s="17" t="s">
        <v>88</v>
      </c>
      <c r="D1392" s="17" t="s">
        <v>1757</v>
      </c>
      <c r="E1392" s="17" t="s">
        <v>1756</v>
      </c>
      <c r="F1392" s="15" t="n">
        <v>205.01</v>
      </c>
      <c r="G1392" s="15" t="n">
        <f aca="false">ROUND(ROUND(F1392*100,0)/10,0)/100</f>
        <v>20.5</v>
      </c>
      <c r="H1392" s="15" t="n">
        <f aca="false">F1392+G1392</f>
        <v>225.51</v>
      </c>
      <c r="I1392" s="17" t="s">
        <v>2474</v>
      </c>
      <c r="J1392" s="19" t="n">
        <f aca="false">DATE(YEAR(B1392),MONTH(B1392),1)</f>
        <v>46204</v>
      </c>
      <c r="K1392" s="17" t="str">
        <f aca="false">IF(E1392="","No","Yes")</f>
        <v>Yes</v>
      </c>
      <c r="L1392" s="17" t="str">
        <f aca="false">IF(D1392="","No","Yes")</f>
        <v>Yes</v>
      </c>
    </row>
    <row r="1393" customFormat="false" ht="15" hidden="false" customHeight="false" outlineLevel="0" collapsed="false">
      <c r="A1393" s="17" t="s">
        <v>3863</v>
      </c>
      <c r="B1393" s="18" t="n">
        <v>46224</v>
      </c>
      <c r="C1393" s="17" t="s">
        <v>88</v>
      </c>
      <c r="D1393" s="17" t="s">
        <v>1768</v>
      </c>
      <c r="E1393" s="17" t="s">
        <v>1785</v>
      </c>
      <c r="F1393" s="15" t="n">
        <v>56.23</v>
      </c>
      <c r="G1393" s="15" t="n">
        <f aca="false">ROUND(ROUND(F1393*100,0)/10,0)/100</f>
        <v>5.62</v>
      </c>
      <c r="H1393" s="15" t="n">
        <f aca="false">F1393+G1393</f>
        <v>61.85</v>
      </c>
      <c r="I1393" s="17" t="s">
        <v>2474</v>
      </c>
      <c r="J1393" s="19" t="n">
        <f aca="false">DATE(YEAR(B1393),MONTH(B1393),1)</f>
        <v>46204</v>
      </c>
      <c r="K1393" s="17" t="str">
        <f aca="false">IF(E1393="","No","Yes")</f>
        <v>Yes</v>
      </c>
      <c r="L1393" s="17" t="str">
        <f aca="false">IF(D1393="","No","Yes")</f>
        <v>Yes</v>
      </c>
    </row>
    <row r="1394" customFormat="false" ht="15" hidden="false" customHeight="false" outlineLevel="0" collapsed="false">
      <c r="A1394" s="17" t="s">
        <v>3864</v>
      </c>
      <c r="B1394" s="18" t="n">
        <v>46224</v>
      </c>
      <c r="C1394" s="17" t="s">
        <v>88</v>
      </c>
      <c r="D1394" s="17" t="s">
        <v>1839</v>
      </c>
      <c r="E1394" s="17" t="s">
        <v>1838</v>
      </c>
      <c r="F1394" s="15" t="n">
        <v>1023.02</v>
      </c>
      <c r="G1394" s="15" t="n">
        <f aca="false">ROUND(ROUND(F1394*100,0)/10,0)/100</f>
        <v>102.3</v>
      </c>
      <c r="H1394" s="15" t="n">
        <f aca="false">F1394+G1394</f>
        <v>1125.32</v>
      </c>
      <c r="I1394" s="17" t="s">
        <v>2474</v>
      </c>
      <c r="J1394" s="19" t="n">
        <f aca="false">DATE(YEAR(B1394),MONTH(B1394),1)</f>
        <v>46204</v>
      </c>
      <c r="K1394" s="17" t="str">
        <f aca="false">IF(E1394="","No","Yes")</f>
        <v>Yes</v>
      </c>
      <c r="L1394" s="17" t="str">
        <f aca="false">IF(D1394="","No","Yes")</f>
        <v>Yes</v>
      </c>
    </row>
    <row r="1395" customFormat="false" ht="15" hidden="false" customHeight="false" outlineLevel="0" collapsed="false">
      <c r="A1395" s="17" t="s">
        <v>3865</v>
      </c>
      <c r="B1395" s="18" t="n">
        <v>46224</v>
      </c>
      <c r="C1395" s="17" t="s">
        <v>101</v>
      </c>
      <c r="D1395" s="17" t="s">
        <v>1505</v>
      </c>
      <c r="E1395" s="17" t="s">
        <v>1721</v>
      </c>
      <c r="F1395" s="15" t="n">
        <v>82.08</v>
      </c>
      <c r="G1395" s="15" t="n">
        <f aca="false">ROUND(ROUND(F1395*100,0)/10,0)/100</f>
        <v>8.21</v>
      </c>
      <c r="H1395" s="15" t="n">
        <f aca="false">F1395+G1395</f>
        <v>90.29</v>
      </c>
      <c r="I1395" s="17" t="s">
        <v>2474</v>
      </c>
      <c r="J1395" s="19" t="n">
        <f aca="false">DATE(YEAR(B1395),MONTH(B1395),1)</f>
        <v>46204</v>
      </c>
      <c r="K1395" s="17" t="str">
        <f aca="false">IF(E1395="","No","Yes")</f>
        <v>Yes</v>
      </c>
      <c r="L1395" s="17" t="str">
        <f aca="false">IF(D1395="","No","Yes")</f>
        <v>Yes</v>
      </c>
    </row>
    <row r="1396" customFormat="false" ht="15" hidden="false" customHeight="false" outlineLevel="0" collapsed="false">
      <c r="A1396" s="17" t="s">
        <v>3866</v>
      </c>
      <c r="B1396" s="18" t="n">
        <v>46224</v>
      </c>
      <c r="C1396" s="17" t="s">
        <v>101</v>
      </c>
      <c r="D1396" s="17" t="s">
        <v>1717</v>
      </c>
      <c r="E1396" s="17" t="s">
        <v>1798</v>
      </c>
      <c r="F1396" s="15" t="n">
        <v>415.75</v>
      </c>
      <c r="G1396" s="15" t="n">
        <f aca="false">ROUND(ROUND(F1396*100,0)/10,0)/100</f>
        <v>41.58</v>
      </c>
      <c r="H1396" s="15" t="n">
        <f aca="false">F1396+G1396</f>
        <v>457.33</v>
      </c>
      <c r="I1396" s="17" t="s">
        <v>2474</v>
      </c>
      <c r="J1396" s="19" t="n">
        <f aca="false">DATE(YEAR(B1396),MONTH(B1396),1)</f>
        <v>46204</v>
      </c>
      <c r="K1396" s="17" t="str">
        <f aca="false">IF(E1396="","No","Yes")</f>
        <v>Yes</v>
      </c>
      <c r="L1396" s="17" t="str">
        <f aca="false">IF(D1396="","No","Yes")</f>
        <v>Yes</v>
      </c>
    </row>
    <row r="1397" customFormat="false" ht="15" hidden="false" customHeight="false" outlineLevel="0" collapsed="false">
      <c r="A1397" s="17" t="s">
        <v>3867</v>
      </c>
      <c r="B1397" s="18" t="n">
        <v>46224</v>
      </c>
      <c r="C1397" s="17" t="s">
        <v>101</v>
      </c>
      <c r="D1397" s="17" t="s">
        <v>1627</v>
      </c>
      <c r="E1397" s="17" t="s">
        <v>1812</v>
      </c>
      <c r="F1397" s="15" t="n">
        <v>69.45</v>
      </c>
      <c r="G1397" s="15" t="n">
        <f aca="false">ROUND(ROUND(F1397*100,0)/10,0)/100</f>
        <v>6.95</v>
      </c>
      <c r="H1397" s="15" t="n">
        <f aca="false">F1397+G1397</f>
        <v>76.4</v>
      </c>
      <c r="I1397" s="17" t="s">
        <v>2474</v>
      </c>
      <c r="J1397" s="19" t="n">
        <f aca="false">DATE(YEAR(B1397),MONTH(B1397),1)</f>
        <v>46204</v>
      </c>
      <c r="K1397" s="17" t="str">
        <f aca="false">IF(E1397="","No","Yes")</f>
        <v>Yes</v>
      </c>
      <c r="L1397" s="17" t="str">
        <f aca="false">IF(D1397="","No","Yes")</f>
        <v>Yes</v>
      </c>
    </row>
    <row r="1398" customFormat="false" ht="15" hidden="false" customHeight="false" outlineLevel="0" collapsed="false">
      <c r="A1398" s="17" t="s">
        <v>3868</v>
      </c>
      <c r="B1398" s="18" t="n">
        <v>46224</v>
      </c>
      <c r="C1398" s="17" t="s">
        <v>101</v>
      </c>
      <c r="D1398" s="17" t="s">
        <v>1566</v>
      </c>
      <c r="E1398" s="17" t="s">
        <v>1841</v>
      </c>
      <c r="F1398" s="15" t="n">
        <v>379.91</v>
      </c>
      <c r="G1398" s="15" t="n">
        <f aca="false">ROUND(ROUND(F1398*100,0)/10,0)/100</f>
        <v>37.99</v>
      </c>
      <c r="H1398" s="15" t="n">
        <f aca="false">F1398+G1398</f>
        <v>417.9</v>
      </c>
      <c r="I1398" s="17" t="s">
        <v>2474</v>
      </c>
      <c r="J1398" s="19" t="n">
        <f aca="false">DATE(YEAR(B1398),MONTH(B1398),1)</f>
        <v>46204</v>
      </c>
      <c r="K1398" s="17" t="str">
        <f aca="false">IF(E1398="","No","Yes")</f>
        <v>Yes</v>
      </c>
      <c r="L1398" s="17" t="str">
        <f aca="false">IF(D1398="","No","Yes")</f>
        <v>Yes</v>
      </c>
    </row>
    <row r="1399" customFormat="false" ht="15" hidden="false" customHeight="false" outlineLevel="0" collapsed="false">
      <c r="A1399" s="17" t="s">
        <v>3869</v>
      </c>
      <c r="B1399" s="18" t="n">
        <v>46224</v>
      </c>
      <c r="C1399" s="17" t="s">
        <v>101</v>
      </c>
      <c r="D1399" s="17" t="s">
        <v>1726</v>
      </c>
      <c r="E1399" s="17"/>
      <c r="F1399" s="15" t="n">
        <v>295.85</v>
      </c>
      <c r="G1399" s="15" t="n">
        <f aca="false">ROUND(ROUND(F1399*100,0)/10,0)/100</f>
        <v>29.59</v>
      </c>
      <c r="H1399" s="15" t="n">
        <f aca="false">F1399+G1399</f>
        <v>325.44</v>
      </c>
      <c r="I1399" s="17" t="s">
        <v>2472</v>
      </c>
      <c r="J1399" s="19" t="n">
        <f aca="false">DATE(YEAR(B1399),MONTH(B1399),1)</f>
        <v>46204</v>
      </c>
      <c r="K1399" s="17" t="str">
        <f aca="false">IF(E1399="","No","Yes")</f>
        <v>No</v>
      </c>
      <c r="L1399" s="17" t="str">
        <f aca="false">IF(D1399="","No","Yes")</f>
        <v>Yes</v>
      </c>
    </row>
    <row r="1400" customFormat="false" ht="15" hidden="false" customHeight="false" outlineLevel="0" collapsed="false">
      <c r="A1400" s="17" t="s">
        <v>3870</v>
      </c>
      <c r="B1400" s="18" t="n">
        <v>46225</v>
      </c>
      <c r="C1400" s="17" t="s">
        <v>82</v>
      </c>
      <c r="D1400" s="17" t="s">
        <v>1627</v>
      </c>
      <c r="E1400" s="17" t="s">
        <v>1737</v>
      </c>
      <c r="F1400" s="15" t="n">
        <v>248.88</v>
      </c>
      <c r="G1400" s="15" t="n">
        <f aca="false">ROUND(ROUND(F1400*100,0)/10,0)/100</f>
        <v>24.89</v>
      </c>
      <c r="H1400" s="15" t="n">
        <f aca="false">F1400+G1400</f>
        <v>273.77</v>
      </c>
      <c r="I1400" s="17" t="s">
        <v>2474</v>
      </c>
      <c r="J1400" s="19" t="n">
        <f aca="false">DATE(YEAR(B1400),MONTH(B1400),1)</f>
        <v>46204</v>
      </c>
      <c r="K1400" s="17" t="str">
        <f aca="false">IF(E1400="","No","Yes")</f>
        <v>Yes</v>
      </c>
      <c r="L1400" s="17" t="str">
        <f aca="false">IF(D1400="","No","Yes")</f>
        <v>Yes</v>
      </c>
    </row>
    <row r="1401" customFormat="false" ht="15" hidden="false" customHeight="false" outlineLevel="0" collapsed="false">
      <c r="A1401" s="17" t="s">
        <v>3871</v>
      </c>
      <c r="B1401" s="18" t="n">
        <v>46225</v>
      </c>
      <c r="C1401" s="17" t="s">
        <v>82</v>
      </c>
      <c r="D1401" s="17" t="s">
        <v>1711</v>
      </c>
      <c r="E1401" s="17" t="s">
        <v>1742</v>
      </c>
      <c r="F1401" s="15" t="n">
        <v>223.16</v>
      </c>
      <c r="G1401" s="15" t="n">
        <f aca="false">ROUND(ROUND(F1401*100,0)/10,0)/100</f>
        <v>22.32</v>
      </c>
      <c r="H1401" s="15" t="n">
        <f aca="false">F1401+G1401</f>
        <v>245.48</v>
      </c>
      <c r="I1401" s="17" t="s">
        <v>2474</v>
      </c>
      <c r="J1401" s="19" t="n">
        <f aca="false">DATE(YEAR(B1401),MONTH(B1401),1)</f>
        <v>46204</v>
      </c>
      <c r="K1401" s="17" t="str">
        <f aca="false">IF(E1401="","No","Yes")</f>
        <v>Yes</v>
      </c>
      <c r="L1401" s="17" t="str">
        <f aca="false">IF(D1401="","No","Yes")</f>
        <v>Yes</v>
      </c>
    </row>
    <row r="1402" customFormat="false" ht="15" hidden="false" customHeight="false" outlineLevel="0" collapsed="false">
      <c r="A1402" s="17" t="s">
        <v>3872</v>
      </c>
      <c r="B1402" s="18" t="n">
        <v>46225</v>
      </c>
      <c r="C1402" s="17" t="s">
        <v>82</v>
      </c>
      <c r="D1402" s="17" t="s">
        <v>1584</v>
      </c>
      <c r="E1402" s="17" t="s">
        <v>1776</v>
      </c>
      <c r="F1402" s="15" t="n">
        <v>548.71</v>
      </c>
      <c r="G1402" s="15" t="n">
        <f aca="false">ROUND(ROUND(F1402*100,0)/10,0)/100</f>
        <v>54.87</v>
      </c>
      <c r="H1402" s="15" t="n">
        <f aca="false">F1402+G1402</f>
        <v>603.58</v>
      </c>
      <c r="I1402" s="17" t="s">
        <v>2474</v>
      </c>
      <c r="J1402" s="19" t="n">
        <f aca="false">DATE(YEAR(B1402),MONTH(B1402),1)</f>
        <v>46204</v>
      </c>
      <c r="K1402" s="17" t="str">
        <f aca="false">IF(E1402="","No","Yes")</f>
        <v>Yes</v>
      </c>
      <c r="L1402" s="17" t="str">
        <f aca="false">IF(D1402="","No","Yes")</f>
        <v>Yes</v>
      </c>
    </row>
    <row r="1403" customFormat="false" ht="15" hidden="false" customHeight="false" outlineLevel="0" collapsed="false">
      <c r="A1403" s="17" t="s">
        <v>3873</v>
      </c>
      <c r="B1403" s="18" t="n">
        <v>46225</v>
      </c>
      <c r="C1403" s="17" t="s">
        <v>82</v>
      </c>
      <c r="D1403" s="17" t="s">
        <v>1616</v>
      </c>
      <c r="E1403" s="17" t="s">
        <v>1789</v>
      </c>
      <c r="F1403" s="15" t="n">
        <v>459.22</v>
      </c>
      <c r="G1403" s="15" t="n">
        <f aca="false">ROUND(ROUND(F1403*100,0)/10,0)/100</f>
        <v>45.92</v>
      </c>
      <c r="H1403" s="15" t="n">
        <f aca="false">F1403+G1403</f>
        <v>505.14</v>
      </c>
      <c r="I1403" s="17" t="s">
        <v>2474</v>
      </c>
      <c r="J1403" s="19" t="n">
        <f aca="false">DATE(YEAR(B1403),MONTH(B1403),1)</f>
        <v>46204</v>
      </c>
      <c r="K1403" s="17" t="str">
        <f aca="false">IF(E1403="","No","Yes")</f>
        <v>Yes</v>
      </c>
      <c r="L1403" s="17" t="str">
        <f aca="false">IF(D1403="","No","Yes")</f>
        <v>Yes</v>
      </c>
    </row>
    <row r="1404" customFormat="false" ht="15" hidden="false" customHeight="false" outlineLevel="0" collapsed="false">
      <c r="A1404" s="17" t="s">
        <v>3874</v>
      </c>
      <c r="B1404" s="18" t="n">
        <v>46225</v>
      </c>
      <c r="C1404" s="17" t="s">
        <v>82</v>
      </c>
      <c r="D1404" s="17" t="s">
        <v>1610</v>
      </c>
      <c r="E1404" s="17" t="s">
        <v>1817</v>
      </c>
      <c r="F1404" s="15" t="n">
        <v>31.52</v>
      </c>
      <c r="G1404" s="15" t="n">
        <f aca="false">ROUND(ROUND(F1404*100,0)/10,0)/100</f>
        <v>3.15</v>
      </c>
      <c r="H1404" s="15" t="n">
        <f aca="false">F1404+G1404</f>
        <v>34.67</v>
      </c>
      <c r="I1404" s="17" t="s">
        <v>2474</v>
      </c>
      <c r="J1404" s="19" t="n">
        <f aca="false">DATE(YEAR(B1404),MONTH(B1404),1)</f>
        <v>46204</v>
      </c>
      <c r="K1404" s="17" t="str">
        <f aca="false">IF(E1404="","No","Yes")</f>
        <v>Yes</v>
      </c>
      <c r="L1404" s="17" t="str">
        <f aca="false">IF(D1404="","No","Yes")</f>
        <v>Yes</v>
      </c>
    </row>
    <row r="1405" customFormat="false" ht="15" hidden="false" customHeight="false" outlineLevel="0" collapsed="false">
      <c r="A1405" s="17" t="s">
        <v>3875</v>
      </c>
      <c r="B1405" s="18" t="n">
        <v>46225</v>
      </c>
      <c r="C1405" s="17" t="s">
        <v>82</v>
      </c>
      <c r="D1405" s="17" t="s">
        <v>1826</v>
      </c>
      <c r="E1405" s="17" t="s">
        <v>1825</v>
      </c>
      <c r="F1405" s="15" t="n">
        <v>213.07</v>
      </c>
      <c r="G1405" s="15" t="n">
        <f aca="false">ROUND(ROUND(F1405*100,0)/10,0)/100</f>
        <v>21.31</v>
      </c>
      <c r="H1405" s="15" t="n">
        <f aca="false">F1405+G1405</f>
        <v>234.38</v>
      </c>
      <c r="I1405" s="17" t="s">
        <v>2474</v>
      </c>
      <c r="J1405" s="19" t="n">
        <f aca="false">DATE(YEAR(B1405),MONTH(B1405),1)</f>
        <v>46204</v>
      </c>
      <c r="K1405" s="17" t="str">
        <f aca="false">IF(E1405="","No","Yes")</f>
        <v>Yes</v>
      </c>
      <c r="L1405" s="17" t="str">
        <f aca="false">IF(D1405="","No","Yes")</f>
        <v>Yes</v>
      </c>
    </row>
    <row r="1406" customFormat="false" ht="15" hidden="false" customHeight="false" outlineLevel="0" collapsed="false">
      <c r="A1406" s="17" t="s">
        <v>3876</v>
      </c>
      <c r="B1406" s="18" t="n">
        <v>46225</v>
      </c>
      <c r="C1406" s="17" t="s">
        <v>82</v>
      </c>
      <c r="D1406" s="17" t="s">
        <v>1768</v>
      </c>
      <c r="E1406" s="17" t="s">
        <v>1837</v>
      </c>
      <c r="F1406" s="15" t="n">
        <v>92.6</v>
      </c>
      <c r="G1406" s="15" t="n">
        <f aca="false">ROUND(ROUND(F1406*100,0)/10,0)/100</f>
        <v>9.26</v>
      </c>
      <c r="H1406" s="15" t="n">
        <f aca="false">F1406+G1406</f>
        <v>101.86</v>
      </c>
      <c r="I1406" s="17" t="s">
        <v>2474</v>
      </c>
      <c r="J1406" s="19" t="n">
        <f aca="false">DATE(YEAR(B1406),MONTH(B1406),1)</f>
        <v>46204</v>
      </c>
      <c r="K1406" s="17" t="str">
        <f aca="false">IF(E1406="","No","Yes")</f>
        <v>Yes</v>
      </c>
      <c r="L1406" s="17" t="str">
        <f aca="false">IF(D1406="","No","Yes")</f>
        <v>Yes</v>
      </c>
    </row>
    <row r="1407" customFormat="false" ht="15" hidden="false" customHeight="false" outlineLevel="0" collapsed="false">
      <c r="A1407" s="17" t="s">
        <v>3877</v>
      </c>
      <c r="B1407" s="18" t="n">
        <v>46225</v>
      </c>
      <c r="C1407" s="17" t="s">
        <v>82</v>
      </c>
      <c r="D1407" s="17" t="s">
        <v>1773</v>
      </c>
      <c r="E1407" s="17" t="s">
        <v>1842</v>
      </c>
      <c r="F1407" s="15" t="n">
        <v>255.55</v>
      </c>
      <c r="G1407" s="15" t="n">
        <f aca="false">ROUND(ROUND(F1407*100,0)/10,0)/100</f>
        <v>25.56</v>
      </c>
      <c r="H1407" s="15" t="n">
        <f aca="false">F1407+G1407</f>
        <v>281.11</v>
      </c>
      <c r="I1407" s="17" t="s">
        <v>2474</v>
      </c>
      <c r="J1407" s="19" t="n">
        <f aca="false">DATE(YEAR(B1407),MONTH(B1407),1)</f>
        <v>46204</v>
      </c>
      <c r="K1407" s="17" t="str">
        <f aca="false">IF(E1407="","No","Yes")</f>
        <v>Yes</v>
      </c>
      <c r="L1407" s="17" t="str">
        <f aca="false">IF(D1407="","No","Yes")</f>
        <v>Yes</v>
      </c>
    </row>
    <row r="1408" customFormat="false" ht="15" hidden="false" customHeight="false" outlineLevel="0" collapsed="false">
      <c r="A1408" s="17" t="s">
        <v>3878</v>
      </c>
      <c r="B1408" s="18" t="n">
        <v>46225</v>
      </c>
      <c r="C1408" s="17" t="s">
        <v>82</v>
      </c>
      <c r="D1408" s="17" t="s">
        <v>1704</v>
      </c>
      <c r="E1408" s="17"/>
      <c r="F1408" s="15" t="n">
        <v>21.86</v>
      </c>
      <c r="G1408" s="15" t="n">
        <f aca="false">ROUND(ROUND(F1408*100,0)/10,0)/100</f>
        <v>2.19</v>
      </c>
      <c r="H1408" s="15" t="n">
        <f aca="false">F1408+G1408</f>
        <v>24.05</v>
      </c>
      <c r="I1408" s="17" t="s">
        <v>2472</v>
      </c>
      <c r="J1408" s="19" t="n">
        <f aca="false">DATE(YEAR(B1408),MONTH(B1408),1)</f>
        <v>46204</v>
      </c>
      <c r="K1408" s="17" t="str">
        <f aca="false">IF(E1408="","No","Yes")</f>
        <v>No</v>
      </c>
      <c r="L1408" s="17" t="str">
        <f aca="false">IF(D1408="","No","Yes")</f>
        <v>Yes</v>
      </c>
    </row>
    <row r="1409" customFormat="false" ht="15" hidden="false" customHeight="false" outlineLevel="0" collapsed="false">
      <c r="A1409" s="17" t="s">
        <v>3879</v>
      </c>
      <c r="B1409" s="18" t="n">
        <v>46225</v>
      </c>
      <c r="C1409" s="17" t="s">
        <v>82</v>
      </c>
      <c r="D1409" s="17" t="s">
        <v>1809</v>
      </c>
      <c r="E1409" s="17"/>
      <c r="F1409" s="15" t="n">
        <v>111.93</v>
      </c>
      <c r="G1409" s="15" t="n">
        <f aca="false">ROUND(ROUND(F1409*100,0)/10,0)/100</f>
        <v>11.19</v>
      </c>
      <c r="H1409" s="15" t="n">
        <f aca="false">F1409+G1409</f>
        <v>123.12</v>
      </c>
      <c r="I1409" s="17" t="s">
        <v>2472</v>
      </c>
      <c r="J1409" s="19" t="n">
        <f aca="false">DATE(YEAR(B1409),MONTH(B1409),1)</f>
        <v>46204</v>
      </c>
      <c r="K1409" s="17" t="str">
        <f aca="false">IF(E1409="","No","Yes")</f>
        <v>No</v>
      </c>
      <c r="L1409" s="17" t="str">
        <f aca="false">IF(D1409="","No","Yes")</f>
        <v>Yes</v>
      </c>
    </row>
    <row r="1410" customFormat="false" ht="15" hidden="false" customHeight="false" outlineLevel="0" collapsed="false">
      <c r="A1410" s="17" t="s">
        <v>3880</v>
      </c>
      <c r="B1410" s="18" t="n">
        <v>46225</v>
      </c>
      <c r="C1410" s="17" t="s">
        <v>88</v>
      </c>
      <c r="D1410" s="17" t="s">
        <v>1480</v>
      </c>
      <c r="E1410" s="17" t="s">
        <v>1693</v>
      </c>
      <c r="F1410" s="15" t="n">
        <v>659.1</v>
      </c>
      <c r="G1410" s="15" t="n">
        <f aca="false">ROUND(ROUND(F1410*100,0)/10,0)/100</f>
        <v>65.91</v>
      </c>
      <c r="H1410" s="15" t="n">
        <f aca="false">F1410+G1410</f>
        <v>725.01</v>
      </c>
      <c r="I1410" s="17" t="s">
        <v>2474</v>
      </c>
      <c r="J1410" s="19" t="n">
        <f aca="false">DATE(YEAR(B1410),MONTH(B1410),1)</f>
        <v>46204</v>
      </c>
      <c r="K1410" s="17" t="str">
        <f aca="false">IF(E1410="","No","Yes")</f>
        <v>Yes</v>
      </c>
      <c r="L1410" s="17" t="str">
        <f aca="false">IF(D1410="","No","Yes")</f>
        <v>Yes</v>
      </c>
    </row>
    <row r="1411" customFormat="false" ht="15" hidden="false" customHeight="false" outlineLevel="0" collapsed="false">
      <c r="A1411" s="17" t="s">
        <v>3881</v>
      </c>
      <c r="B1411" s="18" t="n">
        <v>46225</v>
      </c>
      <c r="C1411" s="17" t="s">
        <v>88</v>
      </c>
      <c r="D1411" s="17" t="s">
        <v>1704</v>
      </c>
      <c r="E1411" s="17" t="s">
        <v>1765</v>
      </c>
      <c r="F1411" s="15" t="n">
        <v>215.05</v>
      </c>
      <c r="G1411" s="15" t="n">
        <f aca="false">ROUND(ROUND(F1411*100,0)/10,0)/100</f>
        <v>21.51</v>
      </c>
      <c r="H1411" s="15" t="n">
        <f aca="false">F1411+G1411</f>
        <v>236.56</v>
      </c>
      <c r="I1411" s="17" t="s">
        <v>2474</v>
      </c>
      <c r="J1411" s="19" t="n">
        <f aca="false">DATE(YEAR(B1411),MONTH(B1411),1)</f>
        <v>46204</v>
      </c>
      <c r="K1411" s="17" t="str">
        <f aca="false">IF(E1411="","No","Yes")</f>
        <v>Yes</v>
      </c>
      <c r="L1411" s="17" t="str">
        <f aca="false">IF(D1411="","No","Yes")</f>
        <v>Yes</v>
      </c>
    </row>
    <row r="1412" customFormat="false" ht="15" hidden="false" customHeight="false" outlineLevel="0" collapsed="false">
      <c r="A1412" s="17" t="s">
        <v>3882</v>
      </c>
      <c r="B1412" s="18" t="n">
        <v>46225</v>
      </c>
      <c r="C1412" s="17" t="s">
        <v>88</v>
      </c>
      <c r="D1412" s="17" t="s">
        <v>1787</v>
      </c>
      <c r="E1412" s="17" t="s">
        <v>1786</v>
      </c>
      <c r="F1412" s="15" t="n">
        <v>259.68</v>
      </c>
      <c r="G1412" s="15" t="n">
        <f aca="false">ROUND(ROUND(F1412*100,0)/10,0)/100</f>
        <v>25.97</v>
      </c>
      <c r="H1412" s="15" t="n">
        <f aca="false">F1412+G1412</f>
        <v>285.65</v>
      </c>
      <c r="I1412" s="17" t="s">
        <v>2474</v>
      </c>
      <c r="J1412" s="19" t="n">
        <f aca="false">DATE(YEAR(B1412),MONTH(B1412),1)</f>
        <v>46204</v>
      </c>
      <c r="K1412" s="17" t="str">
        <f aca="false">IF(E1412="","No","Yes")</f>
        <v>Yes</v>
      </c>
      <c r="L1412" s="17" t="str">
        <f aca="false">IF(D1412="","No","Yes")</f>
        <v>Yes</v>
      </c>
    </row>
    <row r="1413" customFormat="false" ht="15" hidden="false" customHeight="false" outlineLevel="0" collapsed="false">
      <c r="A1413" s="17" t="s">
        <v>3883</v>
      </c>
      <c r="B1413" s="18" t="n">
        <v>46225</v>
      </c>
      <c r="C1413" s="17" t="s">
        <v>88</v>
      </c>
      <c r="D1413" s="17" t="s">
        <v>1826</v>
      </c>
      <c r="E1413" s="17" t="s">
        <v>1863</v>
      </c>
      <c r="F1413" s="15" t="n">
        <v>1014.74</v>
      </c>
      <c r="G1413" s="15" t="n">
        <f aca="false">ROUND(ROUND(F1413*100,0)/10,0)/100</f>
        <v>101.47</v>
      </c>
      <c r="H1413" s="15" t="n">
        <f aca="false">F1413+G1413</f>
        <v>1116.21</v>
      </c>
      <c r="I1413" s="17" t="s">
        <v>2474</v>
      </c>
      <c r="J1413" s="19" t="n">
        <f aca="false">DATE(YEAR(B1413),MONTH(B1413),1)</f>
        <v>46204</v>
      </c>
      <c r="K1413" s="17" t="str">
        <f aca="false">IF(E1413="","No","Yes")</f>
        <v>Yes</v>
      </c>
      <c r="L1413" s="17" t="str">
        <f aca="false">IF(D1413="","No","Yes")</f>
        <v>Yes</v>
      </c>
    </row>
    <row r="1414" customFormat="false" ht="15" hidden="false" customHeight="false" outlineLevel="0" collapsed="false">
      <c r="A1414" s="17" t="s">
        <v>3884</v>
      </c>
      <c r="B1414" s="18" t="n">
        <v>46225</v>
      </c>
      <c r="C1414" s="17" t="s">
        <v>88</v>
      </c>
      <c r="D1414" s="17" t="s">
        <v>1750</v>
      </c>
      <c r="E1414" s="17"/>
      <c r="F1414" s="15" t="n">
        <v>101.78</v>
      </c>
      <c r="G1414" s="15" t="n">
        <f aca="false">ROUND(ROUND(F1414*100,0)/10,0)/100</f>
        <v>10.18</v>
      </c>
      <c r="H1414" s="15" t="n">
        <f aca="false">F1414+G1414</f>
        <v>111.96</v>
      </c>
      <c r="I1414" s="17" t="s">
        <v>2472</v>
      </c>
      <c r="J1414" s="19" t="n">
        <f aca="false">DATE(YEAR(B1414),MONTH(B1414),1)</f>
        <v>46204</v>
      </c>
      <c r="K1414" s="17" t="str">
        <f aca="false">IF(E1414="","No","Yes")</f>
        <v>No</v>
      </c>
      <c r="L1414" s="17" t="str">
        <f aca="false">IF(D1414="","No","Yes")</f>
        <v>Yes</v>
      </c>
    </row>
    <row r="1415" customFormat="false" ht="15" hidden="false" customHeight="false" outlineLevel="0" collapsed="false">
      <c r="A1415" s="17" t="s">
        <v>3885</v>
      </c>
      <c r="B1415" s="18" t="n">
        <v>46225</v>
      </c>
      <c r="C1415" s="17" t="s">
        <v>88</v>
      </c>
      <c r="D1415" s="17" t="s">
        <v>1768</v>
      </c>
      <c r="E1415" s="17"/>
      <c r="F1415" s="15" t="n">
        <v>254.96</v>
      </c>
      <c r="G1415" s="15" t="n">
        <f aca="false">ROUND(ROUND(F1415*100,0)/10,0)/100</f>
        <v>25.5</v>
      </c>
      <c r="H1415" s="15" t="n">
        <f aca="false">F1415+G1415</f>
        <v>280.46</v>
      </c>
      <c r="I1415" s="17" t="s">
        <v>2472</v>
      </c>
      <c r="J1415" s="19" t="n">
        <f aca="false">DATE(YEAR(B1415),MONTH(B1415),1)</f>
        <v>46204</v>
      </c>
      <c r="K1415" s="17" t="str">
        <f aca="false">IF(E1415="","No","Yes")</f>
        <v>No</v>
      </c>
      <c r="L1415" s="17" t="str">
        <f aca="false">IF(D1415="","No","Yes")</f>
        <v>Yes</v>
      </c>
    </row>
    <row r="1416" customFormat="false" ht="15" hidden="false" customHeight="false" outlineLevel="0" collapsed="false">
      <c r="A1416" s="17" t="s">
        <v>3886</v>
      </c>
      <c r="B1416" s="18" t="n">
        <v>46225</v>
      </c>
      <c r="C1416" s="17" t="s">
        <v>101</v>
      </c>
      <c r="D1416" s="17" t="s">
        <v>1757</v>
      </c>
      <c r="E1416" s="17" t="s">
        <v>1770</v>
      </c>
      <c r="F1416" s="15" t="n">
        <v>183.43</v>
      </c>
      <c r="G1416" s="15" t="n">
        <f aca="false">ROUND(ROUND(F1416*100,0)/10,0)/100</f>
        <v>18.34</v>
      </c>
      <c r="H1416" s="15" t="n">
        <f aca="false">F1416+G1416</f>
        <v>201.77</v>
      </c>
      <c r="I1416" s="17" t="s">
        <v>2474</v>
      </c>
      <c r="J1416" s="19" t="n">
        <f aca="false">DATE(YEAR(B1416),MONTH(B1416),1)</f>
        <v>46204</v>
      </c>
      <c r="K1416" s="17" t="str">
        <f aca="false">IF(E1416="","No","Yes")</f>
        <v>Yes</v>
      </c>
      <c r="L1416" s="17" t="str">
        <f aca="false">IF(D1416="","No","Yes")</f>
        <v>Yes</v>
      </c>
    </row>
    <row r="1417" customFormat="false" ht="15" hidden="false" customHeight="false" outlineLevel="0" collapsed="false">
      <c r="A1417" s="17" t="s">
        <v>3887</v>
      </c>
      <c r="B1417" s="18" t="n">
        <v>46225</v>
      </c>
      <c r="C1417" s="17" t="s">
        <v>101</v>
      </c>
      <c r="D1417" s="17" t="s">
        <v>1849</v>
      </c>
      <c r="E1417" s="17"/>
      <c r="F1417" s="15" t="n">
        <v>150.56</v>
      </c>
      <c r="G1417" s="15" t="n">
        <f aca="false">ROUND(ROUND(F1417*100,0)/10,0)/100</f>
        <v>15.06</v>
      </c>
      <c r="H1417" s="15" t="n">
        <f aca="false">F1417+G1417</f>
        <v>165.62</v>
      </c>
      <c r="I1417" s="17" t="s">
        <v>2472</v>
      </c>
      <c r="J1417" s="19" t="n">
        <f aca="false">DATE(YEAR(B1417),MONTH(B1417),1)</f>
        <v>46204</v>
      </c>
      <c r="K1417" s="17" t="str">
        <f aca="false">IF(E1417="","No","Yes")</f>
        <v>No</v>
      </c>
      <c r="L1417" s="17" t="str">
        <f aca="false">IF(D1417="","No","Yes")</f>
        <v>Yes</v>
      </c>
    </row>
    <row r="1418" customFormat="false" ht="15" hidden="false" customHeight="false" outlineLevel="0" collapsed="false">
      <c r="A1418" s="17" t="s">
        <v>3888</v>
      </c>
      <c r="B1418" s="18" t="n">
        <v>46226</v>
      </c>
      <c r="C1418" s="17" t="s">
        <v>82</v>
      </c>
      <c r="D1418" s="17" t="s">
        <v>1723</v>
      </c>
      <c r="E1418" s="17" t="s">
        <v>1760</v>
      </c>
      <c r="F1418" s="15" t="n">
        <v>475.14</v>
      </c>
      <c r="G1418" s="15" t="n">
        <f aca="false">ROUND(ROUND(F1418*100,0)/10,0)/100</f>
        <v>47.51</v>
      </c>
      <c r="H1418" s="15" t="n">
        <f aca="false">F1418+G1418</f>
        <v>522.65</v>
      </c>
      <c r="I1418" s="17" t="s">
        <v>2474</v>
      </c>
      <c r="J1418" s="19" t="n">
        <f aca="false">DATE(YEAR(B1418),MONTH(B1418),1)</f>
        <v>46204</v>
      </c>
      <c r="K1418" s="17" t="str">
        <f aca="false">IF(E1418="","No","Yes")</f>
        <v>Yes</v>
      </c>
      <c r="L1418" s="17" t="str">
        <f aca="false">IF(D1418="","No","Yes")</f>
        <v>Yes</v>
      </c>
    </row>
    <row r="1419" customFormat="false" ht="15" hidden="false" customHeight="false" outlineLevel="0" collapsed="false">
      <c r="A1419" s="17" t="s">
        <v>3889</v>
      </c>
      <c r="B1419" s="18" t="n">
        <v>46226</v>
      </c>
      <c r="C1419" s="17" t="s">
        <v>82</v>
      </c>
      <c r="D1419" s="17" t="s">
        <v>1627</v>
      </c>
      <c r="E1419" s="17" t="s">
        <v>1805</v>
      </c>
      <c r="F1419" s="15" t="n">
        <v>342.55</v>
      </c>
      <c r="G1419" s="15" t="n">
        <f aca="false">ROUND(ROUND(F1419*100,0)/10,0)/100</f>
        <v>34.26</v>
      </c>
      <c r="H1419" s="15" t="n">
        <f aca="false">F1419+G1419</f>
        <v>376.81</v>
      </c>
      <c r="I1419" s="17" t="s">
        <v>2474</v>
      </c>
      <c r="J1419" s="19" t="n">
        <f aca="false">DATE(YEAR(B1419),MONTH(B1419),1)</f>
        <v>46204</v>
      </c>
      <c r="K1419" s="17" t="str">
        <f aca="false">IF(E1419="","No","Yes")</f>
        <v>Yes</v>
      </c>
      <c r="L1419" s="17" t="str">
        <f aca="false">IF(D1419="","No","Yes")</f>
        <v>Yes</v>
      </c>
    </row>
    <row r="1420" customFormat="false" ht="15" hidden="false" customHeight="false" outlineLevel="0" collapsed="false">
      <c r="A1420" s="17" t="s">
        <v>3890</v>
      </c>
      <c r="B1420" s="18" t="n">
        <v>46226</v>
      </c>
      <c r="C1420" s="17" t="s">
        <v>82</v>
      </c>
      <c r="D1420" s="17" t="s">
        <v>1809</v>
      </c>
      <c r="E1420" s="17" t="s">
        <v>1808</v>
      </c>
      <c r="F1420" s="15" t="n">
        <v>289.34</v>
      </c>
      <c r="G1420" s="15" t="n">
        <f aca="false">ROUND(ROUND(F1420*100,0)/10,0)/100</f>
        <v>28.93</v>
      </c>
      <c r="H1420" s="15" t="n">
        <f aca="false">F1420+G1420</f>
        <v>318.27</v>
      </c>
      <c r="I1420" s="17" t="s">
        <v>2474</v>
      </c>
      <c r="J1420" s="19" t="n">
        <f aca="false">DATE(YEAR(B1420),MONTH(B1420),1)</f>
        <v>46204</v>
      </c>
      <c r="K1420" s="17" t="str">
        <f aca="false">IF(E1420="","No","Yes")</f>
        <v>Yes</v>
      </c>
      <c r="L1420" s="17" t="str">
        <f aca="false">IF(D1420="","No","Yes")</f>
        <v>Yes</v>
      </c>
    </row>
    <row r="1421" customFormat="false" ht="15" hidden="false" customHeight="false" outlineLevel="0" collapsed="false">
      <c r="A1421" s="17" t="s">
        <v>3891</v>
      </c>
      <c r="B1421" s="18" t="n">
        <v>46226</v>
      </c>
      <c r="C1421" s="17" t="s">
        <v>82</v>
      </c>
      <c r="D1421" s="17" t="s">
        <v>1814</v>
      </c>
      <c r="E1421" s="17" t="s">
        <v>1813</v>
      </c>
      <c r="F1421" s="15" t="n">
        <v>212.49</v>
      </c>
      <c r="G1421" s="15" t="n">
        <f aca="false">ROUND(ROUND(F1421*100,0)/10,0)/100</f>
        <v>21.25</v>
      </c>
      <c r="H1421" s="15" t="n">
        <f aca="false">F1421+G1421</f>
        <v>233.74</v>
      </c>
      <c r="I1421" s="17" t="s">
        <v>2474</v>
      </c>
      <c r="J1421" s="19" t="n">
        <f aca="false">DATE(YEAR(B1421),MONTH(B1421),1)</f>
        <v>46204</v>
      </c>
      <c r="K1421" s="17" t="str">
        <f aca="false">IF(E1421="","No","Yes")</f>
        <v>Yes</v>
      </c>
      <c r="L1421" s="17" t="str">
        <f aca="false">IF(D1421="","No","Yes")</f>
        <v>Yes</v>
      </c>
    </row>
    <row r="1422" customFormat="false" ht="15" hidden="false" customHeight="false" outlineLevel="0" collapsed="false">
      <c r="A1422" s="17" t="s">
        <v>3892</v>
      </c>
      <c r="B1422" s="18" t="n">
        <v>46226</v>
      </c>
      <c r="C1422" s="17" t="s">
        <v>82</v>
      </c>
      <c r="D1422" s="17" t="s">
        <v>1723</v>
      </c>
      <c r="E1422" s="17" t="s">
        <v>1829</v>
      </c>
      <c r="F1422" s="15" t="n">
        <v>302.55</v>
      </c>
      <c r="G1422" s="15" t="n">
        <f aca="false">ROUND(ROUND(F1422*100,0)/10,0)/100</f>
        <v>30.26</v>
      </c>
      <c r="H1422" s="15" t="n">
        <f aca="false">F1422+G1422</f>
        <v>332.81</v>
      </c>
      <c r="I1422" s="17" t="s">
        <v>2474</v>
      </c>
      <c r="J1422" s="19" t="n">
        <f aca="false">DATE(YEAR(B1422),MONTH(B1422),1)</f>
        <v>46204</v>
      </c>
      <c r="K1422" s="17" t="str">
        <f aca="false">IF(E1422="","No","Yes")</f>
        <v>Yes</v>
      </c>
      <c r="L1422" s="17" t="str">
        <f aca="false">IF(D1422="","No","Yes")</f>
        <v>Yes</v>
      </c>
    </row>
    <row r="1423" customFormat="false" ht="15" hidden="false" customHeight="false" outlineLevel="0" collapsed="false">
      <c r="A1423" s="17" t="s">
        <v>3893</v>
      </c>
      <c r="B1423" s="18" t="n">
        <v>46226</v>
      </c>
      <c r="C1423" s="17" t="s">
        <v>82</v>
      </c>
      <c r="D1423" s="17" t="s">
        <v>1704</v>
      </c>
      <c r="E1423" s="17" t="s">
        <v>1831</v>
      </c>
      <c r="F1423" s="15" t="n">
        <v>34.2</v>
      </c>
      <c r="G1423" s="15" t="n">
        <f aca="false">ROUND(ROUND(F1423*100,0)/10,0)/100</f>
        <v>3.42</v>
      </c>
      <c r="H1423" s="15" t="n">
        <f aca="false">F1423+G1423</f>
        <v>37.62</v>
      </c>
      <c r="I1423" s="17" t="s">
        <v>2474</v>
      </c>
      <c r="J1423" s="19" t="n">
        <f aca="false">DATE(YEAR(B1423),MONTH(B1423),1)</f>
        <v>46204</v>
      </c>
      <c r="K1423" s="17" t="str">
        <f aca="false">IF(E1423="","No","Yes")</f>
        <v>Yes</v>
      </c>
      <c r="L1423" s="17" t="str">
        <f aca="false">IF(D1423="","No","Yes")</f>
        <v>Yes</v>
      </c>
    </row>
    <row r="1424" customFormat="false" ht="15" hidden="false" customHeight="false" outlineLevel="0" collapsed="false">
      <c r="A1424" s="17" t="s">
        <v>3894</v>
      </c>
      <c r="B1424" s="18" t="n">
        <v>46226</v>
      </c>
      <c r="C1424" s="17" t="s">
        <v>82</v>
      </c>
      <c r="D1424" s="17" t="s">
        <v>1575</v>
      </c>
      <c r="E1424" s="17" t="s">
        <v>1844</v>
      </c>
      <c r="F1424" s="15" t="n">
        <v>368.68</v>
      </c>
      <c r="G1424" s="15" t="n">
        <f aca="false">ROUND(ROUND(F1424*100,0)/10,0)/100</f>
        <v>36.87</v>
      </c>
      <c r="H1424" s="15" t="n">
        <f aca="false">F1424+G1424</f>
        <v>405.55</v>
      </c>
      <c r="I1424" s="17" t="s">
        <v>2474</v>
      </c>
      <c r="J1424" s="19" t="n">
        <f aca="false">DATE(YEAR(B1424),MONTH(B1424),1)</f>
        <v>46204</v>
      </c>
      <c r="K1424" s="17" t="str">
        <f aca="false">IF(E1424="","No","Yes")</f>
        <v>Yes</v>
      </c>
      <c r="L1424" s="17" t="str">
        <f aca="false">IF(D1424="","No","Yes")</f>
        <v>Yes</v>
      </c>
    </row>
    <row r="1425" customFormat="false" ht="15" hidden="false" customHeight="false" outlineLevel="0" collapsed="false">
      <c r="A1425" s="17" t="s">
        <v>3895</v>
      </c>
      <c r="B1425" s="18" t="n">
        <v>46226</v>
      </c>
      <c r="C1425" s="17" t="s">
        <v>82</v>
      </c>
      <c r="D1425" s="17" t="s">
        <v>1849</v>
      </c>
      <c r="E1425" s="17" t="s">
        <v>1848</v>
      </c>
      <c r="F1425" s="15" t="n">
        <v>117.31</v>
      </c>
      <c r="G1425" s="15" t="n">
        <f aca="false">ROUND(ROUND(F1425*100,0)/10,0)/100</f>
        <v>11.73</v>
      </c>
      <c r="H1425" s="15" t="n">
        <f aca="false">F1425+G1425</f>
        <v>129.04</v>
      </c>
      <c r="I1425" s="17" t="s">
        <v>2474</v>
      </c>
      <c r="J1425" s="19" t="n">
        <f aca="false">DATE(YEAR(B1425),MONTH(B1425),1)</f>
        <v>46204</v>
      </c>
      <c r="K1425" s="17" t="str">
        <f aca="false">IF(E1425="","No","Yes")</f>
        <v>Yes</v>
      </c>
      <c r="L1425" s="17" t="str">
        <f aca="false">IF(D1425="","No","Yes")</f>
        <v>Yes</v>
      </c>
    </row>
    <row r="1426" customFormat="false" ht="15" hidden="false" customHeight="false" outlineLevel="0" collapsed="false">
      <c r="A1426" s="17" t="s">
        <v>3896</v>
      </c>
      <c r="B1426" s="18" t="n">
        <v>46226</v>
      </c>
      <c r="C1426" s="17" t="s">
        <v>82</v>
      </c>
      <c r="D1426" s="17" t="s">
        <v>1793</v>
      </c>
      <c r="E1426" s="17" t="s">
        <v>1864</v>
      </c>
      <c r="F1426" s="15" t="n">
        <v>880.38</v>
      </c>
      <c r="G1426" s="15" t="n">
        <f aca="false">ROUND(ROUND(F1426*100,0)/10,0)/100</f>
        <v>88.04</v>
      </c>
      <c r="H1426" s="15" t="n">
        <f aca="false">F1426+G1426</f>
        <v>968.42</v>
      </c>
      <c r="I1426" s="17" t="s">
        <v>2474</v>
      </c>
      <c r="J1426" s="19" t="n">
        <f aca="false">DATE(YEAR(B1426),MONTH(B1426),1)</f>
        <v>46204</v>
      </c>
      <c r="K1426" s="17" t="str">
        <f aca="false">IF(E1426="","No","Yes")</f>
        <v>Yes</v>
      </c>
      <c r="L1426" s="17" t="str">
        <f aca="false">IF(D1426="","No","Yes")</f>
        <v>Yes</v>
      </c>
    </row>
    <row r="1427" customFormat="false" ht="15" hidden="false" customHeight="false" outlineLevel="0" collapsed="false">
      <c r="A1427" s="17" t="s">
        <v>3897</v>
      </c>
      <c r="B1427" s="18" t="n">
        <v>46226</v>
      </c>
      <c r="C1427" s="17" t="s">
        <v>82</v>
      </c>
      <c r="D1427" s="17" t="s">
        <v>1645</v>
      </c>
      <c r="E1427" s="17" t="s">
        <v>1865</v>
      </c>
      <c r="F1427" s="15" t="n">
        <v>515.52</v>
      </c>
      <c r="G1427" s="15" t="n">
        <f aca="false">ROUND(ROUND(F1427*100,0)/10,0)/100</f>
        <v>51.55</v>
      </c>
      <c r="H1427" s="15" t="n">
        <f aca="false">F1427+G1427</f>
        <v>567.07</v>
      </c>
      <c r="I1427" s="17" t="s">
        <v>2474</v>
      </c>
      <c r="J1427" s="19" t="n">
        <f aca="false">DATE(YEAR(B1427),MONTH(B1427),1)</f>
        <v>46204</v>
      </c>
      <c r="K1427" s="17" t="str">
        <f aca="false">IF(E1427="","No","Yes")</f>
        <v>Yes</v>
      </c>
      <c r="L1427" s="17" t="str">
        <f aca="false">IF(D1427="","No","Yes")</f>
        <v>Yes</v>
      </c>
    </row>
    <row r="1428" customFormat="false" ht="15" hidden="false" customHeight="false" outlineLevel="0" collapsed="false">
      <c r="A1428" s="17" t="s">
        <v>3898</v>
      </c>
      <c r="B1428" s="18" t="n">
        <v>46226</v>
      </c>
      <c r="C1428" s="17" t="s">
        <v>82</v>
      </c>
      <c r="D1428" s="17" t="s">
        <v>1952</v>
      </c>
      <c r="E1428" s="17"/>
      <c r="F1428" s="15" t="n">
        <v>179.81</v>
      </c>
      <c r="G1428" s="15" t="n">
        <f aca="false">ROUND(ROUND(F1428*100,0)/10,0)/100</f>
        <v>17.98</v>
      </c>
      <c r="H1428" s="15" t="n">
        <f aca="false">F1428+G1428</f>
        <v>197.79</v>
      </c>
      <c r="I1428" s="17" t="s">
        <v>2472</v>
      </c>
      <c r="J1428" s="19" t="n">
        <f aca="false">DATE(YEAR(B1428),MONTH(B1428),1)</f>
        <v>46204</v>
      </c>
      <c r="K1428" s="17" t="str">
        <f aca="false">IF(E1428="","No","Yes")</f>
        <v>No</v>
      </c>
      <c r="L1428" s="17" t="str">
        <f aca="false">IF(D1428="","No","Yes")</f>
        <v>Yes</v>
      </c>
    </row>
    <row r="1429" customFormat="false" ht="15" hidden="false" customHeight="false" outlineLevel="0" collapsed="false">
      <c r="A1429" s="17" t="s">
        <v>3899</v>
      </c>
      <c r="B1429" s="18" t="n">
        <v>46226</v>
      </c>
      <c r="C1429" s="17" t="s">
        <v>82</v>
      </c>
      <c r="D1429" s="17" t="s">
        <v>1778</v>
      </c>
      <c r="E1429" s="17"/>
      <c r="F1429" s="15" t="n">
        <v>56.94</v>
      </c>
      <c r="G1429" s="15" t="n">
        <f aca="false">ROUND(ROUND(F1429*100,0)/10,0)/100</f>
        <v>5.69</v>
      </c>
      <c r="H1429" s="15" t="n">
        <f aca="false">F1429+G1429</f>
        <v>62.63</v>
      </c>
      <c r="I1429" s="17" t="s">
        <v>2472</v>
      </c>
      <c r="J1429" s="19" t="n">
        <f aca="false">DATE(YEAR(B1429),MONTH(B1429),1)</f>
        <v>46204</v>
      </c>
      <c r="K1429" s="17" t="str">
        <f aca="false">IF(E1429="","No","Yes")</f>
        <v>No</v>
      </c>
      <c r="L1429" s="17" t="str">
        <f aca="false">IF(D1429="","No","Yes")</f>
        <v>Yes</v>
      </c>
    </row>
    <row r="1430" customFormat="false" ht="15" hidden="false" customHeight="false" outlineLevel="0" collapsed="false">
      <c r="A1430" s="17" t="s">
        <v>3900</v>
      </c>
      <c r="B1430" s="18" t="n">
        <v>46226</v>
      </c>
      <c r="C1430" s="17" t="s">
        <v>88</v>
      </c>
      <c r="D1430" s="17" t="s">
        <v>1645</v>
      </c>
      <c r="E1430" s="17" t="s">
        <v>1771</v>
      </c>
      <c r="F1430" s="15" t="n">
        <v>240.87</v>
      </c>
      <c r="G1430" s="15" t="n">
        <f aca="false">ROUND(ROUND(F1430*100,0)/10,0)/100</f>
        <v>24.09</v>
      </c>
      <c r="H1430" s="15" t="n">
        <f aca="false">F1430+G1430</f>
        <v>264.96</v>
      </c>
      <c r="I1430" s="17" t="s">
        <v>2474</v>
      </c>
      <c r="J1430" s="19" t="n">
        <f aca="false">DATE(YEAR(B1430),MONTH(B1430),1)</f>
        <v>46204</v>
      </c>
      <c r="K1430" s="17" t="str">
        <f aca="false">IF(E1430="","No","Yes")</f>
        <v>Yes</v>
      </c>
      <c r="L1430" s="17" t="str">
        <f aca="false">IF(D1430="","No","Yes")</f>
        <v>Yes</v>
      </c>
    </row>
    <row r="1431" customFormat="false" ht="15" hidden="false" customHeight="false" outlineLevel="0" collapsed="false">
      <c r="A1431" s="17" t="s">
        <v>3901</v>
      </c>
      <c r="B1431" s="18" t="n">
        <v>46226</v>
      </c>
      <c r="C1431" s="17" t="s">
        <v>88</v>
      </c>
      <c r="D1431" s="17" t="s">
        <v>1778</v>
      </c>
      <c r="E1431" s="17" t="s">
        <v>1777</v>
      </c>
      <c r="F1431" s="15" t="n">
        <v>400.23</v>
      </c>
      <c r="G1431" s="15" t="n">
        <f aca="false">ROUND(ROUND(F1431*100,0)/10,0)/100</f>
        <v>40.02</v>
      </c>
      <c r="H1431" s="15" t="n">
        <f aca="false">F1431+G1431</f>
        <v>440.25</v>
      </c>
      <c r="I1431" s="17" t="s">
        <v>2474</v>
      </c>
      <c r="J1431" s="19" t="n">
        <f aca="false">DATE(YEAR(B1431),MONTH(B1431),1)</f>
        <v>46204</v>
      </c>
      <c r="K1431" s="17" t="str">
        <f aca="false">IF(E1431="","No","Yes")</f>
        <v>Yes</v>
      </c>
      <c r="L1431" s="17" t="str">
        <f aca="false">IF(D1431="","No","Yes")</f>
        <v>Yes</v>
      </c>
    </row>
    <row r="1432" customFormat="false" ht="15" hidden="false" customHeight="false" outlineLevel="0" collapsed="false">
      <c r="A1432" s="17" t="s">
        <v>3902</v>
      </c>
      <c r="B1432" s="18" t="n">
        <v>46226</v>
      </c>
      <c r="C1432" s="17" t="s">
        <v>88</v>
      </c>
      <c r="D1432" s="17" t="s">
        <v>1579</v>
      </c>
      <c r="E1432" s="17" t="s">
        <v>1795</v>
      </c>
      <c r="F1432" s="15" t="n">
        <v>336.13</v>
      </c>
      <c r="G1432" s="15" t="n">
        <f aca="false">ROUND(ROUND(F1432*100,0)/10,0)/100</f>
        <v>33.61</v>
      </c>
      <c r="H1432" s="15" t="n">
        <f aca="false">F1432+G1432</f>
        <v>369.74</v>
      </c>
      <c r="I1432" s="17" t="s">
        <v>2474</v>
      </c>
      <c r="J1432" s="19" t="n">
        <f aca="false">DATE(YEAR(B1432),MONTH(B1432),1)</f>
        <v>46204</v>
      </c>
      <c r="K1432" s="17" t="str">
        <f aca="false">IF(E1432="","No","Yes")</f>
        <v>Yes</v>
      </c>
      <c r="L1432" s="17" t="str">
        <f aca="false">IF(D1432="","No","Yes")</f>
        <v>Yes</v>
      </c>
    </row>
    <row r="1433" customFormat="false" ht="15" hidden="false" customHeight="false" outlineLevel="0" collapsed="false">
      <c r="A1433" s="17" t="s">
        <v>3903</v>
      </c>
      <c r="B1433" s="18" t="n">
        <v>46226</v>
      </c>
      <c r="C1433" s="17" t="s">
        <v>88</v>
      </c>
      <c r="D1433" s="17" t="s">
        <v>1671</v>
      </c>
      <c r="E1433" s="17" t="s">
        <v>1796</v>
      </c>
      <c r="F1433" s="15" t="n">
        <v>185</v>
      </c>
      <c r="G1433" s="15" t="n">
        <f aca="false">ROUND(ROUND(F1433*100,0)/10,0)/100</f>
        <v>18.5</v>
      </c>
      <c r="H1433" s="15" t="n">
        <f aca="false">F1433+G1433</f>
        <v>203.5</v>
      </c>
      <c r="I1433" s="17" t="s">
        <v>2474</v>
      </c>
      <c r="J1433" s="19" t="n">
        <f aca="false">DATE(YEAR(B1433),MONTH(B1433),1)</f>
        <v>46204</v>
      </c>
      <c r="K1433" s="17" t="str">
        <f aca="false">IF(E1433="","No","Yes")</f>
        <v>Yes</v>
      </c>
      <c r="L1433" s="17" t="str">
        <f aca="false">IF(D1433="","No","Yes")</f>
        <v>Yes</v>
      </c>
    </row>
    <row r="1434" customFormat="false" ht="15" hidden="false" customHeight="false" outlineLevel="0" collapsed="false">
      <c r="A1434" s="17" t="s">
        <v>3904</v>
      </c>
      <c r="B1434" s="18" t="n">
        <v>46226</v>
      </c>
      <c r="C1434" s="17" t="s">
        <v>88</v>
      </c>
      <c r="D1434" s="17" t="s">
        <v>1782</v>
      </c>
      <c r="E1434" s="17" t="s">
        <v>1819</v>
      </c>
      <c r="F1434" s="15" t="n">
        <v>82.07</v>
      </c>
      <c r="G1434" s="15" t="n">
        <f aca="false">ROUND(ROUND(F1434*100,0)/10,0)/100</f>
        <v>8.21</v>
      </c>
      <c r="H1434" s="15" t="n">
        <f aca="false">F1434+G1434</f>
        <v>90.28</v>
      </c>
      <c r="I1434" s="17" t="s">
        <v>2474</v>
      </c>
      <c r="J1434" s="19" t="n">
        <f aca="false">DATE(YEAR(B1434),MONTH(B1434),1)</f>
        <v>46204</v>
      </c>
      <c r="K1434" s="17" t="str">
        <f aca="false">IF(E1434="","No","Yes")</f>
        <v>Yes</v>
      </c>
      <c r="L1434" s="17" t="str">
        <f aca="false">IF(D1434="","No","Yes")</f>
        <v>Yes</v>
      </c>
    </row>
    <row r="1435" customFormat="false" ht="15" hidden="false" customHeight="false" outlineLevel="0" collapsed="false">
      <c r="A1435" s="17" t="s">
        <v>3905</v>
      </c>
      <c r="B1435" s="18" t="n">
        <v>46226</v>
      </c>
      <c r="C1435" s="17" t="s">
        <v>88</v>
      </c>
      <c r="D1435" s="17"/>
      <c r="E1435" s="17"/>
      <c r="F1435" s="15" t="n">
        <v>125.72</v>
      </c>
      <c r="G1435" s="15" t="n">
        <f aca="false">ROUND(ROUND(F1435*100,0)/10,0)/100</f>
        <v>12.57</v>
      </c>
      <c r="H1435" s="15" t="n">
        <f aca="false">F1435+G1435</f>
        <v>138.29</v>
      </c>
      <c r="I1435" s="17" t="s">
        <v>2470</v>
      </c>
      <c r="J1435" s="19" t="n">
        <f aca="false">DATE(YEAR(B1435),MONTH(B1435),1)</f>
        <v>46204</v>
      </c>
      <c r="K1435" s="17" t="str">
        <f aca="false">IF(E1435="","No","Yes")</f>
        <v>No</v>
      </c>
      <c r="L1435" s="17" t="str">
        <f aca="false">IF(D1435="","No","Yes")</f>
        <v>No</v>
      </c>
    </row>
    <row r="1436" customFormat="false" ht="15" hidden="false" customHeight="false" outlineLevel="0" collapsed="false">
      <c r="A1436" s="17" t="s">
        <v>3906</v>
      </c>
      <c r="B1436" s="18" t="n">
        <v>46227</v>
      </c>
      <c r="C1436" s="17" t="s">
        <v>82</v>
      </c>
      <c r="D1436" s="17" t="s">
        <v>1717</v>
      </c>
      <c r="E1436" s="17" t="s">
        <v>1824</v>
      </c>
      <c r="F1436" s="15" t="n">
        <v>782.23</v>
      </c>
      <c r="G1436" s="15" t="n">
        <f aca="false">ROUND(ROUND(F1436*100,0)/10,0)/100</f>
        <v>78.22</v>
      </c>
      <c r="H1436" s="15" t="n">
        <f aca="false">F1436+G1436</f>
        <v>860.45</v>
      </c>
      <c r="I1436" s="17" t="s">
        <v>2474</v>
      </c>
      <c r="J1436" s="19" t="n">
        <f aca="false">DATE(YEAR(B1436),MONTH(B1436),1)</f>
        <v>46204</v>
      </c>
      <c r="K1436" s="17" t="str">
        <f aca="false">IF(E1436="","No","Yes")</f>
        <v>Yes</v>
      </c>
      <c r="L1436" s="17" t="str">
        <f aca="false">IF(D1436="","No","Yes")</f>
        <v>Yes</v>
      </c>
    </row>
    <row r="1437" customFormat="false" ht="15" hidden="false" customHeight="false" outlineLevel="0" collapsed="false">
      <c r="A1437" s="17" t="s">
        <v>3907</v>
      </c>
      <c r="B1437" s="18" t="n">
        <v>46227</v>
      </c>
      <c r="C1437" s="17" t="s">
        <v>82</v>
      </c>
      <c r="D1437" s="17" t="s">
        <v>1768</v>
      </c>
      <c r="E1437" s="17" t="s">
        <v>1847</v>
      </c>
      <c r="F1437" s="15" t="n">
        <v>166.02</v>
      </c>
      <c r="G1437" s="15" t="n">
        <f aca="false">ROUND(ROUND(F1437*100,0)/10,0)/100</f>
        <v>16.6</v>
      </c>
      <c r="H1437" s="15" t="n">
        <f aca="false">F1437+G1437</f>
        <v>182.62</v>
      </c>
      <c r="I1437" s="17" t="s">
        <v>2474</v>
      </c>
      <c r="J1437" s="19" t="n">
        <f aca="false">DATE(YEAR(B1437),MONTH(B1437),1)</f>
        <v>46204</v>
      </c>
      <c r="K1437" s="17" t="str">
        <f aca="false">IF(E1437="","No","Yes")</f>
        <v>Yes</v>
      </c>
      <c r="L1437" s="17" t="str">
        <f aca="false">IF(D1437="","No","Yes")</f>
        <v>Yes</v>
      </c>
    </row>
    <row r="1438" customFormat="false" ht="15" hidden="false" customHeight="false" outlineLevel="0" collapsed="false">
      <c r="A1438" s="17" t="s">
        <v>3908</v>
      </c>
      <c r="B1438" s="18" t="n">
        <v>46227</v>
      </c>
      <c r="C1438" s="17" t="s">
        <v>82</v>
      </c>
      <c r="D1438" s="17" t="s">
        <v>1787</v>
      </c>
      <c r="E1438" s="17" t="s">
        <v>1880</v>
      </c>
      <c r="F1438" s="15" t="n">
        <v>271.98</v>
      </c>
      <c r="G1438" s="15" t="n">
        <f aca="false">ROUND(ROUND(F1438*100,0)/10,0)/100</f>
        <v>27.2</v>
      </c>
      <c r="H1438" s="15" t="n">
        <f aca="false">F1438+G1438</f>
        <v>299.18</v>
      </c>
      <c r="I1438" s="17" t="s">
        <v>2474</v>
      </c>
      <c r="J1438" s="19" t="n">
        <f aca="false">DATE(YEAR(B1438),MONTH(B1438),1)</f>
        <v>46204</v>
      </c>
      <c r="K1438" s="17" t="str">
        <f aca="false">IF(E1438="","No","Yes")</f>
        <v>Yes</v>
      </c>
      <c r="L1438" s="17" t="str">
        <f aca="false">IF(D1438="","No","Yes")</f>
        <v>Yes</v>
      </c>
    </row>
    <row r="1439" customFormat="false" ht="15" hidden="false" customHeight="false" outlineLevel="0" collapsed="false">
      <c r="A1439" s="17" t="s">
        <v>3909</v>
      </c>
      <c r="B1439" s="18" t="n">
        <v>46227</v>
      </c>
      <c r="C1439" s="17" t="s">
        <v>82</v>
      </c>
      <c r="D1439" s="17" t="s">
        <v>1849</v>
      </c>
      <c r="E1439" s="17" t="s">
        <v>1884</v>
      </c>
      <c r="F1439" s="15" t="n">
        <v>186</v>
      </c>
      <c r="G1439" s="15" t="n">
        <f aca="false">ROUND(ROUND(F1439*100,0)/10,0)/100</f>
        <v>18.6</v>
      </c>
      <c r="H1439" s="15" t="n">
        <f aca="false">F1439+G1439</f>
        <v>204.6</v>
      </c>
      <c r="I1439" s="17" t="s">
        <v>2474</v>
      </c>
      <c r="J1439" s="19" t="n">
        <f aca="false">DATE(YEAR(B1439),MONTH(B1439),1)</f>
        <v>46204</v>
      </c>
      <c r="K1439" s="17" t="str">
        <f aca="false">IF(E1439="","No","Yes")</f>
        <v>Yes</v>
      </c>
      <c r="L1439" s="17" t="str">
        <f aca="false">IF(D1439="","No","Yes")</f>
        <v>Yes</v>
      </c>
    </row>
    <row r="1440" customFormat="false" ht="15" hidden="false" customHeight="false" outlineLevel="0" collapsed="false">
      <c r="A1440" s="17" t="s">
        <v>3910</v>
      </c>
      <c r="B1440" s="18" t="n">
        <v>46227</v>
      </c>
      <c r="C1440" s="17" t="s">
        <v>82</v>
      </c>
      <c r="D1440" s="17" t="s">
        <v>1849</v>
      </c>
      <c r="E1440" s="17" t="s">
        <v>1892</v>
      </c>
      <c r="F1440" s="15" t="n">
        <v>448.87</v>
      </c>
      <c r="G1440" s="15" t="n">
        <f aca="false">ROUND(ROUND(F1440*100,0)/10,0)/100</f>
        <v>44.89</v>
      </c>
      <c r="H1440" s="15" t="n">
        <f aca="false">F1440+G1440</f>
        <v>493.76</v>
      </c>
      <c r="I1440" s="17" t="s">
        <v>2474</v>
      </c>
      <c r="J1440" s="19" t="n">
        <f aca="false">DATE(YEAR(B1440),MONTH(B1440),1)</f>
        <v>46204</v>
      </c>
      <c r="K1440" s="17" t="str">
        <f aca="false">IF(E1440="","No","Yes")</f>
        <v>Yes</v>
      </c>
      <c r="L1440" s="17" t="str">
        <f aca="false">IF(D1440="","No","Yes")</f>
        <v>Yes</v>
      </c>
    </row>
    <row r="1441" customFormat="false" ht="15" hidden="false" customHeight="false" outlineLevel="0" collapsed="false">
      <c r="A1441" s="17" t="s">
        <v>3911</v>
      </c>
      <c r="B1441" s="18" t="n">
        <v>46227</v>
      </c>
      <c r="C1441" s="17" t="s">
        <v>82</v>
      </c>
      <c r="D1441" s="17" t="s">
        <v>1852</v>
      </c>
      <c r="E1441" s="17"/>
      <c r="F1441" s="15" t="n">
        <v>198.81</v>
      </c>
      <c r="G1441" s="15" t="n">
        <f aca="false">ROUND(ROUND(F1441*100,0)/10,0)/100</f>
        <v>19.88</v>
      </c>
      <c r="H1441" s="15" t="n">
        <f aca="false">F1441+G1441</f>
        <v>218.69</v>
      </c>
      <c r="I1441" s="17" t="s">
        <v>2472</v>
      </c>
      <c r="J1441" s="19" t="n">
        <f aca="false">DATE(YEAR(B1441),MONTH(B1441),1)</f>
        <v>46204</v>
      </c>
      <c r="K1441" s="17" t="str">
        <f aca="false">IF(E1441="","No","Yes")</f>
        <v>No</v>
      </c>
      <c r="L1441" s="17" t="str">
        <f aca="false">IF(D1441="","No","Yes")</f>
        <v>Yes</v>
      </c>
    </row>
    <row r="1442" customFormat="false" ht="15" hidden="false" customHeight="false" outlineLevel="0" collapsed="false">
      <c r="A1442" s="17" t="s">
        <v>3912</v>
      </c>
      <c r="B1442" s="18" t="n">
        <v>46227</v>
      </c>
      <c r="C1442" s="17" t="s">
        <v>88</v>
      </c>
      <c r="D1442" s="17" t="s">
        <v>1674</v>
      </c>
      <c r="E1442" s="17" t="s">
        <v>1843</v>
      </c>
      <c r="F1442" s="15" t="n">
        <v>125.53</v>
      </c>
      <c r="G1442" s="15" t="n">
        <f aca="false">ROUND(ROUND(F1442*100,0)/10,0)/100</f>
        <v>12.55</v>
      </c>
      <c r="H1442" s="15" t="n">
        <f aca="false">F1442+G1442</f>
        <v>138.08</v>
      </c>
      <c r="I1442" s="17" t="s">
        <v>2474</v>
      </c>
      <c r="J1442" s="19" t="n">
        <f aca="false">DATE(YEAR(B1442),MONTH(B1442),1)</f>
        <v>46204</v>
      </c>
      <c r="K1442" s="17" t="str">
        <f aca="false">IF(E1442="","No","Yes")</f>
        <v>Yes</v>
      </c>
      <c r="L1442" s="17" t="str">
        <f aca="false">IF(D1442="","No","Yes")</f>
        <v>Yes</v>
      </c>
    </row>
    <row r="1443" customFormat="false" ht="15" hidden="false" customHeight="false" outlineLevel="0" collapsed="false">
      <c r="A1443" s="17" t="s">
        <v>3913</v>
      </c>
      <c r="B1443" s="18" t="n">
        <v>46227</v>
      </c>
      <c r="C1443" s="17" t="s">
        <v>88</v>
      </c>
      <c r="D1443" s="17" t="s">
        <v>1750</v>
      </c>
      <c r="E1443" s="17" t="s">
        <v>1882</v>
      </c>
      <c r="F1443" s="15" t="n">
        <v>102.72</v>
      </c>
      <c r="G1443" s="15" t="n">
        <f aca="false">ROUND(ROUND(F1443*100,0)/10,0)/100</f>
        <v>10.27</v>
      </c>
      <c r="H1443" s="15" t="n">
        <f aca="false">F1443+G1443</f>
        <v>112.99</v>
      </c>
      <c r="I1443" s="17" t="s">
        <v>2474</v>
      </c>
      <c r="J1443" s="19" t="n">
        <f aca="false">DATE(YEAR(B1443),MONTH(B1443),1)</f>
        <v>46204</v>
      </c>
      <c r="K1443" s="17" t="str">
        <f aca="false">IF(E1443="","No","Yes")</f>
        <v>Yes</v>
      </c>
      <c r="L1443" s="17" t="str">
        <f aca="false">IF(D1443="","No","Yes")</f>
        <v>Yes</v>
      </c>
    </row>
    <row r="1444" customFormat="false" ht="15" hidden="false" customHeight="false" outlineLevel="0" collapsed="false">
      <c r="A1444" s="17" t="s">
        <v>3914</v>
      </c>
      <c r="B1444" s="18" t="n">
        <v>46227</v>
      </c>
      <c r="C1444" s="17" t="s">
        <v>101</v>
      </c>
      <c r="D1444" s="17" t="s">
        <v>1773</v>
      </c>
      <c r="E1444" s="17" t="s">
        <v>1772</v>
      </c>
      <c r="F1444" s="15" t="n">
        <v>117.66</v>
      </c>
      <c r="G1444" s="15" t="n">
        <f aca="false">ROUND(ROUND(F1444*100,0)/10,0)/100</f>
        <v>11.77</v>
      </c>
      <c r="H1444" s="15" t="n">
        <f aca="false">F1444+G1444</f>
        <v>129.43</v>
      </c>
      <c r="I1444" s="17" t="s">
        <v>2474</v>
      </c>
      <c r="J1444" s="19" t="n">
        <f aca="false">DATE(YEAR(B1444),MONTH(B1444),1)</f>
        <v>46204</v>
      </c>
      <c r="K1444" s="17" t="str">
        <f aca="false">IF(E1444="","No","Yes")</f>
        <v>Yes</v>
      </c>
      <c r="L1444" s="17" t="str">
        <f aca="false">IF(D1444="","No","Yes")</f>
        <v>Yes</v>
      </c>
    </row>
    <row r="1445" customFormat="false" ht="15" hidden="false" customHeight="false" outlineLevel="0" collapsed="false">
      <c r="A1445" s="17" t="s">
        <v>3915</v>
      </c>
      <c r="B1445" s="18" t="n">
        <v>46227</v>
      </c>
      <c r="C1445" s="17" t="s">
        <v>101</v>
      </c>
      <c r="D1445" s="17" t="s">
        <v>1579</v>
      </c>
      <c r="E1445" s="17" t="s">
        <v>1780</v>
      </c>
      <c r="F1445" s="15" t="n">
        <v>188.25</v>
      </c>
      <c r="G1445" s="15" t="n">
        <f aca="false">ROUND(ROUND(F1445*100,0)/10,0)/100</f>
        <v>18.83</v>
      </c>
      <c r="H1445" s="15" t="n">
        <f aca="false">F1445+G1445</f>
        <v>207.08</v>
      </c>
      <c r="I1445" s="17" t="s">
        <v>2474</v>
      </c>
      <c r="J1445" s="19" t="n">
        <f aca="false">DATE(YEAR(B1445),MONTH(B1445),1)</f>
        <v>46204</v>
      </c>
      <c r="K1445" s="17" t="str">
        <f aca="false">IF(E1445="","No","Yes")</f>
        <v>Yes</v>
      </c>
      <c r="L1445" s="17" t="str">
        <f aca="false">IF(D1445="","No","Yes")</f>
        <v>Yes</v>
      </c>
    </row>
    <row r="1446" customFormat="false" ht="15" hidden="false" customHeight="false" outlineLevel="0" collapsed="false">
      <c r="A1446" s="17" t="s">
        <v>3916</v>
      </c>
      <c r="B1446" s="18" t="n">
        <v>46227</v>
      </c>
      <c r="C1446" s="17" t="s">
        <v>101</v>
      </c>
      <c r="D1446" s="17" t="s">
        <v>1793</v>
      </c>
      <c r="E1446" s="17" t="s">
        <v>1792</v>
      </c>
      <c r="F1446" s="15" t="n">
        <v>479.88</v>
      </c>
      <c r="G1446" s="15" t="n">
        <f aca="false">ROUND(ROUND(F1446*100,0)/10,0)/100</f>
        <v>47.99</v>
      </c>
      <c r="H1446" s="15" t="n">
        <f aca="false">F1446+G1446</f>
        <v>527.87</v>
      </c>
      <c r="I1446" s="17" t="s">
        <v>2474</v>
      </c>
      <c r="J1446" s="19" t="n">
        <f aca="false">DATE(YEAR(B1446),MONTH(B1446),1)</f>
        <v>46204</v>
      </c>
      <c r="K1446" s="17" t="str">
        <f aca="false">IF(E1446="","No","Yes")</f>
        <v>Yes</v>
      </c>
      <c r="L1446" s="17" t="str">
        <f aca="false">IF(D1446="","No","Yes")</f>
        <v>Yes</v>
      </c>
    </row>
    <row r="1447" customFormat="false" ht="15" hidden="false" customHeight="false" outlineLevel="0" collapsed="false">
      <c r="A1447" s="17" t="s">
        <v>3917</v>
      </c>
      <c r="B1447" s="18" t="n">
        <v>46227</v>
      </c>
      <c r="C1447" s="17" t="s">
        <v>101</v>
      </c>
      <c r="D1447" s="17" t="s">
        <v>1677</v>
      </c>
      <c r="E1447" s="17" t="s">
        <v>1816</v>
      </c>
      <c r="F1447" s="15" t="n">
        <v>371.6</v>
      </c>
      <c r="G1447" s="15" t="n">
        <f aca="false">ROUND(ROUND(F1447*100,0)/10,0)/100</f>
        <v>37.16</v>
      </c>
      <c r="H1447" s="15" t="n">
        <f aca="false">F1447+G1447</f>
        <v>408.76</v>
      </c>
      <c r="I1447" s="17" t="s">
        <v>2474</v>
      </c>
      <c r="J1447" s="19" t="n">
        <f aca="false">DATE(YEAR(B1447),MONTH(B1447),1)</f>
        <v>46204</v>
      </c>
      <c r="K1447" s="17" t="str">
        <f aca="false">IF(E1447="","No","Yes")</f>
        <v>Yes</v>
      </c>
      <c r="L1447" s="17" t="str">
        <f aca="false">IF(D1447="","No","Yes")</f>
        <v>Yes</v>
      </c>
    </row>
    <row r="1448" customFormat="false" ht="15" hidden="false" customHeight="false" outlineLevel="0" collapsed="false">
      <c r="A1448" s="17" t="s">
        <v>3918</v>
      </c>
      <c r="B1448" s="18" t="n">
        <v>46227</v>
      </c>
      <c r="C1448" s="17" t="s">
        <v>101</v>
      </c>
      <c r="D1448" s="17" t="s">
        <v>1674</v>
      </c>
      <c r="E1448" s="17" t="s">
        <v>1818</v>
      </c>
      <c r="F1448" s="15" t="n">
        <v>411.04</v>
      </c>
      <c r="G1448" s="15" t="n">
        <f aca="false">ROUND(ROUND(F1448*100,0)/10,0)/100</f>
        <v>41.1</v>
      </c>
      <c r="H1448" s="15" t="n">
        <f aca="false">F1448+G1448</f>
        <v>452.14</v>
      </c>
      <c r="I1448" s="17" t="s">
        <v>2474</v>
      </c>
      <c r="J1448" s="19" t="n">
        <f aca="false">DATE(YEAR(B1448),MONTH(B1448),1)</f>
        <v>46204</v>
      </c>
      <c r="K1448" s="17" t="str">
        <f aca="false">IF(E1448="","No","Yes")</f>
        <v>Yes</v>
      </c>
      <c r="L1448" s="17" t="str">
        <f aca="false">IF(D1448="","No","Yes")</f>
        <v>Yes</v>
      </c>
    </row>
    <row r="1449" customFormat="false" ht="15" hidden="false" customHeight="false" outlineLevel="0" collapsed="false">
      <c r="A1449" s="17" t="s">
        <v>3919</v>
      </c>
      <c r="B1449" s="18" t="n">
        <v>46227</v>
      </c>
      <c r="C1449" s="17" t="s">
        <v>101</v>
      </c>
      <c r="D1449" s="17" t="s">
        <v>1610</v>
      </c>
      <c r="E1449" s="17" t="s">
        <v>1822</v>
      </c>
      <c r="F1449" s="15" t="n">
        <v>82.63</v>
      </c>
      <c r="G1449" s="15" t="n">
        <f aca="false">ROUND(ROUND(F1449*100,0)/10,0)/100</f>
        <v>8.26</v>
      </c>
      <c r="H1449" s="15" t="n">
        <f aca="false">F1449+G1449</f>
        <v>90.89</v>
      </c>
      <c r="I1449" s="17" t="s">
        <v>2474</v>
      </c>
      <c r="J1449" s="19" t="n">
        <f aca="false">DATE(YEAR(B1449),MONTH(B1449),1)</f>
        <v>46204</v>
      </c>
      <c r="K1449" s="17" t="str">
        <f aca="false">IF(E1449="","No","Yes")</f>
        <v>Yes</v>
      </c>
      <c r="L1449" s="17" t="str">
        <f aca="false">IF(D1449="","No","Yes")</f>
        <v>Yes</v>
      </c>
    </row>
    <row r="1450" customFormat="false" ht="15" hidden="false" customHeight="false" outlineLevel="0" collapsed="false">
      <c r="A1450" s="17" t="s">
        <v>3920</v>
      </c>
      <c r="B1450" s="18" t="n">
        <v>46227</v>
      </c>
      <c r="C1450" s="17" t="s">
        <v>101</v>
      </c>
      <c r="D1450" s="17" t="s">
        <v>1778</v>
      </c>
      <c r="E1450" s="17" t="s">
        <v>1876</v>
      </c>
      <c r="F1450" s="15" t="n">
        <v>544.46</v>
      </c>
      <c r="G1450" s="15" t="n">
        <f aca="false">ROUND(ROUND(F1450*100,0)/10,0)/100</f>
        <v>54.45</v>
      </c>
      <c r="H1450" s="15" t="n">
        <f aca="false">F1450+G1450</f>
        <v>598.91</v>
      </c>
      <c r="I1450" s="17" t="s">
        <v>2474</v>
      </c>
      <c r="J1450" s="19" t="n">
        <f aca="false">DATE(YEAR(B1450),MONTH(B1450),1)</f>
        <v>46204</v>
      </c>
      <c r="K1450" s="17" t="str">
        <f aca="false">IF(E1450="","No","Yes")</f>
        <v>Yes</v>
      </c>
      <c r="L1450" s="17" t="str">
        <f aca="false">IF(D1450="","No","Yes")</f>
        <v>Yes</v>
      </c>
    </row>
    <row r="1451" customFormat="false" ht="15" hidden="false" customHeight="false" outlineLevel="0" collapsed="false">
      <c r="A1451" s="17" t="s">
        <v>3921</v>
      </c>
      <c r="B1451" s="18" t="n">
        <v>46228</v>
      </c>
      <c r="C1451" s="17" t="s">
        <v>82</v>
      </c>
      <c r="D1451" s="17" t="s">
        <v>1598</v>
      </c>
      <c r="E1451" s="17" t="s">
        <v>1807</v>
      </c>
      <c r="F1451" s="15" t="n">
        <v>434.4</v>
      </c>
      <c r="G1451" s="15" t="n">
        <f aca="false">ROUND(ROUND(F1451*100,0)/10,0)/100</f>
        <v>43.44</v>
      </c>
      <c r="H1451" s="15" t="n">
        <f aca="false">F1451+G1451</f>
        <v>477.84</v>
      </c>
      <c r="I1451" s="17" t="s">
        <v>2474</v>
      </c>
      <c r="J1451" s="19" t="n">
        <f aca="false">DATE(YEAR(B1451),MONTH(B1451),1)</f>
        <v>46204</v>
      </c>
      <c r="K1451" s="17" t="str">
        <f aca="false">IF(E1451="","No","Yes")</f>
        <v>Yes</v>
      </c>
      <c r="L1451" s="17" t="str">
        <f aca="false">IF(D1451="","No","Yes")</f>
        <v>Yes</v>
      </c>
    </row>
    <row r="1452" customFormat="false" ht="15" hidden="false" customHeight="false" outlineLevel="0" collapsed="false">
      <c r="A1452" s="17" t="s">
        <v>3922</v>
      </c>
      <c r="B1452" s="18" t="n">
        <v>46228</v>
      </c>
      <c r="C1452" s="17" t="s">
        <v>82</v>
      </c>
      <c r="D1452" s="17" t="s">
        <v>1627</v>
      </c>
      <c r="E1452" s="17" t="s">
        <v>1820</v>
      </c>
      <c r="F1452" s="15" t="n">
        <v>448.99</v>
      </c>
      <c r="G1452" s="15" t="n">
        <f aca="false">ROUND(ROUND(F1452*100,0)/10,0)/100</f>
        <v>44.9</v>
      </c>
      <c r="H1452" s="15" t="n">
        <f aca="false">F1452+G1452</f>
        <v>493.89</v>
      </c>
      <c r="I1452" s="17" t="s">
        <v>2474</v>
      </c>
      <c r="J1452" s="19" t="n">
        <f aca="false">DATE(YEAR(B1452),MONTH(B1452),1)</f>
        <v>46204</v>
      </c>
      <c r="K1452" s="17" t="str">
        <f aca="false">IF(E1452="","No","Yes")</f>
        <v>Yes</v>
      </c>
      <c r="L1452" s="17" t="str">
        <f aca="false">IF(D1452="","No","Yes")</f>
        <v>Yes</v>
      </c>
    </row>
    <row r="1453" customFormat="false" ht="15" hidden="false" customHeight="false" outlineLevel="0" collapsed="false">
      <c r="A1453" s="17" t="s">
        <v>3923</v>
      </c>
      <c r="B1453" s="18" t="n">
        <v>46228</v>
      </c>
      <c r="C1453" s="17" t="s">
        <v>82</v>
      </c>
      <c r="D1453" s="17" t="s">
        <v>1723</v>
      </c>
      <c r="E1453" s="17" t="s">
        <v>1821</v>
      </c>
      <c r="F1453" s="15" t="n">
        <v>98.04</v>
      </c>
      <c r="G1453" s="15" t="n">
        <f aca="false">ROUND(ROUND(F1453*100,0)/10,0)/100</f>
        <v>9.8</v>
      </c>
      <c r="H1453" s="15" t="n">
        <f aca="false">F1453+G1453</f>
        <v>107.84</v>
      </c>
      <c r="I1453" s="17" t="s">
        <v>2474</v>
      </c>
      <c r="J1453" s="19" t="n">
        <f aca="false">DATE(YEAR(B1453),MONTH(B1453),1)</f>
        <v>46204</v>
      </c>
      <c r="K1453" s="17" t="str">
        <f aca="false">IF(E1453="","No","Yes")</f>
        <v>Yes</v>
      </c>
      <c r="L1453" s="17" t="str">
        <f aca="false">IF(D1453="","No","Yes")</f>
        <v>Yes</v>
      </c>
    </row>
    <row r="1454" customFormat="false" ht="15" hidden="false" customHeight="false" outlineLevel="0" collapsed="false">
      <c r="A1454" s="17" t="s">
        <v>3924</v>
      </c>
      <c r="B1454" s="18" t="n">
        <v>46228</v>
      </c>
      <c r="C1454" s="17" t="s">
        <v>82</v>
      </c>
      <c r="D1454" s="17" t="s">
        <v>1750</v>
      </c>
      <c r="E1454" s="17" t="s">
        <v>1874</v>
      </c>
      <c r="F1454" s="15" t="n">
        <v>313.19</v>
      </c>
      <c r="G1454" s="15" t="n">
        <f aca="false">ROUND(ROUND(F1454*100,0)/10,0)/100</f>
        <v>31.32</v>
      </c>
      <c r="H1454" s="15" t="n">
        <f aca="false">F1454+G1454</f>
        <v>344.51</v>
      </c>
      <c r="I1454" s="17" t="s">
        <v>2474</v>
      </c>
      <c r="J1454" s="19" t="n">
        <f aca="false">DATE(YEAR(B1454),MONTH(B1454),1)</f>
        <v>46204</v>
      </c>
      <c r="K1454" s="17" t="str">
        <f aca="false">IF(E1454="","No","Yes")</f>
        <v>Yes</v>
      </c>
      <c r="L1454" s="17" t="str">
        <f aca="false">IF(D1454="","No","Yes")</f>
        <v>Yes</v>
      </c>
    </row>
    <row r="1455" customFormat="false" ht="15" hidden="false" customHeight="false" outlineLevel="0" collapsed="false">
      <c r="A1455" s="17" t="s">
        <v>3925</v>
      </c>
      <c r="B1455" s="18" t="n">
        <v>46228</v>
      </c>
      <c r="C1455" s="17" t="s">
        <v>82</v>
      </c>
      <c r="D1455" s="17" t="s">
        <v>1768</v>
      </c>
      <c r="E1455" s="17" t="s">
        <v>1888</v>
      </c>
      <c r="F1455" s="15" t="n">
        <v>404.33</v>
      </c>
      <c r="G1455" s="15" t="n">
        <f aca="false">ROUND(ROUND(F1455*100,0)/10,0)/100</f>
        <v>40.43</v>
      </c>
      <c r="H1455" s="15" t="n">
        <f aca="false">F1455+G1455</f>
        <v>444.76</v>
      </c>
      <c r="I1455" s="17" t="s">
        <v>2474</v>
      </c>
      <c r="J1455" s="19" t="n">
        <f aca="false">DATE(YEAR(B1455),MONTH(B1455),1)</f>
        <v>46204</v>
      </c>
      <c r="K1455" s="17" t="str">
        <f aca="false">IF(E1455="","No","Yes")</f>
        <v>Yes</v>
      </c>
      <c r="L1455" s="17" t="str">
        <f aca="false">IF(D1455="","No","Yes")</f>
        <v>Yes</v>
      </c>
    </row>
    <row r="1456" customFormat="false" ht="15" hidden="false" customHeight="false" outlineLevel="0" collapsed="false">
      <c r="A1456" s="17" t="s">
        <v>3926</v>
      </c>
      <c r="B1456" s="18" t="n">
        <v>46228</v>
      </c>
      <c r="C1456" s="17" t="s">
        <v>82</v>
      </c>
      <c r="D1456" s="17" t="s">
        <v>1868</v>
      </c>
      <c r="E1456" s="17" t="s">
        <v>1890</v>
      </c>
      <c r="F1456" s="15" t="n">
        <v>294.69</v>
      </c>
      <c r="G1456" s="15" t="n">
        <f aca="false">ROUND(ROUND(F1456*100,0)/10,0)/100</f>
        <v>29.47</v>
      </c>
      <c r="H1456" s="15" t="n">
        <f aca="false">F1456+G1456</f>
        <v>324.16</v>
      </c>
      <c r="I1456" s="17" t="s">
        <v>2474</v>
      </c>
      <c r="J1456" s="19" t="n">
        <f aca="false">DATE(YEAR(B1456),MONTH(B1456),1)</f>
        <v>46204</v>
      </c>
      <c r="K1456" s="17" t="str">
        <f aca="false">IF(E1456="","No","Yes")</f>
        <v>Yes</v>
      </c>
      <c r="L1456" s="17" t="str">
        <f aca="false">IF(D1456="","No","Yes")</f>
        <v>Yes</v>
      </c>
    </row>
    <row r="1457" customFormat="false" ht="15" hidden="false" customHeight="false" outlineLevel="0" collapsed="false">
      <c r="A1457" s="17" t="s">
        <v>3927</v>
      </c>
      <c r="B1457" s="18" t="n">
        <v>46228</v>
      </c>
      <c r="C1457" s="17" t="s">
        <v>82</v>
      </c>
      <c r="D1457" s="17" t="s">
        <v>1849</v>
      </c>
      <c r="E1457" s="17" t="s">
        <v>1894</v>
      </c>
      <c r="F1457" s="15" t="n">
        <v>234.98</v>
      </c>
      <c r="G1457" s="15" t="n">
        <f aca="false">ROUND(ROUND(F1457*100,0)/10,0)/100</f>
        <v>23.5</v>
      </c>
      <c r="H1457" s="15" t="n">
        <f aca="false">F1457+G1457</f>
        <v>258.48</v>
      </c>
      <c r="I1457" s="17" t="s">
        <v>2474</v>
      </c>
      <c r="J1457" s="19" t="n">
        <f aca="false">DATE(YEAR(B1457),MONTH(B1457),1)</f>
        <v>46204</v>
      </c>
      <c r="K1457" s="17" t="str">
        <f aca="false">IF(E1457="","No","Yes")</f>
        <v>Yes</v>
      </c>
      <c r="L1457" s="17" t="str">
        <f aca="false">IF(D1457="","No","Yes")</f>
        <v>Yes</v>
      </c>
    </row>
    <row r="1458" customFormat="false" ht="15" hidden="false" customHeight="false" outlineLevel="0" collapsed="false">
      <c r="A1458" s="17" t="s">
        <v>3928</v>
      </c>
      <c r="B1458" s="18" t="n">
        <v>46228</v>
      </c>
      <c r="C1458" s="17" t="s">
        <v>82</v>
      </c>
      <c r="D1458" s="17" t="s">
        <v>1782</v>
      </c>
      <c r="E1458" s="17" t="s">
        <v>1902</v>
      </c>
      <c r="F1458" s="15" t="n">
        <v>397.49</v>
      </c>
      <c r="G1458" s="15" t="n">
        <f aca="false">ROUND(ROUND(F1458*100,0)/10,0)/100</f>
        <v>39.75</v>
      </c>
      <c r="H1458" s="15" t="n">
        <f aca="false">F1458+G1458</f>
        <v>437.24</v>
      </c>
      <c r="I1458" s="17" t="s">
        <v>2474</v>
      </c>
      <c r="J1458" s="19" t="n">
        <f aca="false">DATE(YEAR(B1458),MONTH(B1458),1)</f>
        <v>46204</v>
      </c>
      <c r="K1458" s="17" t="str">
        <f aca="false">IF(E1458="","No","Yes")</f>
        <v>Yes</v>
      </c>
      <c r="L1458" s="17" t="str">
        <f aca="false">IF(D1458="","No","Yes")</f>
        <v>Yes</v>
      </c>
    </row>
    <row r="1459" customFormat="false" ht="15" hidden="false" customHeight="false" outlineLevel="0" collapsed="false">
      <c r="A1459" s="17" t="s">
        <v>3929</v>
      </c>
      <c r="B1459" s="18" t="n">
        <v>46228</v>
      </c>
      <c r="C1459" s="17" t="s">
        <v>82</v>
      </c>
      <c r="D1459" s="17" t="s">
        <v>1726</v>
      </c>
      <c r="E1459" s="17" t="s">
        <v>1909</v>
      </c>
      <c r="F1459" s="15" t="n">
        <v>1295.14</v>
      </c>
      <c r="G1459" s="15" t="n">
        <f aca="false">ROUND(ROUND(F1459*100,0)/10,0)/100</f>
        <v>129.51</v>
      </c>
      <c r="H1459" s="15" t="n">
        <f aca="false">F1459+G1459</f>
        <v>1424.65</v>
      </c>
      <c r="I1459" s="17" t="s">
        <v>2474</v>
      </c>
      <c r="J1459" s="19" t="n">
        <f aca="false">DATE(YEAR(B1459),MONTH(B1459),1)</f>
        <v>46204</v>
      </c>
      <c r="K1459" s="17" t="str">
        <f aca="false">IF(E1459="","No","Yes")</f>
        <v>Yes</v>
      </c>
      <c r="L1459" s="17" t="str">
        <f aca="false">IF(D1459="","No","Yes")</f>
        <v>Yes</v>
      </c>
    </row>
    <row r="1460" customFormat="false" ht="15" hidden="false" customHeight="false" outlineLevel="0" collapsed="false">
      <c r="A1460" s="17" t="s">
        <v>3930</v>
      </c>
      <c r="B1460" s="18" t="n">
        <v>46228</v>
      </c>
      <c r="C1460" s="17" t="s">
        <v>88</v>
      </c>
      <c r="D1460" s="17" t="s">
        <v>1575</v>
      </c>
      <c r="E1460" s="17" t="s">
        <v>1803</v>
      </c>
      <c r="F1460" s="15" t="n">
        <v>647.72</v>
      </c>
      <c r="G1460" s="15" t="n">
        <f aca="false">ROUND(ROUND(F1460*100,0)/10,0)/100</f>
        <v>64.77</v>
      </c>
      <c r="H1460" s="15" t="n">
        <f aca="false">F1460+G1460</f>
        <v>712.49</v>
      </c>
      <c r="I1460" s="17" t="s">
        <v>2474</v>
      </c>
      <c r="J1460" s="19" t="n">
        <f aca="false">DATE(YEAR(B1460),MONTH(B1460),1)</f>
        <v>46204</v>
      </c>
      <c r="K1460" s="17" t="str">
        <f aca="false">IF(E1460="","No","Yes")</f>
        <v>Yes</v>
      </c>
      <c r="L1460" s="17" t="str">
        <f aca="false">IF(D1460="","No","Yes")</f>
        <v>Yes</v>
      </c>
    </row>
    <row r="1461" customFormat="false" ht="15" hidden="false" customHeight="false" outlineLevel="0" collapsed="false">
      <c r="A1461" s="17" t="s">
        <v>3931</v>
      </c>
      <c r="B1461" s="18" t="n">
        <v>46228</v>
      </c>
      <c r="C1461" s="17" t="s">
        <v>88</v>
      </c>
      <c r="D1461" s="17" t="s">
        <v>1834</v>
      </c>
      <c r="E1461" s="17" t="s">
        <v>1861</v>
      </c>
      <c r="F1461" s="15" t="n">
        <v>201.16</v>
      </c>
      <c r="G1461" s="15" t="n">
        <f aca="false">ROUND(ROUND(F1461*100,0)/10,0)/100</f>
        <v>20.12</v>
      </c>
      <c r="H1461" s="15" t="n">
        <f aca="false">F1461+G1461</f>
        <v>221.28</v>
      </c>
      <c r="I1461" s="17" t="s">
        <v>2474</v>
      </c>
      <c r="J1461" s="19" t="n">
        <f aca="false">DATE(YEAR(B1461),MONTH(B1461),1)</f>
        <v>46204</v>
      </c>
      <c r="K1461" s="17" t="str">
        <f aca="false">IF(E1461="","No","Yes")</f>
        <v>Yes</v>
      </c>
      <c r="L1461" s="17" t="str">
        <f aca="false">IF(D1461="","No","Yes")</f>
        <v>Yes</v>
      </c>
    </row>
    <row r="1462" customFormat="false" ht="15" hidden="false" customHeight="false" outlineLevel="0" collapsed="false">
      <c r="A1462" s="17" t="s">
        <v>3932</v>
      </c>
      <c r="B1462" s="18" t="n">
        <v>46228</v>
      </c>
      <c r="C1462" s="17" t="s">
        <v>88</v>
      </c>
      <c r="D1462" s="17" t="s">
        <v>1744</v>
      </c>
      <c r="E1462" s="17" t="s">
        <v>1870</v>
      </c>
      <c r="F1462" s="15" t="n">
        <v>1792.63</v>
      </c>
      <c r="G1462" s="15" t="n">
        <f aca="false">ROUND(ROUND(F1462*100,0)/10,0)/100</f>
        <v>179.26</v>
      </c>
      <c r="H1462" s="15" t="n">
        <f aca="false">F1462+G1462</f>
        <v>1971.89</v>
      </c>
      <c r="I1462" s="17" t="s">
        <v>2474</v>
      </c>
      <c r="J1462" s="19" t="n">
        <f aca="false">DATE(YEAR(B1462),MONTH(B1462),1)</f>
        <v>46204</v>
      </c>
      <c r="K1462" s="17" t="str">
        <f aca="false">IF(E1462="","No","Yes")</f>
        <v>Yes</v>
      </c>
      <c r="L1462" s="17" t="str">
        <f aca="false">IF(D1462="","No","Yes")</f>
        <v>Yes</v>
      </c>
    </row>
    <row r="1463" customFormat="false" ht="15" hidden="false" customHeight="false" outlineLevel="0" collapsed="false">
      <c r="A1463" s="17" t="s">
        <v>3933</v>
      </c>
      <c r="B1463" s="18" t="n">
        <v>46228</v>
      </c>
      <c r="C1463" s="17" t="s">
        <v>88</v>
      </c>
      <c r="D1463" s="17" t="s">
        <v>1723</v>
      </c>
      <c r="E1463" s="17" t="s">
        <v>1901</v>
      </c>
      <c r="F1463" s="15" t="n">
        <v>298.46</v>
      </c>
      <c r="G1463" s="15" t="n">
        <f aca="false">ROUND(ROUND(F1463*100,0)/10,0)/100</f>
        <v>29.85</v>
      </c>
      <c r="H1463" s="15" t="n">
        <f aca="false">F1463+G1463</f>
        <v>328.31</v>
      </c>
      <c r="I1463" s="17" t="s">
        <v>2474</v>
      </c>
      <c r="J1463" s="19" t="n">
        <f aca="false">DATE(YEAR(B1463),MONTH(B1463),1)</f>
        <v>46204</v>
      </c>
      <c r="K1463" s="17" t="str">
        <f aca="false">IF(E1463="","No","Yes")</f>
        <v>Yes</v>
      </c>
      <c r="L1463" s="17" t="str">
        <f aca="false">IF(D1463="","No","Yes")</f>
        <v>Yes</v>
      </c>
    </row>
    <row r="1464" customFormat="false" ht="15" hidden="false" customHeight="false" outlineLevel="0" collapsed="false">
      <c r="A1464" s="17" t="s">
        <v>3934</v>
      </c>
      <c r="B1464" s="18" t="n">
        <v>46228</v>
      </c>
      <c r="C1464" s="17" t="s">
        <v>88</v>
      </c>
      <c r="D1464" s="17" t="s">
        <v>1793</v>
      </c>
      <c r="E1464" s="17" t="s">
        <v>1911</v>
      </c>
      <c r="F1464" s="15" t="n">
        <v>180.12</v>
      </c>
      <c r="G1464" s="15" t="n">
        <f aca="false">ROUND(ROUND(F1464*100,0)/10,0)/100</f>
        <v>18.01</v>
      </c>
      <c r="H1464" s="15" t="n">
        <f aca="false">F1464+G1464</f>
        <v>198.13</v>
      </c>
      <c r="I1464" s="17" t="s">
        <v>2474</v>
      </c>
      <c r="J1464" s="19" t="n">
        <f aca="false">DATE(YEAR(B1464),MONTH(B1464),1)</f>
        <v>46204</v>
      </c>
      <c r="K1464" s="17" t="str">
        <f aca="false">IF(E1464="","No","Yes")</f>
        <v>Yes</v>
      </c>
      <c r="L1464" s="17" t="str">
        <f aca="false">IF(D1464="","No","Yes")</f>
        <v>Yes</v>
      </c>
    </row>
    <row r="1465" customFormat="false" ht="15" hidden="false" customHeight="false" outlineLevel="0" collapsed="false">
      <c r="A1465" s="17" t="s">
        <v>3935</v>
      </c>
      <c r="B1465" s="18" t="n">
        <v>46228</v>
      </c>
      <c r="C1465" s="17" t="s">
        <v>101</v>
      </c>
      <c r="D1465" s="17" t="s">
        <v>1723</v>
      </c>
      <c r="E1465" s="17" t="s">
        <v>1871</v>
      </c>
      <c r="F1465" s="15" t="n">
        <v>254.33</v>
      </c>
      <c r="G1465" s="15" t="n">
        <f aca="false">ROUND(ROUND(F1465*100,0)/10,0)/100</f>
        <v>25.43</v>
      </c>
      <c r="H1465" s="15" t="n">
        <f aca="false">F1465+G1465</f>
        <v>279.76</v>
      </c>
      <c r="I1465" s="17" t="s">
        <v>2474</v>
      </c>
      <c r="J1465" s="19" t="n">
        <f aca="false">DATE(YEAR(B1465),MONTH(B1465),1)</f>
        <v>46204</v>
      </c>
      <c r="K1465" s="17" t="str">
        <f aca="false">IF(E1465="","No","Yes")</f>
        <v>Yes</v>
      </c>
      <c r="L1465" s="17" t="str">
        <f aca="false">IF(D1465="","No","Yes")</f>
        <v>Yes</v>
      </c>
    </row>
    <row r="1466" customFormat="false" ht="15" hidden="false" customHeight="false" outlineLevel="0" collapsed="false">
      <c r="A1466" s="17" t="s">
        <v>3936</v>
      </c>
      <c r="B1466" s="18" t="n">
        <v>46228</v>
      </c>
      <c r="C1466" s="17" t="s">
        <v>101</v>
      </c>
      <c r="D1466" s="17" t="s">
        <v>1711</v>
      </c>
      <c r="E1466" s="17" t="s">
        <v>1905</v>
      </c>
      <c r="F1466" s="15" t="n">
        <v>663.49</v>
      </c>
      <c r="G1466" s="15" t="n">
        <f aca="false">ROUND(ROUND(F1466*100,0)/10,0)/100</f>
        <v>66.35</v>
      </c>
      <c r="H1466" s="15" t="n">
        <f aca="false">F1466+G1466</f>
        <v>729.84</v>
      </c>
      <c r="I1466" s="17" t="s">
        <v>2474</v>
      </c>
      <c r="J1466" s="19" t="n">
        <f aca="false">DATE(YEAR(B1466),MONTH(B1466),1)</f>
        <v>46204</v>
      </c>
      <c r="K1466" s="17" t="str">
        <f aca="false">IF(E1466="","No","Yes")</f>
        <v>Yes</v>
      </c>
      <c r="L1466" s="17" t="str">
        <f aca="false">IF(D1466="","No","Yes")</f>
        <v>Yes</v>
      </c>
    </row>
    <row r="1467" customFormat="false" ht="15" hidden="false" customHeight="false" outlineLevel="0" collapsed="false">
      <c r="A1467" s="17" t="s">
        <v>3937</v>
      </c>
      <c r="B1467" s="18" t="n">
        <v>46228</v>
      </c>
      <c r="C1467" s="17" t="s">
        <v>101</v>
      </c>
      <c r="D1467" s="17" t="s">
        <v>1773</v>
      </c>
      <c r="E1467" s="17" t="s">
        <v>1906</v>
      </c>
      <c r="F1467" s="15" t="n">
        <v>228.52</v>
      </c>
      <c r="G1467" s="15" t="n">
        <f aca="false">ROUND(ROUND(F1467*100,0)/10,0)/100</f>
        <v>22.85</v>
      </c>
      <c r="H1467" s="15" t="n">
        <f aca="false">F1467+G1467</f>
        <v>251.37</v>
      </c>
      <c r="I1467" s="17" t="s">
        <v>2474</v>
      </c>
      <c r="J1467" s="19" t="n">
        <f aca="false">DATE(YEAR(B1467),MONTH(B1467),1)</f>
        <v>46204</v>
      </c>
      <c r="K1467" s="17" t="str">
        <f aca="false">IF(E1467="","No","Yes")</f>
        <v>Yes</v>
      </c>
      <c r="L1467" s="17" t="str">
        <f aca="false">IF(D1467="","No","Yes")</f>
        <v>Yes</v>
      </c>
    </row>
    <row r="1468" customFormat="false" ht="15" hidden="false" customHeight="false" outlineLevel="0" collapsed="false">
      <c r="A1468" s="17" t="s">
        <v>3938</v>
      </c>
      <c r="B1468" s="18" t="n">
        <v>46228</v>
      </c>
      <c r="C1468" s="17" t="s">
        <v>101</v>
      </c>
      <c r="D1468" s="17"/>
      <c r="E1468" s="17"/>
      <c r="F1468" s="15" t="n">
        <v>104.06</v>
      </c>
      <c r="G1468" s="15" t="n">
        <f aca="false">ROUND(ROUND(F1468*100,0)/10,0)/100</f>
        <v>10.41</v>
      </c>
      <c r="H1468" s="15" t="n">
        <f aca="false">F1468+G1468</f>
        <v>114.47</v>
      </c>
      <c r="I1468" s="17" t="s">
        <v>2470</v>
      </c>
      <c r="J1468" s="19" t="n">
        <f aca="false">DATE(YEAR(B1468),MONTH(B1468),1)</f>
        <v>46204</v>
      </c>
      <c r="K1468" s="17" t="str">
        <f aca="false">IF(E1468="","No","Yes")</f>
        <v>No</v>
      </c>
      <c r="L1468" s="17" t="str">
        <f aca="false">IF(D1468="","No","Yes")</f>
        <v>No</v>
      </c>
    </row>
    <row r="1469" customFormat="false" ht="15" hidden="false" customHeight="false" outlineLevel="0" collapsed="false">
      <c r="A1469" s="17" t="s">
        <v>3939</v>
      </c>
      <c r="B1469" s="18" t="n">
        <v>46229</v>
      </c>
      <c r="C1469" s="17" t="s">
        <v>82</v>
      </c>
      <c r="D1469" s="17" t="s">
        <v>1616</v>
      </c>
      <c r="E1469" s="17" t="s">
        <v>1823</v>
      </c>
      <c r="F1469" s="15" t="n">
        <v>416.54</v>
      </c>
      <c r="G1469" s="15" t="n">
        <f aca="false">ROUND(ROUND(F1469*100,0)/10,0)/100</f>
        <v>41.65</v>
      </c>
      <c r="H1469" s="15" t="n">
        <f aca="false">F1469+G1469</f>
        <v>458.19</v>
      </c>
      <c r="I1469" s="17" t="s">
        <v>2474</v>
      </c>
      <c r="J1469" s="19" t="n">
        <f aca="false">DATE(YEAR(B1469),MONTH(B1469),1)</f>
        <v>46204</v>
      </c>
      <c r="K1469" s="17" t="str">
        <f aca="false">IF(E1469="","No","Yes")</f>
        <v>Yes</v>
      </c>
      <c r="L1469" s="17" t="str">
        <f aca="false">IF(D1469="","No","Yes")</f>
        <v>Yes</v>
      </c>
    </row>
    <row r="1470" customFormat="false" ht="15" hidden="false" customHeight="false" outlineLevel="0" collapsed="false">
      <c r="A1470" s="17" t="s">
        <v>3940</v>
      </c>
      <c r="B1470" s="18" t="n">
        <v>46229</v>
      </c>
      <c r="C1470" s="17" t="s">
        <v>82</v>
      </c>
      <c r="D1470" s="17" t="s">
        <v>1704</v>
      </c>
      <c r="E1470" s="17" t="s">
        <v>1830</v>
      </c>
      <c r="F1470" s="15" t="n">
        <v>217.2</v>
      </c>
      <c r="G1470" s="15" t="n">
        <f aca="false">ROUND(ROUND(F1470*100,0)/10,0)/100</f>
        <v>21.72</v>
      </c>
      <c r="H1470" s="15" t="n">
        <f aca="false">F1470+G1470</f>
        <v>238.92</v>
      </c>
      <c r="I1470" s="17" t="s">
        <v>2474</v>
      </c>
      <c r="J1470" s="19" t="n">
        <f aca="false">DATE(YEAR(B1470),MONTH(B1470),1)</f>
        <v>46204</v>
      </c>
      <c r="K1470" s="17" t="str">
        <f aca="false">IF(E1470="","No","Yes")</f>
        <v>Yes</v>
      </c>
      <c r="L1470" s="17" t="str">
        <f aca="false">IF(D1470="","No","Yes")</f>
        <v>Yes</v>
      </c>
    </row>
    <row r="1471" customFormat="false" ht="15" hidden="false" customHeight="false" outlineLevel="0" collapsed="false">
      <c r="A1471" s="17" t="s">
        <v>3941</v>
      </c>
      <c r="B1471" s="18" t="n">
        <v>46229</v>
      </c>
      <c r="C1471" s="17" t="s">
        <v>82</v>
      </c>
      <c r="D1471" s="17" t="s">
        <v>1834</v>
      </c>
      <c r="E1471" s="17" t="s">
        <v>1833</v>
      </c>
      <c r="F1471" s="15" t="n">
        <v>350.96</v>
      </c>
      <c r="G1471" s="15" t="n">
        <f aca="false">ROUND(ROUND(F1471*100,0)/10,0)/100</f>
        <v>35.1</v>
      </c>
      <c r="H1471" s="15" t="n">
        <f aca="false">F1471+G1471</f>
        <v>386.06</v>
      </c>
      <c r="I1471" s="17" t="s">
        <v>2474</v>
      </c>
      <c r="J1471" s="19" t="n">
        <f aca="false">DATE(YEAR(B1471),MONTH(B1471),1)</f>
        <v>46204</v>
      </c>
      <c r="K1471" s="17" t="str">
        <f aca="false">IF(E1471="","No","Yes")</f>
        <v>Yes</v>
      </c>
      <c r="L1471" s="17" t="str">
        <f aca="false">IF(D1471="","No","Yes")</f>
        <v>Yes</v>
      </c>
    </row>
    <row r="1472" customFormat="false" ht="15" hidden="false" customHeight="false" outlineLevel="0" collapsed="false">
      <c r="A1472" s="17" t="s">
        <v>3942</v>
      </c>
      <c r="B1472" s="18" t="n">
        <v>46229</v>
      </c>
      <c r="C1472" s="17" t="s">
        <v>82</v>
      </c>
      <c r="D1472" s="17" t="s">
        <v>1711</v>
      </c>
      <c r="E1472" s="17" t="s">
        <v>1846</v>
      </c>
      <c r="F1472" s="15" t="n">
        <v>458.53</v>
      </c>
      <c r="G1472" s="15" t="n">
        <f aca="false">ROUND(ROUND(F1472*100,0)/10,0)/100</f>
        <v>45.85</v>
      </c>
      <c r="H1472" s="15" t="n">
        <f aca="false">F1472+G1472</f>
        <v>504.38</v>
      </c>
      <c r="I1472" s="17" t="s">
        <v>2474</v>
      </c>
      <c r="J1472" s="19" t="n">
        <f aca="false">DATE(YEAR(B1472),MONTH(B1472),1)</f>
        <v>46204</v>
      </c>
      <c r="K1472" s="17" t="str">
        <f aca="false">IF(E1472="","No","Yes")</f>
        <v>Yes</v>
      </c>
      <c r="L1472" s="17" t="str">
        <f aca="false">IF(D1472="","No","Yes")</f>
        <v>Yes</v>
      </c>
    </row>
    <row r="1473" customFormat="false" ht="15" hidden="false" customHeight="false" outlineLevel="0" collapsed="false">
      <c r="A1473" s="17" t="s">
        <v>3943</v>
      </c>
      <c r="B1473" s="18" t="n">
        <v>46229</v>
      </c>
      <c r="C1473" s="17" t="s">
        <v>82</v>
      </c>
      <c r="D1473" s="17" t="s">
        <v>1645</v>
      </c>
      <c r="E1473" s="17" t="s">
        <v>1855</v>
      </c>
      <c r="F1473" s="15" t="n">
        <v>176.66</v>
      </c>
      <c r="G1473" s="15" t="n">
        <f aca="false">ROUND(ROUND(F1473*100,0)/10,0)/100</f>
        <v>17.67</v>
      </c>
      <c r="H1473" s="15" t="n">
        <f aca="false">F1473+G1473</f>
        <v>194.33</v>
      </c>
      <c r="I1473" s="17" t="s">
        <v>2474</v>
      </c>
      <c r="J1473" s="19" t="n">
        <f aca="false">DATE(YEAR(B1473),MONTH(B1473),1)</f>
        <v>46204</v>
      </c>
      <c r="K1473" s="17" t="str">
        <f aca="false">IF(E1473="","No","Yes")</f>
        <v>Yes</v>
      </c>
      <c r="L1473" s="17" t="str">
        <f aca="false">IF(D1473="","No","Yes")</f>
        <v>Yes</v>
      </c>
    </row>
    <row r="1474" customFormat="false" ht="15" hidden="false" customHeight="false" outlineLevel="0" collapsed="false">
      <c r="A1474" s="17" t="s">
        <v>3944</v>
      </c>
      <c r="B1474" s="18" t="n">
        <v>46229</v>
      </c>
      <c r="C1474" s="17" t="s">
        <v>82</v>
      </c>
      <c r="D1474" s="17" t="s">
        <v>1730</v>
      </c>
      <c r="E1474" s="17" t="s">
        <v>1866</v>
      </c>
      <c r="F1474" s="15" t="n">
        <v>177.39</v>
      </c>
      <c r="G1474" s="15" t="n">
        <f aca="false">ROUND(ROUND(F1474*100,0)/10,0)/100</f>
        <v>17.74</v>
      </c>
      <c r="H1474" s="15" t="n">
        <f aca="false">F1474+G1474</f>
        <v>195.13</v>
      </c>
      <c r="I1474" s="17" t="s">
        <v>2474</v>
      </c>
      <c r="J1474" s="19" t="n">
        <f aca="false">DATE(YEAR(B1474),MONTH(B1474),1)</f>
        <v>46204</v>
      </c>
      <c r="K1474" s="17" t="str">
        <f aca="false">IF(E1474="","No","Yes")</f>
        <v>Yes</v>
      </c>
      <c r="L1474" s="17" t="str">
        <f aca="false">IF(D1474="","No","Yes")</f>
        <v>Yes</v>
      </c>
    </row>
    <row r="1475" customFormat="false" ht="15" hidden="false" customHeight="false" outlineLevel="0" collapsed="false">
      <c r="A1475" s="17" t="s">
        <v>3945</v>
      </c>
      <c r="B1475" s="18" t="n">
        <v>46229</v>
      </c>
      <c r="C1475" s="17" t="s">
        <v>82</v>
      </c>
      <c r="D1475" s="17" t="s">
        <v>1645</v>
      </c>
      <c r="E1475" s="17" t="s">
        <v>1873</v>
      </c>
      <c r="F1475" s="15" t="n">
        <v>51.93</v>
      </c>
      <c r="G1475" s="15" t="n">
        <f aca="false">ROUND(ROUND(F1475*100,0)/10,0)/100</f>
        <v>5.19</v>
      </c>
      <c r="H1475" s="15" t="n">
        <f aca="false">F1475+G1475</f>
        <v>57.12</v>
      </c>
      <c r="I1475" s="17" t="s">
        <v>2474</v>
      </c>
      <c r="J1475" s="19" t="n">
        <f aca="false">DATE(YEAR(B1475),MONTH(B1475),1)</f>
        <v>46204</v>
      </c>
      <c r="K1475" s="17" t="str">
        <f aca="false">IF(E1475="","No","Yes")</f>
        <v>Yes</v>
      </c>
      <c r="L1475" s="17" t="str">
        <f aca="false">IF(D1475="","No","Yes")</f>
        <v>Yes</v>
      </c>
    </row>
    <row r="1476" customFormat="false" ht="15" hidden="false" customHeight="false" outlineLevel="0" collapsed="false">
      <c r="A1476" s="17" t="s">
        <v>3946</v>
      </c>
      <c r="B1476" s="18" t="n">
        <v>46229</v>
      </c>
      <c r="C1476" s="17" t="s">
        <v>82</v>
      </c>
      <c r="D1476" s="17" t="s">
        <v>1723</v>
      </c>
      <c r="E1476" s="17" t="s">
        <v>1883</v>
      </c>
      <c r="F1476" s="15" t="n">
        <v>321.25</v>
      </c>
      <c r="G1476" s="15" t="n">
        <f aca="false">ROUND(ROUND(F1476*100,0)/10,0)/100</f>
        <v>32.13</v>
      </c>
      <c r="H1476" s="15" t="n">
        <f aca="false">F1476+G1476</f>
        <v>353.38</v>
      </c>
      <c r="I1476" s="17" t="s">
        <v>2474</v>
      </c>
      <c r="J1476" s="19" t="n">
        <f aca="false">DATE(YEAR(B1476),MONTH(B1476),1)</f>
        <v>46204</v>
      </c>
      <c r="K1476" s="17" t="str">
        <f aca="false">IF(E1476="","No","Yes")</f>
        <v>Yes</v>
      </c>
      <c r="L1476" s="17" t="str">
        <f aca="false">IF(D1476="","No","Yes")</f>
        <v>Yes</v>
      </c>
    </row>
    <row r="1477" customFormat="false" ht="15" hidden="false" customHeight="false" outlineLevel="0" collapsed="false">
      <c r="A1477" s="17" t="s">
        <v>3947</v>
      </c>
      <c r="B1477" s="18" t="n">
        <v>46229</v>
      </c>
      <c r="C1477" s="17" t="s">
        <v>82</v>
      </c>
      <c r="D1477" s="17" t="s">
        <v>1773</v>
      </c>
      <c r="E1477" s="17" t="s">
        <v>1904</v>
      </c>
      <c r="F1477" s="15" t="n">
        <v>220.61</v>
      </c>
      <c r="G1477" s="15" t="n">
        <f aca="false">ROUND(ROUND(F1477*100,0)/10,0)/100</f>
        <v>22.06</v>
      </c>
      <c r="H1477" s="15" t="n">
        <f aca="false">F1477+G1477</f>
        <v>242.67</v>
      </c>
      <c r="I1477" s="17" t="s">
        <v>2474</v>
      </c>
      <c r="J1477" s="19" t="n">
        <f aca="false">DATE(YEAR(B1477),MONTH(B1477),1)</f>
        <v>46204</v>
      </c>
      <c r="K1477" s="17" t="str">
        <f aca="false">IF(E1477="","No","Yes")</f>
        <v>Yes</v>
      </c>
      <c r="L1477" s="17" t="str">
        <f aca="false">IF(D1477="","No","Yes")</f>
        <v>Yes</v>
      </c>
    </row>
    <row r="1478" customFormat="false" ht="15" hidden="false" customHeight="false" outlineLevel="0" collapsed="false">
      <c r="A1478" s="17" t="s">
        <v>3948</v>
      </c>
      <c r="B1478" s="18" t="n">
        <v>46229</v>
      </c>
      <c r="C1478" s="17" t="s">
        <v>82</v>
      </c>
      <c r="D1478" s="17" t="s">
        <v>1852</v>
      </c>
      <c r="E1478" s="17"/>
      <c r="F1478" s="15" t="n">
        <v>127.93</v>
      </c>
      <c r="G1478" s="15" t="n">
        <f aca="false">ROUND(ROUND(F1478*100,0)/10,0)/100</f>
        <v>12.79</v>
      </c>
      <c r="H1478" s="15" t="n">
        <f aca="false">F1478+G1478</f>
        <v>140.72</v>
      </c>
      <c r="I1478" s="17" t="s">
        <v>2472</v>
      </c>
      <c r="J1478" s="19" t="n">
        <f aca="false">DATE(YEAR(B1478),MONTH(B1478),1)</f>
        <v>46204</v>
      </c>
      <c r="K1478" s="17" t="str">
        <f aca="false">IF(E1478="","No","Yes")</f>
        <v>No</v>
      </c>
      <c r="L1478" s="17" t="str">
        <f aca="false">IF(D1478="","No","Yes")</f>
        <v>Yes</v>
      </c>
    </row>
    <row r="1479" customFormat="false" ht="15" hidden="false" customHeight="false" outlineLevel="0" collapsed="false">
      <c r="A1479" s="17" t="s">
        <v>3949</v>
      </c>
      <c r="B1479" s="18" t="n">
        <v>46229</v>
      </c>
      <c r="C1479" s="17" t="s">
        <v>88</v>
      </c>
      <c r="D1479" s="17" t="s">
        <v>1768</v>
      </c>
      <c r="E1479" s="17" t="s">
        <v>1856</v>
      </c>
      <c r="F1479" s="15" t="n">
        <v>173.69</v>
      </c>
      <c r="G1479" s="15" t="n">
        <f aca="false">ROUND(ROUND(F1479*100,0)/10,0)/100</f>
        <v>17.37</v>
      </c>
      <c r="H1479" s="15" t="n">
        <f aca="false">F1479+G1479</f>
        <v>191.06</v>
      </c>
      <c r="I1479" s="17" t="s">
        <v>2474</v>
      </c>
      <c r="J1479" s="19" t="n">
        <f aca="false">DATE(YEAR(B1479),MONTH(B1479),1)</f>
        <v>46204</v>
      </c>
      <c r="K1479" s="17" t="str">
        <f aca="false">IF(E1479="","No","Yes")</f>
        <v>Yes</v>
      </c>
      <c r="L1479" s="17" t="str">
        <f aca="false">IF(D1479="","No","Yes")</f>
        <v>Yes</v>
      </c>
    </row>
    <row r="1480" customFormat="false" ht="15" hidden="false" customHeight="false" outlineLevel="0" collapsed="false">
      <c r="A1480" s="17" t="s">
        <v>3950</v>
      </c>
      <c r="B1480" s="18" t="n">
        <v>46229</v>
      </c>
      <c r="C1480" s="17" t="s">
        <v>88</v>
      </c>
      <c r="D1480" s="17" t="s">
        <v>1750</v>
      </c>
      <c r="E1480" s="17" t="s">
        <v>1882</v>
      </c>
      <c r="F1480" s="15" t="n">
        <v>96.33</v>
      </c>
      <c r="G1480" s="15" t="n">
        <f aca="false">ROUND(ROUND(F1480*100,0)/10,0)/100</f>
        <v>9.63</v>
      </c>
      <c r="H1480" s="15" t="n">
        <f aca="false">F1480+G1480</f>
        <v>105.96</v>
      </c>
      <c r="I1480" s="17" t="s">
        <v>2474</v>
      </c>
      <c r="J1480" s="19" t="n">
        <f aca="false">DATE(YEAR(B1480),MONTH(B1480),1)</f>
        <v>46204</v>
      </c>
      <c r="K1480" s="17" t="str">
        <f aca="false">IF(E1480="","No","Yes")</f>
        <v>Yes</v>
      </c>
      <c r="L1480" s="17" t="str">
        <f aca="false">IF(D1480="","No","Yes")</f>
        <v>Yes</v>
      </c>
    </row>
    <row r="1481" customFormat="false" ht="15" hidden="false" customHeight="false" outlineLevel="0" collapsed="false">
      <c r="A1481" s="17" t="s">
        <v>3951</v>
      </c>
      <c r="B1481" s="18" t="n">
        <v>46229</v>
      </c>
      <c r="C1481" s="17" t="s">
        <v>88</v>
      </c>
      <c r="D1481" s="17" t="s">
        <v>1674</v>
      </c>
      <c r="E1481" s="17" t="s">
        <v>1891</v>
      </c>
      <c r="F1481" s="15" t="n">
        <v>323.63</v>
      </c>
      <c r="G1481" s="15" t="n">
        <f aca="false">ROUND(ROUND(F1481*100,0)/10,0)/100</f>
        <v>32.36</v>
      </c>
      <c r="H1481" s="15" t="n">
        <f aca="false">F1481+G1481</f>
        <v>355.99</v>
      </c>
      <c r="I1481" s="17" t="s">
        <v>2474</v>
      </c>
      <c r="J1481" s="19" t="n">
        <f aca="false">DATE(YEAR(B1481),MONTH(B1481),1)</f>
        <v>46204</v>
      </c>
      <c r="K1481" s="17" t="str">
        <f aca="false">IF(E1481="","No","Yes")</f>
        <v>Yes</v>
      </c>
      <c r="L1481" s="17" t="str">
        <f aca="false">IF(D1481="","No","Yes")</f>
        <v>Yes</v>
      </c>
    </row>
    <row r="1482" customFormat="false" ht="15" hidden="false" customHeight="false" outlineLevel="0" collapsed="false">
      <c r="A1482" s="17" t="s">
        <v>3952</v>
      </c>
      <c r="B1482" s="18" t="n">
        <v>46229</v>
      </c>
      <c r="C1482" s="17" t="s">
        <v>88</v>
      </c>
      <c r="D1482" s="17" t="s">
        <v>1917</v>
      </c>
      <c r="E1482" s="17" t="s">
        <v>1916</v>
      </c>
      <c r="F1482" s="15" t="n">
        <v>137.38</v>
      </c>
      <c r="G1482" s="15" t="n">
        <f aca="false">ROUND(ROUND(F1482*100,0)/10,0)/100</f>
        <v>13.74</v>
      </c>
      <c r="H1482" s="15" t="n">
        <f aca="false">F1482+G1482</f>
        <v>151.12</v>
      </c>
      <c r="I1482" s="17" t="s">
        <v>2474</v>
      </c>
      <c r="J1482" s="19" t="n">
        <f aca="false">DATE(YEAR(B1482),MONTH(B1482),1)</f>
        <v>46204</v>
      </c>
      <c r="K1482" s="17" t="str">
        <f aca="false">IF(E1482="","No","Yes")</f>
        <v>Yes</v>
      </c>
      <c r="L1482" s="17" t="str">
        <f aca="false">IF(D1482="","No","Yes")</f>
        <v>Yes</v>
      </c>
    </row>
    <row r="1483" customFormat="false" ht="15" hidden="false" customHeight="false" outlineLevel="0" collapsed="false">
      <c r="A1483" s="17" t="s">
        <v>3953</v>
      </c>
      <c r="B1483" s="18" t="n">
        <v>46229</v>
      </c>
      <c r="C1483" s="17" t="s">
        <v>88</v>
      </c>
      <c r="D1483" s="17" t="s">
        <v>1750</v>
      </c>
      <c r="E1483" s="17" t="s">
        <v>1924</v>
      </c>
      <c r="F1483" s="15" t="n">
        <v>460.05</v>
      </c>
      <c r="G1483" s="15" t="n">
        <f aca="false">ROUND(ROUND(F1483*100,0)/10,0)/100</f>
        <v>46.01</v>
      </c>
      <c r="H1483" s="15" t="n">
        <f aca="false">F1483+G1483</f>
        <v>506.06</v>
      </c>
      <c r="I1483" s="17" t="s">
        <v>2474</v>
      </c>
      <c r="J1483" s="19" t="n">
        <f aca="false">DATE(YEAR(B1483),MONTH(B1483),1)</f>
        <v>46204</v>
      </c>
      <c r="K1483" s="17" t="str">
        <f aca="false">IF(E1483="","No","Yes")</f>
        <v>Yes</v>
      </c>
      <c r="L1483" s="17" t="str">
        <f aca="false">IF(D1483="","No","Yes")</f>
        <v>Yes</v>
      </c>
    </row>
    <row r="1484" customFormat="false" ht="15" hidden="false" customHeight="false" outlineLevel="0" collapsed="false">
      <c r="A1484" s="17" t="s">
        <v>3954</v>
      </c>
      <c r="B1484" s="18" t="n">
        <v>46229</v>
      </c>
      <c r="C1484" s="17" t="s">
        <v>101</v>
      </c>
      <c r="D1484" s="17" t="s">
        <v>1711</v>
      </c>
      <c r="E1484" s="17" t="s">
        <v>1893</v>
      </c>
      <c r="F1484" s="15" t="n">
        <v>147.8</v>
      </c>
      <c r="G1484" s="15" t="n">
        <f aca="false">ROUND(ROUND(F1484*100,0)/10,0)/100</f>
        <v>14.78</v>
      </c>
      <c r="H1484" s="15" t="n">
        <f aca="false">F1484+G1484</f>
        <v>162.58</v>
      </c>
      <c r="I1484" s="17" t="s">
        <v>2474</v>
      </c>
      <c r="J1484" s="19" t="n">
        <f aca="false">DATE(YEAR(B1484),MONTH(B1484),1)</f>
        <v>46204</v>
      </c>
      <c r="K1484" s="17" t="str">
        <f aca="false">IF(E1484="","No","Yes")</f>
        <v>Yes</v>
      </c>
      <c r="L1484" s="17" t="str">
        <f aca="false">IF(D1484="","No","Yes")</f>
        <v>Yes</v>
      </c>
    </row>
    <row r="1485" customFormat="false" ht="15" hidden="false" customHeight="false" outlineLevel="0" collapsed="false">
      <c r="A1485" s="17" t="s">
        <v>3955</v>
      </c>
      <c r="B1485" s="18" t="n">
        <v>46229</v>
      </c>
      <c r="C1485" s="17" t="s">
        <v>101</v>
      </c>
      <c r="D1485" s="17" t="s">
        <v>1899</v>
      </c>
      <c r="E1485" s="17" t="s">
        <v>1898</v>
      </c>
      <c r="F1485" s="15" t="n">
        <v>807.65</v>
      </c>
      <c r="G1485" s="15" t="n">
        <f aca="false">ROUND(ROUND(F1485*100,0)/10,0)/100</f>
        <v>80.77</v>
      </c>
      <c r="H1485" s="15" t="n">
        <f aca="false">F1485+G1485</f>
        <v>888.42</v>
      </c>
      <c r="I1485" s="17" t="s">
        <v>2474</v>
      </c>
      <c r="J1485" s="19" t="n">
        <f aca="false">DATE(YEAR(B1485),MONTH(B1485),1)</f>
        <v>46204</v>
      </c>
      <c r="K1485" s="17" t="str">
        <f aca="false">IF(E1485="","No","Yes")</f>
        <v>Yes</v>
      </c>
      <c r="L1485" s="17" t="str">
        <f aca="false">IF(D1485="","No","Yes")</f>
        <v>Yes</v>
      </c>
    </row>
    <row r="1486" customFormat="false" ht="15" hidden="false" customHeight="false" outlineLevel="0" collapsed="false">
      <c r="A1486" s="17" t="s">
        <v>3956</v>
      </c>
      <c r="B1486" s="18" t="n">
        <v>46229</v>
      </c>
      <c r="C1486" s="17" t="s">
        <v>101</v>
      </c>
      <c r="D1486" s="17" t="s">
        <v>1859</v>
      </c>
      <c r="E1486" s="17" t="s">
        <v>1903</v>
      </c>
      <c r="F1486" s="15" t="n">
        <v>592.24</v>
      </c>
      <c r="G1486" s="15" t="n">
        <f aca="false">ROUND(ROUND(F1486*100,0)/10,0)/100</f>
        <v>59.22</v>
      </c>
      <c r="H1486" s="15" t="n">
        <f aca="false">F1486+G1486</f>
        <v>651.46</v>
      </c>
      <c r="I1486" s="17" t="s">
        <v>2474</v>
      </c>
      <c r="J1486" s="19" t="n">
        <f aca="false">DATE(YEAR(B1486),MONTH(B1486),1)</f>
        <v>46204</v>
      </c>
      <c r="K1486" s="17" t="str">
        <f aca="false">IF(E1486="","No","Yes")</f>
        <v>Yes</v>
      </c>
      <c r="L1486" s="17" t="str">
        <f aca="false">IF(D1486="","No","Yes")</f>
        <v>Yes</v>
      </c>
    </row>
    <row r="1487" customFormat="false" ht="15" hidden="false" customHeight="false" outlineLevel="0" collapsed="false">
      <c r="A1487" s="17" t="s">
        <v>3957</v>
      </c>
      <c r="B1487" s="18" t="n">
        <v>46229</v>
      </c>
      <c r="C1487" s="17" t="s">
        <v>101</v>
      </c>
      <c r="D1487" s="17" t="s">
        <v>1726</v>
      </c>
      <c r="E1487" s="17" t="s">
        <v>1914</v>
      </c>
      <c r="F1487" s="15" t="n">
        <v>18.4</v>
      </c>
      <c r="G1487" s="15" t="n">
        <f aca="false">ROUND(ROUND(F1487*100,0)/10,0)/100</f>
        <v>1.84</v>
      </c>
      <c r="H1487" s="15" t="n">
        <f aca="false">F1487+G1487</f>
        <v>20.24</v>
      </c>
      <c r="I1487" s="17" t="s">
        <v>2474</v>
      </c>
      <c r="J1487" s="19" t="n">
        <f aca="false">DATE(YEAR(B1487),MONTH(B1487),1)</f>
        <v>46204</v>
      </c>
      <c r="K1487" s="17" t="str">
        <f aca="false">IF(E1487="","No","Yes")</f>
        <v>Yes</v>
      </c>
      <c r="L1487" s="17" t="str">
        <f aca="false">IF(D1487="","No","Yes")</f>
        <v>Yes</v>
      </c>
    </row>
    <row r="1488" customFormat="false" ht="15" hidden="false" customHeight="false" outlineLevel="0" collapsed="false">
      <c r="A1488" s="17" t="s">
        <v>3958</v>
      </c>
      <c r="B1488" s="18" t="n">
        <v>46230</v>
      </c>
      <c r="C1488" s="17" t="s">
        <v>82</v>
      </c>
      <c r="D1488" s="17" t="s">
        <v>1852</v>
      </c>
      <c r="E1488" s="17" t="s">
        <v>1851</v>
      </c>
      <c r="F1488" s="15" t="n">
        <v>455.47</v>
      </c>
      <c r="G1488" s="15" t="n">
        <f aca="false">ROUND(ROUND(F1488*100,0)/10,0)/100</f>
        <v>45.55</v>
      </c>
      <c r="H1488" s="15" t="n">
        <f aca="false">F1488+G1488</f>
        <v>501.02</v>
      </c>
      <c r="I1488" s="17" t="s">
        <v>2474</v>
      </c>
      <c r="J1488" s="19" t="n">
        <f aca="false">DATE(YEAR(B1488),MONTH(B1488),1)</f>
        <v>46204</v>
      </c>
      <c r="K1488" s="17" t="str">
        <f aca="false">IF(E1488="","No","Yes")</f>
        <v>Yes</v>
      </c>
      <c r="L1488" s="17" t="str">
        <f aca="false">IF(D1488="","No","Yes")</f>
        <v>Yes</v>
      </c>
    </row>
    <row r="1489" customFormat="false" ht="15" hidden="false" customHeight="false" outlineLevel="0" collapsed="false">
      <c r="A1489" s="17" t="s">
        <v>3959</v>
      </c>
      <c r="B1489" s="18" t="n">
        <v>46230</v>
      </c>
      <c r="C1489" s="17" t="s">
        <v>82</v>
      </c>
      <c r="D1489" s="17" t="s">
        <v>1878</v>
      </c>
      <c r="E1489" s="17" t="s">
        <v>1877</v>
      </c>
      <c r="F1489" s="15" t="n">
        <v>499.02</v>
      </c>
      <c r="G1489" s="15" t="n">
        <f aca="false">ROUND(ROUND(F1489*100,0)/10,0)/100</f>
        <v>49.9</v>
      </c>
      <c r="H1489" s="15" t="n">
        <f aca="false">F1489+G1489</f>
        <v>548.92</v>
      </c>
      <c r="I1489" s="17" t="s">
        <v>2474</v>
      </c>
      <c r="J1489" s="19" t="n">
        <f aca="false">DATE(YEAR(B1489),MONTH(B1489),1)</f>
        <v>46204</v>
      </c>
      <c r="K1489" s="17" t="str">
        <f aca="false">IF(E1489="","No","Yes")</f>
        <v>Yes</v>
      </c>
      <c r="L1489" s="17" t="str">
        <f aca="false">IF(D1489="","No","Yes")</f>
        <v>Yes</v>
      </c>
    </row>
    <row r="1490" customFormat="false" ht="15" hidden="false" customHeight="false" outlineLevel="0" collapsed="false">
      <c r="A1490" s="17" t="s">
        <v>3960</v>
      </c>
      <c r="B1490" s="18" t="n">
        <v>46230</v>
      </c>
      <c r="C1490" s="17" t="s">
        <v>82</v>
      </c>
      <c r="D1490" s="17" t="s">
        <v>1868</v>
      </c>
      <c r="E1490" s="17" t="s">
        <v>1885</v>
      </c>
      <c r="F1490" s="15" t="n">
        <v>73.06</v>
      </c>
      <c r="G1490" s="15" t="n">
        <f aca="false">ROUND(ROUND(F1490*100,0)/10,0)/100</f>
        <v>7.31</v>
      </c>
      <c r="H1490" s="15" t="n">
        <f aca="false">F1490+G1490</f>
        <v>80.37</v>
      </c>
      <c r="I1490" s="17" t="s">
        <v>2474</v>
      </c>
      <c r="J1490" s="19" t="n">
        <f aca="false">DATE(YEAR(B1490),MONTH(B1490),1)</f>
        <v>46204</v>
      </c>
      <c r="K1490" s="17" t="str">
        <f aca="false">IF(E1490="","No","Yes")</f>
        <v>Yes</v>
      </c>
      <c r="L1490" s="17" t="str">
        <f aca="false">IF(D1490="","No","Yes")</f>
        <v>Yes</v>
      </c>
    </row>
    <row r="1491" customFormat="false" ht="15" hidden="false" customHeight="false" outlineLevel="0" collapsed="false">
      <c r="A1491" s="17" t="s">
        <v>3961</v>
      </c>
      <c r="B1491" s="18" t="n">
        <v>46230</v>
      </c>
      <c r="C1491" s="17" t="s">
        <v>82</v>
      </c>
      <c r="D1491" s="17" t="s">
        <v>1645</v>
      </c>
      <c r="E1491" s="17" t="s">
        <v>1907</v>
      </c>
      <c r="F1491" s="15" t="n">
        <v>229.79</v>
      </c>
      <c r="G1491" s="15" t="n">
        <f aca="false">ROUND(ROUND(F1491*100,0)/10,0)/100</f>
        <v>22.98</v>
      </c>
      <c r="H1491" s="15" t="n">
        <f aca="false">F1491+G1491</f>
        <v>252.77</v>
      </c>
      <c r="I1491" s="17" t="s">
        <v>2474</v>
      </c>
      <c r="J1491" s="19" t="n">
        <f aca="false">DATE(YEAR(B1491),MONTH(B1491),1)</f>
        <v>46204</v>
      </c>
      <c r="K1491" s="17" t="str">
        <f aca="false">IF(E1491="","No","Yes")</f>
        <v>Yes</v>
      </c>
      <c r="L1491" s="17" t="str">
        <f aca="false">IF(D1491="","No","Yes")</f>
        <v>Yes</v>
      </c>
    </row>
    <row r="1492" customFormat="false" ht="15" hidden="false" customHeight="false" outlineLevel="0" collapsed="false">
      <c r="A1492" s="17" t="s">
        <v>3962</v>
      </c>
      <c r="B1492" s="18" t="n">
        <v>46230</v>
      </c>
      <c r="C1492" s="17" t="s">
        <v>82</v>
      </c>
      <c r="D1492" s="17" t="s">
        <v>1839</v>
      </c>
      <c r="E1492" s="17" t="s">
        <v>1922</v>
      </c>
      <c r="F1492" s="15" t="n">
        <v>253.45</v>
      </c>
      <c r="G1492" s="15" t="n">
        <f aca="false">ROUND(ROUND(F1492*100,0)/10,0)/100</f>
        <v>25.35</v>
      </c>
      <c r="H1492" s="15" t="n">
        <f aca="false">F1492+G1492</f>
        <v>278.8</v>
      </c>
      <c r="I1492" s="17" t="s">
        <v>2474</v>
      </c>
      <c r="J1492" s="19" t="n">
        <f aca="false">DATE(YEAR(B1492),MONTH(B1492),1)</f>
        <v>46204</v>
      </c>
      <c r="K1492" s="17" t="str">
        <f aca="false">IF(E1492="","No","Yes")</f>
        <v>Yes</v>
      </c>
      <c r="L1492" s="17" t="str">
        <f aca="false">IF(D1492="","No","Yes")</f>
        <v>Yes</v>
      </c>
    </row>
    <row r="1493" customFormat="false" ht="15" hidden="false" customHeight="false" outlineLevel="0" collapsed="false">
      <c r="A1493" s="17" t="s">
        <v>3963</v>
      </c>
      <c r="B1493" s="18" t="n">
        <v>46230</v>
      </c>
      <c r="C1493" s="17" t="s">
        <v>82</v>
      </c>
      <c r="D1493" s="17" t="s">
        <v>1787</v>
      </c>
      <c r="E1493" s="17" t="s">
        <v>1933</v>
      </c>
      <c r="F1493" s="15" t="n">
        <v>488.67</v>
      </c>
      <c r="G1493" s="15" t="n">
        <f aca="false">ROUND(ROUND(F1493*100,0)/10,0)/100</f>
        <v>48.87</v>
      </c>
      <c r="H1493" s="15" t="n">
        <f aca="false">F1493+G1493</f>
        <v>537.54</v>
      </c>
      <c r="I1493" s="17" t="s">
        <v>2474</v>
      </c>
      <c r="J1493" s="19" t="n">
        <f aca="false">DATE(YEAR(B1493),MONTH(B1493),1)</f>
        <v>46204</v>
      </c>
      <c r="K1493" s="17" t="str">
        <f aca="false">IF(E1493="","No","Yes")</f>
        <v>Yes</v>
      </c>
      <c r="L1493" s="17" t="str">
        <f aca="false">IF(D1493="","No","Yes")</f>
        <v>Yes</v>
      </c>
    </row>
    <row r="1494" customFormat="false" ht="15" hidden="false" customHeight="false" outlineLevel="0" collapsed="false">
      <c r="A1494" s="17" t="s">
        <v>3964</v>
      </c>
      <c r="B1494" s="18" t="n">
        <v>46230</v>
      </c>
      <c r="C1494" s="17" t="s">
        <v>82</v>
      </c>
      <c r="D1494" s="17" t="s">
        <v>1849</v>
      </c>
      <c r="E1494" s="17" t="s">
        <v>1958</v>
      </c>
      <c r="F1494" s="15" t="n">
        <v>298.51</v>
      </c>
      <c r="G1494" s="15" t="n">
        <f aca="false">ROUND(ROUND(F1494*100,0)/10,0)/100</f>
        <v>29.85</v>
      </c>
      <c r="H1494" s="15" t="n">
        <f aca="false">F1494+G1494</f>
        <v>328.36</v>
      </c>
      <c r="I1494" s="17" t="s">
        <v>2474</v>
      </c>
      <c r="J1494" s="19" t="n">
        <f aca="false">DATE(YEAR(B1494),MONTH(B1494),1)</f>
        <v>46204</v>
      </c>
      <c r="K1494" s="17" t="str">
        <f aca="false">IF(E1494="","No","Yes")</f>
        <v>Yes</v>
      </c>
      <c r="L1494" s="17" t="str">
        <f aca="false">IF(D1494="","No","Yes")</f>
        <v>Yes</v>
      </c>
    </row>
    <row r="1495" customFormat="false" ht="15" hidden="false" customHeight="false" outlineLevel="0" collapsed="false">
      <c r="A1495" s="17" t="s">
        <v>3965</v>
      </c>
      <c r="B1495" s="18" t="n">
        <v>46230</v>
      </c>
      <c r="C1495" s="17" t="s">
        <v>82</v>
      </c>
      <c r="D1495" s="17" t="s">
        <v>1809</v>
      </c>
      <c r="E1495" s="17" t="s">
        <v>1969</v>
      </c>
      <c r="F1495" s="15" t="n">
        <v>568.3</v>
      </c>
      <c r="G1495" s="15" t="n">
        <f aca="false">ROUND(ROUND(F1495*100,0)/10,0)/100</f>
        <v>56.83</v>
      </c>
      <c r="H1495" s="15" t="n">
        <f aca="false">F1495+G1495</f>
        <v>625.13</v>
      </c>
      <c r="I1495" s="17" t="s">
        <v>2474</v>
      </c>
      <c r="J1495" s="19" t="n">
        <f aca="false">DATE(YEAR(B1495),MONTH(B1495),1)</f>
        <v>46204</v>
      </c>
      <c r="K1495" s="17" t="str">
        <f aca="false">IF(E1495="","No","Yes")</f>
        <v>Yes</v>
      </c>
      <c r="L1495" s="17" t="str">
        <f aca="false">IF(D1495="","No","Yes")</f>
        <v>Yes</v>
      </c>
    </row>
    <row r="1496" customFormat="false" ht="15" hidden="false" customHeight="false" outlineLevel="0" collapsed="false">
      <c r="A1496" s="17" t="s">
        <v>3966</v>
      </c>
      <c r="B1496" s="18" t="n">
        <v>46230</v>
      </c>
      <c r="C1496" s="17" t="s">
        <v>88</v>
      </c>
      <c r="D1496" s="17" t="s">
        <v>1704</v>
      </c>
      <c r="E1496" s="17" t="s">
        <v>1765</v>
      </c>
      <c r="F1496" s="15" t="n">
        <v>352.68</v>
      </c>
      <c r="G1496" s="15" t="n">
        <f aca="false">ROUND(ROUND(F1496*100,0)/10,0)/100</f>
        <v>35.27</v>
      </c>
      <c r="H1496" s="15" t="n">
        <f aca="false">F1496+G1496</f>
        <v>387.95</v>
      </c>
      <c r="I1496" s="17" t="s">
        <v>2474</v>
      </c>
      <c r="J1496" s="19" t="n">
        <f aca="false">DATE(YEAR(B1496),MONTH(B1496),1)</f>
        <v>46204</v>
      </c>
      <c r="K1496" s="17" t="str">
        <f aca="false">IF(E1496="","No","Yes")</f>
        <v>Yes</v>
      </c>
      <c r="L1496" s="17" t="str">
        <f aca="false">IF(D1496="","No","Yes")</f>
        <v>Yes</v>
      </c>
    </row>
    <row r="1497" customFormat="false" ht="15" hidden="false" customHeight="false" outlineLevel="0" collapsed="false">
      <c r="A1497" s="17" t="s">
        <v>3967</v>
      </c>
      <c r="B1497" s="18" t="n">
        <v>46230</v>
      </c>
      <c r="C1497" s="17" t="s">
        <v>88</v>
      </c>
      <c r="D1497" s="17" t="s">
        <v>1677</v>
      </c>
      <c r="E1497" s="17" t="s">
        <v>1854</v>
      </c>
      <c r="F1497" s="15" t="n">
        <v>298.16</v>
      </c>
      <c r="G1497" s="15" t="n">
        <f aca="false">ROUND(ROUND(F1497*100,0)/10,0)/100</f>
        <v>29.82</v>
      </c>
      <c r="H1497" s="15" t="n">
        <f aca="false">F1497+G1497</f>
        <v>327.98</v>
      </c>
      <c r="I1497" s="17" t="s">
        <v>2474</v>
      </c>
      <c r="J1497" s="19" t="n">
        <f aca="false">DATE(YEAR(B1497),MONTH(B1497),1)</f>
        <v>46204</v>
      </c>
      <c r="K1497" s="17" t="str">
        <f aca="false">IF(E1497="","No","Yes")</f>
        <v>Yes</v>
      </c>
      <c r="L1497" s="17" t="str">
        <f aca="false">IF(D1497="","No","Yes")</f>
        <v>Yes</v>
      </c>
    </row>
    <row r="1498" customFormat="false" ht="15" hidden="false" customHeight="false" outlineLevel="0" collapsed="false">
      <c r="A1498" s="17" t="s">
        <v>3968</v>
      </c>
      <c r="B1498" s="18" t="n">
        <v>46230</v>
      </c>
      <c r="C1498" s="17" t="s">
        <v>88</v>
      </c>
      <c r="D1498" s="17" t="s">
        <v>1778</v>
      </c>
      <c r="E1498" s="17" t="s">
        <v>1857</v>
      </c>
      <c r="F1498" s="15" t="n">
        <v>388.79</v>
      </c>
      <c r="G1498" s="15" t="n">
        <f aca="false">ROUND(ROUND(F1498*100,0)/10,0)/100</f>
        <v>38.88</v>
      </c>
      <c r="H1498" s="15" t="n">
        <f aca="false">F1498+G1498</f>
        <v>427.67</v>
      </c>
      <c r="I1498" s="17" t="s">
        <v>2474</v>
      </c>
      <c r="J1498" s="19" t="n">
        <f aca="false">DATE(YEAR(B1498),MONTH(B1498),1)</f>
        <v>46204</v>
      </c>
      <c r="K1498" s="17" t="str">
        <f aca="false">IF(E1498="","No","Yes")</f>
        <v>Yes</v>
      </c>
      <c r="L1498" s="17" t="str">
        <f aca="false">IF(D1498="","No","Yes")</f>
        <v>Yes</v>
      </c>
    </row>
    <row r="1499" customFormat="false" ht="15" hidden="false" customHeight="false" outlineLevel="0" collapsed="false">
      <c r="A1499" s="17" t="s">
        <v>3969</v>
      </c>
      <c r="B1499" s="18" t="n">
        <v>46230</v>
      </c>
      <c r="C1499" s="17" t="s">
        <v>88</v>
      </c>
      <c r="D1499" s="17" t="s">
        <v>1782</v>
      </c>
      <c r="E1499" s="17" t="s">
        <v>1895</v>
      </c>
      <c r="F1499" s="15" t="n">
        <v>91.9</v>
      </c>
      <c r="G1499" s="15" t="n">
        <f aca="false">ROUND(ROUND(F1499*100,0)/10,0)/100</f>
        <v>9.19</v>
      </c>
      <c r="H1499" s="15" t="n">
        <f aca="false">F1499+G1499</f>
        <v>101.09</v>
      </c>
      <c r="I1499" s="17" t="s">
        <v>2474</v>
      </c>
      <c r="J1499" s="19" t="n">
        <f aca="false">DATE(YEAR(B1499),MONTH(B1499),1)</f>
        <v>46204</v>
      </c>
      <c r="K1499" s="17" t="str">
        <f aca="false">IF(E1499="","No","Yes")</f>
        <v>Yes</v>
      </c>
      <c r="L1499" s="17" t="str">
        <f aca="false">IF(D1499="","No","Yes")</f>
        <v>Yes</v>
      </c>
    </row>
    <row r="1500" customFormat="false" ht="15" hidden="false" customHeight="false" outlineLevel="0" collapsed="false">
      <c r="A1500" s="17" t="s">
        <v>3970</v>
      </c>
      <c r="B1500" s="18" t="n">
        <v>46230</v>
      </c>
      <c r="C1500" s="17" t="s">
        <v>88</v>
      </c>
      <c r="D1500" s="17" t="s">
        <v>1773</v>
      </c>
      <c r="E1500" s="17" t="s">
        <v>1931</v>
      </c>
      <c r="F1500" s="15" t="n">
        <v>82.41</v>
      </c>
      <c r="G1500" s="15" t="n">
        <f aca="false">ROUND(ROUND(F1500*100,0)/10,0)/100</f>
        <v>8.24</v>
      </c>
      <c r="H1500" s="15" t="n">
        <f aca="false">F1500+G1500</f>
        <v>90.65</v>
      </c>
      <c r="I1500" s="17" t="s">
        <v>2474</v>
      </c>
      <c r="J1500" s="19" t="n">
        <f aca="false">DATE(YEAR(B1500),MONTH(B1500),1)</f>
        <v>46204</v>
      </c>
      <c r="K1500" s="17" t="str">
        <f aca="false">IF(E1500="","No","Yes")</f>
        <v>Yes</v>
      </c>
      <c r="L1500" s="17" t="str">
        <f aca="false">IF(D1500="","No","Yes")</f>
        <v>Yes</v>
      </c>
    </row>
    <row r="1501" customFormat="false" ht="15" hidden="false" customHeight="false" outlineLevel="0" collapsed="false">
      <c r="A1501" s="17" t="s">
        <v>3971</v>
      </c>
      <c r="B1501" s="18" t="n">
        <v>46230</v>
      </c>
      <c r="C1501" s="17" t="s">
        <v>88</v>
      </c>
      <c r="D1501" s="17"/>
      <c r="E1501" s="17"/>
      <c r="F1501" s="15" t="n">
        <v>81.51</v>
      </c>
      <c r="G1501" s="15" t="n">
        <f aca="false">ROUND(ROUND(F1501*100,0)/10,0)/100</f>
        <v>8.15</v>
      </c>
      <c r="H1501" s="15" t="n">
        <f aca="false">F1501+G1501</f>
        <v>89.66</v>
      </c>
      <c r="I1501" s="17" t="s">
        <v>2470</v>
      </c>
      <c r="J1501" s="19" t="n">
        <f aca="false">DATE(YEAR(B1501),MONTH(B1501),1)</f>
        <v>46204</v>
      </c>
      <c r="K1501" s="17" t="str">
        <f aca="false">IF(E1501="","No","Yes")</f>
        <v>No</v>
      </c>
      <c r="L1501" s="17" t="str">
        <f aca="false">IF(D1501="","No","Yes")</f>
        <v>No</v>
      </c>
    </row>
    <row r="1502" customFormat="false" ht="15" hidden="false" customHeight="false" outlineLevel="0" collapsed="false">
      <c r="A1502" s="17" t="s">
        <v>3972</v>
      </c>
      <c r="B1502" s="18" t="n">
        <v>46230</v>
      </c>
      <c r="C1502" s="17" t="s">
        <v>88</v>
      </c>
      <c r="D1502" s="17"/>
      <c r="E1502" s="17"/>
      <c r="F1502" s="15" t="n">
        <v>107.66</v>
      </c>
      <c r="G1502" s="15" t="n">
        <f aca="false">ROUND(ROUND(F1502*100,0)/10,0)/100</f>
        <v>10.77</v>
      </c>
      <c r="H1502" s="15" t="n">
        <f aca="false">F1502+G1502</f>
        <v>118.43</v>
      </c>
      <c r="I1502" s="17" t="s">
        <v>2470</v>
      </c>
      <c r="J1502" s="19" t="n">
        <f aca="false">DATE(YEAR(B1502),MONTH(B1502),1)</f>
        <v>46204</v>
      </c>
      <c r="K1502" s="17" t="str">
        <f aca="false">IF(E1502="","No","Yes")</f>
        <v>No</v>
      </c>
      <c r="L1502" s="17" t="str">
        <f aca="false">IF(D1502="","No","Yes")</f>
        <v>No</v>
      </c>
    </row>
    <row r="1503" customFormat="false" ht="15" hidden="false" customHeight="false" outlineLevel="0" collapsed="false">
      <c r="A1503" s="17" t="s">
        <v>3973</v>
      </c>
      <c r="B1503" s="18" t="n">
        <v>46230</v>
      </c>
      <c r="C1503" s="17" t="s">
        <v>101</v>
      </c>
      <c r="D1503" s="17" t="s">
        <v>1627</v>
      </c>
      <c r="E1503" s="17" t="s">
        <v>1812</v>
      </c>
      <c r="F1503" s="15" t="n">
        <v>104.46</v>
      </c>
      <c r="G1503" s="15" t="n">
        <f aca="false">ROUND(ROUND(F1503*100,0)/10,0)/100</f>
        <v>10.45</v>
      </c>
      <c r="H1503" s="15" t="n">
        <f aca="false">F1503+G1503</f>
        <v>114.91</v>
      </c>
      <c r="I1503" s="17" t="s">
        <v>2474</v>
      </c>
      <c r="J1503" s="19" t="n">
        <f aca="false">DATE(YEAR(B1503),MONTH(B1503),1)</f>
        <v>46204</v>
      </c>
      <c r="K1503" s="17" t="str">
        <f aca="false">IF(E1503="","No","Yes")</f>
        <v>Yes</v>
      </c>
      <c r="L1503" s="17" t="str">
        <f aca="false">IF(D1503="","No","Yes")</f>
        <v>Yes</v>
      </c>
    </row>
    <row r="1504" customFormat="false" ht="15" hidden="false" customHeight="false" outlineLevel="0" collapsed="false">
      <c r="A1504" s="17" t="s">
        <v>3974</v>
      </c>
      <c r="B1504" s="18" t="n">
        <v>46230</v>
      </c>
      <c r="C1504" s="17" t="s">
        <v>101</v>
      </c>
      <c r="D1504" s="17" t="s">
        <v>1859</v>
      </c>
      <c r="E1504" s="17" t="s">
        <v>1858</v>
      </c>
      <c r="F1504" s="15" t="n">
        <v>994.25</v>
      </c>
      <c r="G1504" s="15" t="n">
        <f aca="false">ROUND(ROUND(F1504*100,0)/10,0)/100</f>
        <v>99.43</v>
      </c>
      <c r="H1504" s="15" t="n">
        <f aca="false">F1504+G1504</f>
        <v>1093.68</v>
      </c>
      <c r="I1504" s="17" t="s">
        <v>2474</v>
      </c>
      <c r="J1504" s="19" t="n">
        <f aca="false">DATE(YEAR(B1504),MONTH(B1504),1)</f>
        <v>46204</v>
      </c>
      <c r="K1504" s="17" t="str">
        <f aca="false">IF(E1504="","No","Yes")</f>
        <v>Yes</v>
      </c>
      <c r="L1504" s="17" t="str">
        <f aca="false">IF(D1504="","No","Yes")</f>
        <v>Yes</v>
      </c>
    </row>
    <row r="1505" customFormat="false" ht="15" hidden="false" customHeight="false" outlineLevel="0" collapsed="false">
      <c r="A1505" s="17" t="s">
        <v>3975</v>
      </c>
      <c r="B1505" s="18" t="n">
        <v>46230</v>
      </c>
      <c r="C1505" s="17" t="s">
        <v>101</v>
      </c>
      <c r="D1505" s="17" t="s">
        <v>1899</v>
      </c>
      <c r="E1505" s="17" t="s">
        <v>1915</v>
      </c>
      <c r="F1505" s="15" t="n">
        <v>200.93</v>
      </c>
      <c r="G1505" s="15" t="n">
        <f aca="false">ROUND(ROUND(F1505*100,0)/10,0)/100</f>
        <v>20.09</v>
      </c>
      <c r="H1505" s="15" t="n">
        <f aca="false">F1505+G1505</f>
        <v>221.02</v>
      </c>
      <c r="I1505" s="17" t="s">
        <v>2474</v>
      </c>
      <c r="J1505" s="19" t="n">
        <f aca="false">DATE(YEAR(B1505),MONTH(B1505),1)</f>
        <v>46204</v>
      </c>
      <c r="K1505" s="17" t="str">
        <f aca="false">IF(E1505="","No","Yes")</f>
        <v>Yes</v>
      </c>
      <c r="L1505" s="17" t="str">
        <f aca="false">IF(D1505="","No","Yes")</f>
        <v>Yes</v>
      </c>
    </row>
    <row r="1506" customFormat="false" ht="15" hidden="false" customHeight="false" outlineLevel="0" collapsed="false">
      <c r="A1506" s="17" t="s">
        <v>3976</v>
      </c>
      <c r="B1506" s="18" t="n">
        <v>46230</v>
      </c>
      <c r="C1506" s="17" t="s">
        <v>101</v>
      </c>
      <c r="D1506" s="17" t="s">
        <v>1936</v>
      </c>
      <c r="E1506" s="17" t="s">
        <v>1935</v>
      </c>
      <c r="F1506" s="15" t="n">
        <v>172.05</v>
      </c>
      <c r="G1506" s="15" t="n">
        <f aca="false">ROUND(ROUND(F1506*100,0)/10,0)/100</f>
        <v>17.21</v>
      </c>
      <c r="H1506" s="15" t="n">
        <f aca="false">F1506+G1506</f>
        <v>189.26</v>
      </c>
      <c r="I1506" s="17" t="s">
        <v>2474</v>
      </c>
      <c r="J1506" s="19" t="n">
        <f aca="false">DATE(YEAR(B1506),MONTH(B1506),1)</f>
        <v>46204</v>
      </c>
      <c r="K1506" s="17" t="str">
        <f aca="false">IF(E1506="","No","Yes")</f>
        <v>Yes</v>
      </c>
      <c r="L1506" s="17" t="str">
        <f aca="false">IF(D1506="","No","Yes")</f>
        <v>Yes</v>
      </c>
    </row>
    <row r="1507" customFormat="false" ht="15" hidden="false" customHeight="false" outlineLevel="0" collapsed="false">
      <c r="A1507" s="17" t="s">
        <v>3977</v>
      </c>
      <c r="B1507" s="18" t="n">
        <v>46230</v>
      </c>
      <c r="C1507" s="17" t="s">
        <v>101</v>
      </c>
      <c r="D1507" s="17" t="s">
        <v>1773</v>
      </c>
      <c r="E1507" s="17" t="s">
        <v>1940</v>
      </c>
      <c r="F1507" s="15" t="n">
        <v>41.98</v>
      </c>
      <c r="G1507" s="15" t="n">
        <f aca="false">ROUND(ROUND(F1507*100,0)/10,0)/100</f>
        <v>4.2</v>
      </c>
      <c r="H1507" s="15" t="n">
        <f aca="false">F1507+G1507</f>
        <v>46.18</v>
      </c>
      <c r="I1507" s="17" t="s">
        <v>2474</v>
      </c>
      <c r="J1507" s="19" t="n">
        <f aca="false">DATE(YEAR(B1507),MONTH(B1507),1)</f>
        <v>46204</v>
      </c>
      <c r="K1507" s="17" t="str">
        <f aca="false">IF(E1507="","No","Yes")</f>
        <v>Yes</v>
      </c>
      <c r="L1507" s="17" t="str">
        <f aca="false">IF(D1507="","No","Yes")</f>
        <v>Yes</v>
      </c>
    </row>
    <row r="1508" customFormat="false" ht="15" hidden="false" customHeight="false" outlineLevel="0" collapsed="false">
      <c r="A1508" s="17" t="s">
        <v>3978</v>
      </c>
      <c r="B1508" s="18" t="n">
        <v>46230</v>
      </c>
      <c r="C1508" s="17" t="s">
        <v>101</v>
      </c>
      <c r="D1508" s="17" t="s">
        <v>1826</v>
      </c>
      <c r="E1508" s="17" t="s">
        <v>1971</v>
      </c>
      <c r="F1508" s="15" t="n">
        <v>159.94</v>
      </c>
      <c r="G1508" s="15" t="n">
        <f aca="false">ROUND(ROUND(F1508*100,0)/10,0)/100</f>
        <v>15.99</v>
      </c>
      <c r="H1508" s="15" t="n">
        <f aca="false">F1508+G1508</f>
        <v>175.93</v>
      </c>
      <c r="I1508" s="17" t="s">
        <v>2474</v>
      </c>
      <c r="J1508" s="19" t="n">
        <f aca="false">DATE(YEAR(B1508),MONTH(B1508),1)</f>
        <v>46204</v>
      </c>
      <c r="K1508" s="17" t="str">
        <f aca="false">IF(E1508="","No","Yes")</f>
        <v>Yes</v>
      </c>
      <c r="L1508" s="17" t="str">
        <f aca="false">IF(D1508="","No","Yes")</f>
        <v>Yes</v>
      </c>
    </row>
    <row r="1509" customFormat="false" ht="15" hidden="false" customHeight="false" outlineLevel="0" collapsed="false">
      <c r="A1509" s="17" t="s">
        <v>3979</v>
      </c>
      <c r="B1509" s="18" t="n">
        <v>46231</v>
      </c>
      <c r="C1509" s="17" t="s">
        <v>82</v>
      </c>
      <c r="D1509" s="17" t="s">
        <v>1671</v>
      </c>
      <c r="E1509" s="17" t="s">
        <v>1670</v>
      </c>
      <c r="F1509" s="15" t="n">
        <v>1131.66</v>
      </c>
      <c r="G1509" s="15" t="n">
        <f aca="false">ROUND(ROUND(F1509*100,0)/10,0)/100</f>
        <v>113.17</v>
      </c>
      <c r="H1509" s="15" t="n">
        <f aca="false">F1509+G1509</f>
        <v>1244.83</v>
      </c>
      <c r="I1509" s="17" t="s">
        <v>2474</v>
      </c>
      <c r="J1509" s="19" t="n">
        <f aca="false">DATE(YEAR(B1509),MONTH(B1509),1)</f>
        <v>46204</v>
      </c>
      <c r="K1509" s="17" t="str">
        <f aca="false">IF(E1509="","No","Yes")</f>
        <v>Yes</v>
      </c>
      <c r="L1509" s="17" t="str">
        <f aca="false">IF(D1509="","No","Yes")</f>
        <v>Yes</v>
      </c>
    </row>
    <row r="1510" customFormat="false" ht="15" hidden="false" customHeight="false" outlineLevel="0" collapsed="false">
      <c r="A1510" s="17" t="s">
        <v>3980</v>
      </c>
      <c r="B1510" s="18" t="n">
        <v>46231</v>
      </c>
      <c r="C1510" s="17" t="s">
        <v>82</v>
      </c>
      <c r="D1510" s="17" t="s">
        <v>1717</v>
      </c>
      <c r="E1510" s="17" t="s">
        <v>1872</v>
      </c>
      <c r="F1510" s="15" t="n">
        <v>628.2</v>
      </c>
      <c r="G1510" s="15" t="n">
        <f aca="false">ROUND(ROUND(F1510*100,0)/10,0)/100</f>
        <v>62.82</v>
      </c>
      <c r="H1510" s="15" t="n">
        <f aca="false">F1510+G1510</f>
        <v>691.02</v>
      </c>
      <c r="I1510" s="17" t="s">
        <v>2474</v>
      </c>
      <c r="J1510" s="19" t="n">
        <f aca="false">DATE(YEAR(B1510),MONTH(B1510),1)</f>
        <v>46204</v>
      </c>
      <c r="K1510" s="17" t="str">
        <f aca="false">IF(E1510="","No","Yes")</f>
        <v>Yes</v>
      </c>
      <c r="L1510" s="17" t="str">
        <f aca="false">IF(D1510="","No","Yes")</f>
        <v>Yes</v>
      </c>
    </row>
    <row r="1511" customFormat="false" ht="15" hidden="false" customHeight="false" outlineLevel="0" collapsed="false">
      <c r="A1511" s="17" t="s">
        <v>3981</v>
      </c>
      <c r="B1511" s="18" t="n">
        <v>46231</v>
      </c>
      <c r="C1511" s="17" t="s">
        <v>82</v>
      </c>
      <c r="D1511" s="17" t="s">
        <v>1814</v>
      </c>
      <c r="E1511" s="17" t="s">
        <v>1881</v>
      </c>
      <c r="F1511" s="15" t="n">
        <v>996.94</v>
      </c>
      <c r="G1511" s="15" t="n">
        <f aca="false">ROUND(ROUND(F1511*100,0)/10,0)/100</f>
        <v>99.69</v>
      </c>
      <c r="H1511" s="15" t="n">
        <f aca="false">F1511+G1511</f>
        <v>1096.63</v>
      </c>
      <c r="I1511" s="17" t="s">
        <v>2474</v>
      </c>
      <c r="J1511" s="19" t="n">
        <f aca="false">DATE(YEAR(B1511),MONTH(B1511),1)</f>
        <v>46204</v>
      </c>
      <c r="K1511" s="17" t="str">
        <f aca="false">IF(E1511="","No","Yes")</f>
        <v>Yes</v>
      </c>
      <c r="L1511" s="17" t="str">
        <f aca="false">IF(D1511="","No","Yes")</f>
        <v>Yes</v>
      </c>
    </row>
    <row r="1512" customFormat="false" ht="15" hidden="false" customHeight="false" outlineLevel="0" collapsed="false">
      <c r="A1512" s="17" t="s">
        <v>3982</v>
      </c>
      <c r="B1512" s="18" t="n">
        <v>46231</v>
      </c>
      <c r="C1512" s="17" t="s">
        <v>82</v>
      </c>
      <c r="D1512" s="17" t="s">
        <v>1787</v>
      </c>
      <c r="E1512" s="17" t="s">
        <v>1921</v>
      </c>
      <c r="F1512" s="15" t="n">
        <v>142.9</v>
      </c>
      <c r="G1512" s="15" t="n">
        <f aca="false">ROUND(ROUND(F1512*100,0)/10,0)/100</f>
        <v>14.29</v>
      </c>
      <c r="H1512" s="15" t="n">
        <f aca="false">F1512+G1512</f>
        <v>157.19</v>
      </c>
      <c r="I1512" s="17" t="s">
        <v>2474</v>
      </c>
      <c r="J1512" s="19" t="n">
        <f aca="false">DATE(YEAR(B1512),MONTH(B1512),1)</f>
        <v>46204</v>
      </c>
      <c r="K1512" s="17" t="str">
        <f aca="false">IF(E1512="","No","Yes")</f>
        <v>Yes</v>
      </c>
      <c r="L1512" s="17" t="str">
        <f aca="false">IF(D1512="","No","Yes")</f>
        <v>Yes</v>
      </c>
    </row>
    <row r="1513" customFormat="false" ht="15" hidden="false" customHeight="false" outlineLevel="0" collapsed="false">
      <c r="A1513" s="17" t="s">
        <v>3983</v>
      </c>
      <c r="B1513" s="18" t="n">
        <v>46231</v>
      </c>
      <c r="C1513" s="17" t="s">
        <v>82</v>
      </c>
      <c r="D1513" s="17" t="s">
        <v>1704</v>
      </c>
      <c r="E1513" s="17" t="s">
        <v>1929</v>
      </c>
      <c r="F1513" s="15" t="n">
        <v>106.67</v>
      </c>
      <c r="G1513" s="15" t="n">
        <f aca="false">ROUND(ROUND(F1513*100,0)/10,0)/100</f>
        <v>10.67</v>
      </c>
      <c r="H1513" s="15" t="n">
        <f aca="false">F1513+G1513</f>
        <v>117.34</v>
      </c>
      <c r="I1513" s="17" t="s">
        <v>2474</v>
      </c>
      <c r="J1513" s="19" t="n">
        <f aca="false">DATE(YEAR(B1513),MONTH(B1513),1)</f>
        <v>46204</v>
      </c>
      <c r="K1513" s="17" t="str">
        <f aca="false">IF(E1513="","No","Yes")</f>
        <v>Yes</v>
      </c>
      <c r="L1513" s="17" t="str">
        <f aca="false">IF(D1513="","No","Yes")</f>
        <v>Yes</v>
      </c>
    </row>
    <row r="1514" customFormat="false" ht="15" hidden="false" customHeight="false" outlineLevel="0" collapsed="false">
      <c r="A1514" s="17" t="s">
        <v>3984</v>
      </c>
      <c r="B1514" s="18" t="n">
        <v>46231</v>
      </c>
      <c r="C1514" s="17" t="s">
        <v>82</v>
      </c>
      <c r="D1514" s="17" t="s">
        <v>1814</v>
      </c>
      <c r="E1514" s="17" t="s">
        <v>1934</v>
      </c>
      <c r="F1514" s="15" t="n">
        <v>329.66</v>
      </c>
      <c r="G1514" s="15" t="n">
        <f aca="false">ROUND(ROUND(F1514*100,0)/10,0)/100</f>
        <v>32.97</v>
      </c>
      <c r="H1514" s="15" t="n">
        <f aca="false">F1514+G1514</f>
        <v>362.63</v>
      </c>
      <c r="I1514" s="17" t="s">
        <v>2474</v>
      </c>
      <c r="J1514" s="19" t="n">
        <f aca="false">DATE(YEAR(B1514),MONTH(B1514),1)</f>
        <v>46204</v>
      </c>
      <c r="K1514" s="17" t="str">
        <f aca="false">IF(E1514="","No","Yes")</f>
        <v>Yes</v>
      </c>
      <c r="L1514" s="17" t="str">
        <f aca="false">IF(D1514="","No","Yes")</f>
        <v>Yes</v>
      </c>
    </row>
    <row r="1515" customFormat="false" ht="15" hidden="false" customHeight="false" outlineLevel="0" collapsed="false">
      <c r="A1515" s="17" t="s">
        <v>3985</v>
      </c>
      <c r="B1515" s="18" t="n">
        <v>46231</v>
      </c>
      <c r="C1515" s="17" t="s">
        <v>82</v>
      </c>
      <c r="D1515" s="17" t="s">
        <v>1800</v>
      </c>
      <c r="E1515" s="17" t="s">
        <v>1939</v>
      </c>
      <c r="F1515" s="15" t="n">
        <v>348.08</v>
      </c>
      <c r="G1515" s="15" t="n">
        <f aca="false">ROUND(ROUND(F1515*100,0)/10,0)/100</f>
        <v>34.81</v>
      </c>
      <c r="H1515" s="15" t="n">
        <f aca="false">F1515+G1515</f>
        <v>382.89</v>
      </c>
      <c r="I1515" s="17" t="s">
        <v>2474</v>
      </c>
      <c r="J1515" s="19" t="n">
        <f aca="false">DATE(YEAR(B1515),MONTH(B1515),1)</f>
        <v>46204</v>
      </c>
      <c r="K1515" s="17" t="str">
        <f aca="false">IF(E1515="","No","Yes")</f>
        <v>Yes</v>
      </c>
      <c r="L1515" s="17" t="str">
        <f aca="false">IF(D1515="","No","Yes")</f>
        <v>Yes</v>
      </c>
    </row>
    <row r="1516" customFormat="false" ht="15" hidden="false" customHeight="false" outlineLevel="0" collapsed="false">
      <c r="A1516" s="17" t="s">
        <v>3986</v>
      </c>
      <c r="B1516" s="18" t="n">
        <v>46231</v>
      </c>
      <c r="C1516" s="17" t="s">
        <v>82</v>
      </c>
      <c r="D1516" s="17" t="s">
        <v>1793</v>
      </c>
      <c r="E1516" s="17" t="s">
        <v>1972</v>
      </c>
      <c r="F1516" s="15" t="n">
        <v>112.87</v>
      </c>
      <c r="G1516" s="15" t="n">
        <f aca="false">ROUND(ROUND(F1516*100,0)/10,0)/100</f>
        <v>11.29</v>
      </c>
      <c r="H1516" s="15" t="n">
        <f aca="false">F1516+G1516</f>
        <v>124.16</v>
      </c>
      <c r="I1516" s="17" t="s">
        <v>2474</v>
      </c>
      <c r="J1516" s="19" t="n">
        <f aca="false">DATE(YEAR(B1516),MONTH(B1516),1)</f>
        <v>46204</v>
      </c>
      <c r="K1516" s="17" t="str">
        <f aca="false">IF(E1516="","No","Yes")</f>
        <v>Yes</v>
      </c>
      <c r="L1516" s="17" t="str">
        <f aca="false">IF(D1516="","No","Yes")</f>
        <v>Yes</v>
      </c>
    </row>
    <row r="1517" customFormat="false" ht="15" hidden="false" customHeight="false" outlineLevel="0" collapsed="false">
      <c r="A1517" s="17" t="s">
        <v>3987</v>
      </c>
      <c r="B1517" s="18" t="n">
        <v>46231</v>
      </c>
      <c r="C1517" s="17" t="s">
        <v>82</v>
      </c>
      <c r="D1517" s="17" t="s">
        <v>1936</v>
      </c>
      <c r="E1517" s="17"/>
      <c r="F1517" s="15" t="n">
        <v>359.41</v>
      </c>
      <c r="G1517" s="15" t="n">
        <f aca="false">ROUND(ROUND(F1517*100,0)/10,0)/100</f>
        <v>35.94</v>
      </c>
      <c r="H1517" s="15" t="n">
        <f aca="false">F1517+G1517</f>
        <v>395.35</v>
      </c>
      <c r="I1517" s="17" t="s">
        <v>2472</v>
      </c>
      <c r="J1517" s="19" t="n">
        <f aca="false">DATE(YEAR(B1517),MONTH(B1517),1)</f>
        <v>46204</v>
      </c>
      <c r="K1517" s="17" t="str">
        <f aca="false">IF(E1517="","No","Yes")</f>
        <v>No</v>
      </c>
      <c r="L1517" s="17" t="str">
        <f aca="false">IF(D1517="","No","Yes")</f>
        <v>Yes</v>
      </c>
    </row>
    <row r="1518" customFormat="false" ht="15" hidden="false" customHeight="false" outlineLevel="0" collapsed="false">
      <c r="A1518" s="17" t="s">
        <v>3988</v>
      </c>
      <c r="B1518" s="18" t="n">
        <v>46231</v>
      </c>
      <c r="C1518" s="17" t="s">
        <v>88</v>
      </c>
      <c r="D1518" s="17" t="s">
        <v>1868</v>
      </c>
      <c r="E1518" s="17" t="s">
        <v>1867</v>
      </c>
      <c r="F1518" s="15" t="n">
        <v>73.14</v>
      </c>
      <c r="G1518" s="15" t="n">
        <f aca="false">ROUND(ROUND(F1518*100,0)/10,0)/100</f>
        <v>7.31</v>
      </c>
      <c r="H1518" s="15" t="n">
        <f aca="false">F1518+G1518</f>
        <v>80.45</v>
      </c>
      <c r="I1518" s="17" t="s">
        <v>2474</v>
      </c>
      <c r="J1518" s="19" t="n">
        <f aca="false">DATE(YEAR(B1518),MONTH(B1518),1)</f>
        <v>46204</v>
      </c>
      <c r="K1518" s="17" t="str">
        <f aca="false">IF(E1518="","No","Yes")</f>
        <v>Yes</v>
      </c>
      <c r="L1518" s="17" t="str">
        <f aca="false">IF(D1518="","No","Yes")</f>
        <v>Yes</v>
      </c>
    </row>
    <row r="1519" customFormat="false" ht="15" hidden="false" customHeight="false" outlineLevel="0" collapsed="false">
      <c r="A1519" s="17" t="s">
        <v>3989</v>
      </c>
      <c r="B1519" s="18" t="n">
        <v>46231</v>
      </c>
      <c r="C1519" s="17" t="s">
        <v>88</v>
      </c>
      <c r="D1519" s="17" t="s">
        <v>1691</v>
      </c>
      <c r="E1519" s="17" t="s">
        <v>1897</v>
      </c>
      <c r="F1519" s="15" t="n">
        <v>687.37</v>
      </c>
      <c r="G1519" s="15" t="n">
        <f aca="false">ROUND(ROUND(F1519*100,0)/10,0)/100</f>
        <v>68.74</v>
      </c>
      <c r="H1519" s="15" t="n">
        <f aca="false">F1519+G1519</f>
        <v>756.11</v>
      </c>
      <c r="I1519" s="17" t="s">
        <v>2474</v>
      </c>
      <c r="J1519" s="19" t="n">
        <f aca="false">DATE(YEAR(B1519),MONTH(B1519),1)</f>
        <v>46204</v>
      </c>
      <c r="K1519" s="17" t="str">
        <f aca="false">IF(E1519="","No","Yes")</f>
        <v>Yes</v>
      </c>
      <c r="L1519" s="17" t="str">
        <f aca="false">IF(D1519="","No","Yes")</f>
        <v>Yes</v>
      </c>
    </row>
    <row r="1520" customFormat="false" ht="15" hidden="false" customHeight="false" outlineLevel="0" collapsed="false">
      <c r="A1520" s="17" t="s">
        <v>3990</v>
      </c>
      <c r="B1520" s="18" t="n">
        <v>46231</v>
      </c>
      <c r="C1520" s="17" t="s">
        <v>88</v>
      </c>
      <c r="D1520" s="17" t="s">
        <v>1809</v>
      </c>
      <c r="E1520" s="17" t="s">
        <v>1928</v>
      </c>
      <c r="F1520" s="15" t="n">
        <v>295.19</v>
      </c>
      <c r="G1520" s="15" t="n">
        <f aca="false">ROUND(ROUND(F1520*100,0)/10,0)/100</f>
        <v>29.52</v>
      </c>
      <c r="H1520" s="15" t="n">
        <f aca="false">F1520+G1520</f>
        <v>324.71</v>
      </c>
      <c r="I1520" s="17" t="s">
        <v>2474</v>
      </c>
      <c r="J1520" s="19" t="n">
        <f aca="false">DATE(YEAR(B1520),MONTH(B1520),1)</f>
        <v>46204</v>
      </c>
      <c r="K1520" s="17" t="str">
        <f aca="false">IF(E1520="","No","Yes")</f>
        <v>Yes</v>
      </c>
      <c r="L1520" s="17" t="str">
        <f aca="false">IF(D1520="","No","Yes")</f>
        <v>Yes</v>
      </c>
    </row>
    <row r="1521" customFormat="false" ht="15" hidden="false" customHeight="false" outlineLevel="0" collapsed="false">
      <c r="A1521" s="17" t="s">
        <v>3991</v>
      </c>
      <c r="B1521" s="18" t="n">
        <v>46231</v>
      </c>
      <c r="C1521" s="17" t="s">
        <v>88</v>
      </c>
      <c r="D1521" s="17" t="s">
        <v>1768</v>
      </c>
      <c r="E1521" s="17"/>
      <c r="F1521" s="15" t="n">
        <v>91.83</v>
      </c>
      <c r="G1521" s="15" t="n">
        <f aca="false">ROUND(ROUND(F1521*100,0)/10,0)/100</f>
        <v>9.18</v>
      </c>
      <c r="H1521" s="15" t="n">
        <f aca="false">F1521+G1521</f>
        <v>101.01</v>
      </c>
      <c r="I1521" s="17" t="s">
        <v>2472</v>
      </c>
      <c r="J1521" s="19" t="n">
        <f aca="false">DATE(YEAR(B1521),MONTH(B1521),1)</f>
        <v>46204</v>
      </c>
      <c r="K1521" s="17" t="str">
        <f aca="false">IF(E1521="","No","Yes")</f>
        <v>No</v>
      </c>
      <c r="L1521" s="17" t="str">
        <f aca="false">IF(D1521="","No","Yes")</f>
        <v>Yes</v>
      </c>
    </row>
    <row r="1522" customFormat="false" ht="15" hidden="false" customHeight="false" outlineLevel="0" collapsed="false">
      <c r="A1522" s="17" t="s">
        <v>3992</v>
      </c>
      <c r="B1522" s="18" t="n">
        <v>46231</v>
      </c>
      <c r="C1522" s="17" t="s">
        <v>88</v>
      </c>
      <c r="D1522" s="17" t="s">
        <v>1878</v>
      </c>
      <c r="E1522" s="17"/>
      <c r="F1522" s="15" t="n">
        <v>32.01</v>
      </c>
      <c r="G1522" s="15" t="n">
        <f aca="false">ROUND(ROUND(F1522*100,0)/10,0)/100</f>
        <v>3.2</v>
      </c>
      <c r="H1522" s="15" t="n">
        <f aca="false">F1522+G1522</f>
        <v>35.21</v>
      </c>
      <c r="I1522" s="17" t="s">
        <v>2472</v>
      </c>
      <c r="J1522" s="19" t="n">
        <f aca="false">DATE(YEAR(B1522),MONTH(B1522),1)</f>
        <v>46204</v>
      </c>
      <c r="K1522" s="17" t="str">
        <f aca="false">IF(E1522="","No","Yes")</f>
        <v>No</v>
      </c>
      <c r="L1522" s="17" t="str">
        <f aca="false">IF(D1522="","No","Yes")</f>
        <v>Yes</v>
      </c>
    </row>
    <row r="1523" customFormat="false" ht="15" hidden="false" customHeight="false" outlineLevel="0" collapsed="false">
      <c r="A1523" s="17" t="s">
        <v>3993</v>
      </c>
      <c r="B1523" s="18" t="n">
        <v>46231</v>
      </c>
      <c r="C1523" s="17" t="s">
        <v>101</v>
      </c>
      <c r="D1523" s="17" t="s">
        <v>1726</v>
      </c>
      <c r="E1523" s="17" t="s">
        <v>1914</v>
      </c>
      <c r="F1523" s="15" t="n">
        <v>12.42</v>
      </c>
      <c r="G1523" s="15" t="n">
        <f aca="false">ROUND(ROUND(F1523*100,0)/10,0)/100</f>
        <v>1.24</v>
      </c>
      <c r="H1523" s="15" t="n">
        <f aca="false">F1523+G1523</f>
        <v>13.66</v>
      </c>
      <c r="I1523" s="17" t="s">
        <v>2474</v>
      </c>
      <c r="J1523" s="19" t="n">
        <f aca="false">DATE(YEAR(B1523),MONTH(B1523),1)</f>
        <v>46204</v>
      </c>
      <c r="K1523" s="17" t="str">
        <f aca="false">IF(E1523="","No","Yes")</f>
        <v>Yes</v>
      </c>
      <c r="L1523" s="17" t="str">
        <f aca="false">IF(D1523="","No","Yes")</f>
        <v>Yes</v>
      </c>
    </row>
    <row r="1524" customFormat="false" ht="15" hidden="false" customHeight="false" outlineLevel="0" collapsed="false">
      <c r="A1524" s="17" t="s">
        <v>3994</v>
      </c>
      <c r="B1524" s="18" t="n">
        <v>46231</v>
      </c>
      <c r="C1524" s="17" t="s">
        <v>101</v>
      </c>
      <c r="D1524" s="17" t="s">
        <v>1826</v>
      </c>
      <c r="E1524" s="17" t="s">
        <v>1925</v>
      </c>
      <c r="F1524" s="15" t="n">
        <v>49.64</v>
      </c>
      <c r="G1524" s="15" t="n">
        <f aca="false">ROUND(ROUND(F1524*100,0)/10,0)/100</f>
        <v>4.96</v>
      </c>
      <c r="H1524" s="15" t="n">
        <f aca="false">F1524+G1524</f>
        <v>54.6</v>
      </c>
      <c r="I1524" s="17" t="s">
        <v>2474</v>
      </c>
      <c r="J1524" s="19" t="n">
        <f aca="false">DATE(YEAR(B1524),MONTH(B1524),1)</f>
        <v>46204</v>
      </c>
      <c r="K1524" s="17" t="str">
        <f aca="false">IF(E1524="","No","Yes")</f>
        <v>Yes</v>
      </c>
      <c r="L1524" s="17" t="str">
        <f aca="false">IF(D1524="","No","Yes")</f>
        <v>Yes</v>
      </c>
    </row>
    <row r="1525" customFormat="false" ht="15" hidden="false" customHeight="false" outlineLevel="0" collapsed="false">
      <c r="A1525" s="17" t="s">
        <v>3995</v>
      </c>
      <c r="B1525" s="18" t="n">
        <v>46231</v>
      </c>
      <c r="C1525" s="17" t="s">
        <v>101</v>
      </c>
      <c r="D1525" s="17" t="s">
        <v>1800</v>
      </c>
      <c r="E1525" s="17" t="s">
        <v>1979</v>
      </c>
      <c r="F1525" s="15" t="n">
        <v>597.08</v>
      </c>
      <c r="G1525" s="15" t="n">
        <f aca="false">ROUND(ROUND(F1525*100,0)/10,0)/100</f>
        <v>59.71</v>
      </c>
      <c r="H1525" s="15" t="n">
        <f aca="false">F1525+G1525</f>
        <v>656.79</v>
      </c>
      <c r="I1525" s="17" t="s">
        <v>2474</v>
      </c>
      <c r="J1525" s="19" t="n">
        <f aca="false">DATE(YEAR(B1525),MONTH(B1525),1)</f>
        <v>46204</v>
      </c>
      <c r="K1525" s="17" t="str">
        <f aca="false">IF(E1525="","No","Yes")</f>
        <v>Yes</v>
      </c>
      <c r="L1525" s="17" t="str">
        <f aca="false">IF(D1525="","No","Yes")</f>
        <v>Yes</v>
      </c>
    </row>
    <row r="1526" customFormat="false" ht="15" hidden="false" customHeight="false" outlineLevel="0" collapsed="false">
      <c r="A1526" s="17" t="s">
        <v>3996</v>
      </c>
      <c r="B1526" s="18" t="n">
        <v>46231</v>
      </c>
      <c r="C1526" s="17" t="s">
        <v>101</v>
      </c>
      <c r="D1526" s="17" t="s">
        <v>1899</v>
      </c>
      <c r="E1526" s="17" t="s">
        <v>1985</v>
      </c>
      <c r="F1526" s="15" t="n">
        <v>140.06</v>
      </c>
      <c r="G1526" s="15" t="n">
        <f aca="false">ROUND(ROUND(F1526*100,0)/10,0)/100</f>
        <v>14.01</v>
      </c>
      <c r="H1526" s="15" t="n">
        <f aca="false">F1526+G1526</f>
        <v>154.07</v>
      </c>
      <c r="I1526" s="17" t="s">
        <v>2474</v>
      </c>
      <c r="J1526" s="19" t="n">
        <f aca="false">DATE(YEAR(B1526),MONTH(B1526),1)</f>
        <v>46204</v>
      </c>
      <c r="K1526" s="17" t="str">
        <f aca="false">IF(E1526="","No","Yes")</f>
        <v>Yes</v>
      </c>
      <c r="L1526" s="17" t="str">
        <f aca="false">IF(D1526="","No","Yes")</f>
        <v>Yes</v>
      </c>
    </row>
    <row r="1527" customFormat="false" ht="15" hidden="false" customHeight="false" outlineLevel="0" collapsed="false">
      <c r="A1527" s="17" t="s">
        <v>3997</v>
      </c>
      <c r="B1527" s="18" t="n">
        <v>46231</v>
      </c>
      <c r="C1527" s="17" t="s">
        <v>101</v>
      </c>
      <c r="D1527" s="17" t="s">
        <v>2004</v>
      </c>
      <c r="E1527" s="17"/>
      <c r="F1527" s="15" t="n">
        <v>540.06</v>
      </c>
      <c r="G1527" s="15" t="n">
        <f aca="false">ROUND(ROUND(F1527*100,0)/10,0)/100</f>
        <v>54.01</v>
      </c>
      <c r="H1527" s="15" t="n">
        <f aca="false">F1527+G1527</f>
        <v>594.07</v>
      </c>
      <c r="I1527" s="17" t="s">
        <v>2472</v>
      </c>
      <c r="J1527" s="19" t="n">
        <f aca="false">DATE(YEAR(B1527),MONTH(B1527),1)</f>
        <v>46204</v>
      </c>
      <c r="K1527" s="17" t="str">
        <f aca="false">IF(E1527="","No","Yes")</f>
        <v>No</v>
      </c>
      <c r="L1527" s="17" t="str">
        <f aca="false">IF(D1527="","No","Yes")</f>
        <v>Yes</v>
      </c>
    </row>
    <row r="1528" customFormat="false" ht="15" hidden="false" customHeight="false" outlineLevel="0" collapsed="false">
      <c r="A1528" s="17" t="s">
        <v>3998</v>
      </c>
      <c r="B1528" s="18" t="n">
        <v>46232</v>
      </c>
      <c r="C1528" s="17" t="s">
        <v>82</v>
      </c>
      <c r="D1528" s="17" t="s">
        <v>1610</v>
      </c>
      <c r="E1528" s="17" t="s">
        <v>1817</v>
      </c>
      <c r="F1528" s="15" t="n">
        <v>37.86</v>
      </c>
      <c r="G1528" s="15" t="n">
        <f aca="false">ROUND(ROUND(F1528*100,0)/10,0)/100</f>
        <v>3.79</v>
      </c>
      <c r="H1528" s="15" t="n">
        <f aca="false">F1528+G1528</f>
        <v>41.65</v>
      </c>
      <c r="I1528" s="17" t="s">
        <v>2474</v>
      </c>
      <c r="J1528" s="19" t="n">
        <f aca="false">DATE(YEAR(B1528),MONTH(B1528),1)</f>
        <v>46204</v>
      </c>
      <c r="K1528" s="17" t="str">
        <f aca="false">IF(E1528="","No","Yes")</f>
        <v>Yes</v>
      </c>
      <c r="L1528" s="17" t="str">
        <f aca="false">IF(D1528="","No","Yes")</f>
        <v>Yes</v>
      </c>
    </row>
    <row r="1529" customFormat="false" ht="15" hidden="false" customHeight="false" outlineLevel="0" collapsed="false">
      <c r="A1529" s="17" t="s">
        <v>3999</v>
      </c>
      <c r="B1529" s="18" t="n">
        <v>46232</v>
      </c>
      <c r="C1529" s="17" t="s">
        <v>82</v>
      </c>
      <c r="D1529" s="17" t="s">
        <v>1849</v>
      </c>
      <c r="E1529" s="17" t="s">
        <v>1892</v>
      </c>
      <c r="F1529" s="15" t="n">
        <v>323.21</v>
      </c>
      <c r="G1529" s="15" t="n">
        <f aca="false">ROUND(ROUND(F1529*100,0)/10,0)/100</f>
        <v>32.32</v>
      </c>
      <c r="H1529" s="15" t="n">
        <f aca="false">F1529+G1529</f>
        <v>355.53</v>
      </c>
      <c r="I1529" s="17" t="s">
        <v>2474</v>
      </c>
      <c r="J1529" s="19" t="n">
        <f aca="false">DATE(YEAR(B1529),MONTH(B1529),1)</f>
        <v>46204</v>
      </c>
      <c r="K1529" s="17" t="str">
        <f aca="false">IF(E1529="","No","Yes")</f>
        <v>Yes</v>
      </c>
      <c r="L1529" s="17" t="str">
        <f aca="false">IF(D1529="","No","Yes")</f>
        <v>Yes</v>
      </c>
    </row>
    <row r="1530" customFormat="false" ht="15" hidden="false" customHeight="false" outlineLevel="0" collapsed="false">
      <c r="A1530" s="17" t="s">
        <v>4000</v>
      </c>
      <c r="B1530" s="18" t="n">
        <v>46232</v>
      </c>
      <c r="C1530" s="17" t="s">
        <v>82</v>
      </c>
      <c r="D1530" s="17" t="s">
        <v>1726</v>
      </c>
      <c r="E1530" s="17" t="s">
        <v>1910</v>
      </c>
      <c r="F1530" s="15" t="n">
        <v>314.86</v>
      </c>
      <c r="G1530" s="15" t="n">
        <f aca="false">ROUND(ROUND(F1530*100,0)/10,0)/100</f>
        <v>31.49</v>
      </c>
      <c r="H1530" s="15" t="n">
        <f aca="false">F1530+G1530</f>
        <v>346.35</v>
      </c>
      <c r="I1530" s="17" t="s">
        <v>2474</v>
      </c>
      <c r="J1530" s="19" t="n">
        <f aca="false">DATE(YEAR(B1530),MONTH(B1530),1)</f>
        <v>46204</v>
      </c>
      <c r="K1530" s="17" t="str">
        <f aca="false">IF(E1530="","No","Yes")</f>
        <v>Yes</v>
      </c>
      <c r="L1530" s="17" t="str">
        <f aca="false">IF(D1530="","No","Yes")</f>
        <v>Yes</v>
      </c>
    </row>
    <row r="1531" customFormat="false" ht="15" hidden="false" customHeight="false" outlineLevel="0" collapsed="false">
      <c r="A1531" s="17" t="s">
        <v>4001</v>
      </c>
      <c r="B1531" s="18" t="n">
        <v>46232</v>
      </c>
      <c r="C1531" s="17" t="s">
        <v>82</v>
      </c>
      <c r="D1531" s="17" t="s">
        <v>1814</v>
      </c>
      <c r="E1531" s="17" t="s">
        <v>1923</v>
      </c>
      <c r="F1531" s="15" t="n">
        <v>845.34</v>
      </c>
      <c r="G1531" s="15" t="n">
        <f aca="false">ROUND(ROUND(F1531*100,0)/10,0)/100</f>
        <v>84.53</v>
      </c>
      <c r="H1531" s="15" t="n">
        <f aca="false">F1531+G1531</f>
        <v>929.87</v>
      </c>
      <c r="I1531" s="17" t="s">
        <v>2474</v>
      </c>
      <c r="J1531" s="19" t="n">
        <f aca="false">DATE(YEAR(B1531),MONTH(B1531),1)</f>
        <v>46204</v>
      </c>
      <c r="K1531" s="17" t="str">
        <f aca="false">IF(E1531="","No","Yes")</f>
        <v>Yes</v>
      </c>
      <c r="L1531" s="17" t="str">
        <f aca="false">IF(D1531="","No","Yes")</f>
        <v>Yes</v>
      </c>
    </row>
    <row r="1532" customFormat="false" ht="15" hidden="false" customHeight="false" outlineLevel="0" collapsed="false">
      <c r="A1532" s="17" t="s">
        <v>4002</v>
      </c>
      <c r="B1532" s="18" t="n">
        <v>46232</v>
      </c>
      <c r="C1532" s="17" t="s">
        <v>82</v>
      </c>
      <c r="D1532" s="17" t="s">
        <v>1955</v>
      </c>
      <c r="E1532" s="17" t="s">
        <v>1954</v>
      </c>
      <c r="F1532" s="15" t="n">
        <v>341.65</v>
      </c>
      <c r="G1532" s="15" t="n">
        <f aca="false">ROUND(ROUND(F1532*100,0)/10,0)/100</f>
        <v>34.17</v>
      </c>
      <c r="H1532" s="15" t="n">
        <f aca="false">F1532+G1532</f>
        <v>375.82</v>
      </c>
      <c r="I1532" s="17" t="s">
        <v>2474</v>
      </c>
      <c r="J1532" s="19" t="n">
        <f aca="false">DATE(YEAR(B1532),MONTH(B1532),1)</f>
        <v>46204</v>
      </c>
      <c r="K1532" s="17" t="str">
        <f aca="false">IF(E1532="","No","Yes")</f>
        <v>Yes</v>
      </c>
      <c r="L1532" s="17" t="str">
        <f aca="false">IF(D1532="","No","Yes")</f>
        <v>Yes</v>
      </c>
    </row>
    <row r="1533" customFormat="false" ht="15" hidden="false" customHeight="false" outlineLevel="0" collapsed="false">
      <c r="A1533" s="17" t="s">
        <v>4003</v>
      </c>
      <c r="B1533" s="18" t="n">
        <v>46232</v>
      </c>
      <c r="C1533" s="17" t="s">
        <v>82</v>
      </c>
      <c r="D1533" s="17" t="s">
        <v>1826</v>
      </c>
      <c r="E1533" s="17" t="s">
        <v>1968</v>
      </c>
      <c r="F1533" s="15" t="n">
        <v>247.42</v>
      </c>
      <c r="G1533" s="15" t="n">
        <f aca="false">ROUND(ROUND(F1533*100,0)/10,0)/100</f>
        <v>24.74</v>
      </c>
      <c r="H1533" s="15" t="n">
        <f aca="false">F1533+G1533</f>
        <v>272.16</v>
      </c>
      <c r="I1533" s="17" t="s">
        <v>2474</v>
      </c>
      <c r="J1533" s="19" t="n">
        <f aca="false">DATE(YEAR(B1533),MONTH(B1533),1)</f>
        <v>46204</v>
      </c>
      <c r="K1533" s="17" t="str">
        <f aca="false">IF(E1533="","No","Yes")</f>
        <v>Yes</v>
      </c>
      <c r="L1533" s="17" t="str">
        <f aca="false">IF(D1533="","No","Yes")</f>
        <v>Yes</v>
      </c>
    </row>
    <row r="1534" customFormat="false" ht="15" hidden="false" customHeight="false" outlineLevel="0" collapsed="false">
      <c r="A1534" s="17" t="s">
        <v>4004</v>
      </c>
      <c r="B1534" s="18" t="n">
        <v>46232</v>
      </c>
      <c r="C1534" s="17" t="s">
        <v>82</v>
      </c>
      <c r="D1534" s="17" t="s">
        <v>1778</v>
      </c>
      <c r="E1534" s="17" t="s">
        <v>1991</v>
      </c>
      <c r="F1534" s="15" t="n">
        <v>32.2</v>
      </c>
      <c r="G1534" s="15" t="n">
        <f aca="false">ROUND(ROUND(F1534*100,0)/10,0)/100</f>
        <v>3.22</v>
      </c>
      <c r="H1534" s="15" t="n">
        <f aca="false">F1534+G1534</f>
        <v>35.42</v>
      </c>
      <c r="I1534" s="17" t="s">
        <v>2474</v>
      </c>
      <c r="J1534" s="19" t="n">
        <f aca="false">DATE(YEAR(B1534),MONTH(B1534),1)</f>
        <v>46204</v>
      </c>
      <c r="K1534" s="17" t="str">
        <f aca="false">IF(E1534="","No","Yes")</f>
        <v>Yes</v>
      </c>
      <c r="L1534" s="17" t="str">
        <f aca="false">IF(D1534="","No","Yes")</f>
        <v>Yes</v>
      </c>
    </row>
    <row r="1535" customFormat="false" ht="15" hidden="false" customHeight="false" outlineLevel="0" collapsed="false">
      <c r="A1535" s="17" t="s">
        <v>4005</v>
      </c>
      <c r="B1535" s="18" t="n">
        <v>46232</v>
      </c>
      <c r="C1535" s="17" t="s">
        <v>88</v>
      </c>
      <c r="D1535" s="17" t="s">
        <v>1787</v>
      </c>
      <c r="E1535" s="17" t="s">
        <v>1913</v>
      </c>
      <c r="F1535" s="15" t="n">
        <v>138.74</v>
      </c>
      <c r="G1535" s="15" t="n">
        <f aca="false">ROUND(ROUND(F1535*100,0)/10,0)/100</f>
        <v>13.87</v>
      </c>
      <c r="H1535" s="15" t="n">
        <f aca="false">F1535+G1535</f>
        <v>152.61</v>
      </c>
      <c r="I1535" s="17" t="s">
        <v>2474</v>
      </c>
      <c r="J1535" s="19" t="n">
        <f aca="false">DATE(YEAR(B1535),MONTH(B1535),1)</f>
        <v>46204</v>
      </c>
      <c r="K1535" s="17" t="str">
        <f aca="false">IF(E1535="","No","Yes")</f>
        <v>Yes</v>
      </c>
      <c r="L1535" s="17" t="str">
        <f aca="false">IF(D1535="","No","Yes")</f>
        <v>Yes</v>
      </c>
    </row>
    <row r="1536" customFormat="false" ht="15" hidden="false" customHeight="false" outlineLevel="0" collapsed="false">
      <c r="A1536" s="17" t="s">
        <v>4006</v>
      </c>
      <c r="B1536" s="18" t="n">
        <v>46232</v>
      </c>
      <c r="C1536" s="17" t="s">
        <v>88</v>
      </c>
      <c r="D1536" s="17" t="s">
        <v>1645</v>
      </c>
      <c r="E1536" s="17" t="s">
        <v>1930</v>
      </c>
      <c r="F1536" s="15" t="n">
        <v>96.77</v>
      </c>
      <c r="G1536" s="15" t="n">
        <f aca="false">ROUND(ROUND(F1536*100,0)/10,0)/100</f>
        <v>9.68</v>
      </c>
      <c r="H1536" s="15" t="n">
        <f aca="false">F1536+G1536</f>
        <v>106.45</v>
      </c>
      <c r="I1536" s="17" t="s">
        <v>2474</v>
      </c>
      <c r="J1536" s="19" t="n">
        <f aca="false">DATE(YEAR(B1536),MONTH(B1536),1)</f>
        <v>46204</v>
      </c>
      <c r="K1536" s="17" t="str">
        <f aca="false">IF(E1536="","No","Yes")</f>
        <v>Yes</v>
      </c>
      <c r="L1536" s="17" t="str">
        <f aca="false">IF(D1536="","No","Yes")</f>
        <v>Yes</v>
      </c>
    </row>
    <row r="1537" customFormat="false" ht="15" hidden="false" customHeight="false" outlineLevel="0" collapsed="false">
      <c r="A1537" s="17" t="s">
        <v>4007</v>
      </c>
      <c r="B1537" s="18" t="n">
        <v>46232</v>
      </c>
      <c r="C1537" s="17" t="s">
        <v>88</v>
      </c>
      <c r="D1537" s="17" t="s">
        <v>1839</v>
      </c>
      <c r="E1537" s="17" t="s">
        <v>1945</v>
      </c>
      <c r="F1537" s="15" t="n">
        <v>586.83</v>
      </c>
      <c r="G1537" s="15" t="n">
        <f aca="false">ROUND(ROUND(F1537*100,0)/10,0)/100</f>
        <v>58.68</v>
      </c>
      <c r="H1537" s="15" t="n">
        <f aca="false">F1537+G1537</f>
        <v>645.51</v>
      </c>
      <c r="I1537" s="17" t="s">
        <v>2474</v>
      </c>
      <c r="J1537" s="19" t="n">
        <f aca="false">DATE(YEAR(B1537),MONTH(B1537),1)</f>
        <v>46204</v>
      </c>
      <c r="K1537" s="17" t="str">
        <f aca="false">IF(E1537="","No","Yes")</f>
        <v>Yes</v>
      </c>
      <c r="L1537" s="17" t="str">
        <f aca="false">IF(D1537="","No","Yes")</f>
        <v>Yes</v>
      </c>
    </row>
    <row r="1538" customFormat="false" ht="15" hidden="false" customHeight="false" outlineLevel="0" collapsed="false">
      <c r="A1538" s="17" t="s">
        <v>4008</v>
      </c>
      <c r="B1538" s="18" t="n">
        <v>46232</v>
      </c>
      <c r="C1538" s="17" t="s">
        <v>88</v>
      </c>
      <c r="D1538" s="17" t="s">
        <v>1839</v>
      </c>
      <c r="E1538" s="17" t="s">
        <v>1947</v>
      </c>
      <c r="F1538" s="15" t="n">
        <v>1067.21</v>
      </c>
      <c r="G1538" s="15" t="n">
        <f aca="false">ROUND(ROUND(F1538*100,0)/10,0)/100</f>
        <v>106.72</v>
      </c>
      <c r="H1538" s="15" t="n">
        <f aca="false">F1538+G1538</f>
        <v>1173.93</v>
      </c>
      <c r="I1538" s="17" t="s">
        <v>2474</v>
      </c>
      <c r="J1538" s="19" t="n">
        <f aca="false">DATE(YEAR(B1538),MONTH(B1538),1)</f>
        <v>46204</v>
      </c>
      <c r="K1538" s="17" t="str">
        <f aca="false">IF(E1538="","No","Yes")</f>
        <v>Yes</v>
      </c>
      <c r="L1538" s="17" t="str">
        <f aca="false">IF(D1538="","No","Yes")</f>
        <v>Yes</v>
      </c>
    </row>
    <row r="1539" customFormat="false" ht="15" hidden="false" customHeight="false" outlineLevel="0" collapsed="false">
      <c r="A1539" s="17" t="s">
        <v>4009</v>
      </c>
      <c r="B1539" s="18" t="n">
        <v>46232</v>
      </c>
      <c r="C1539" s="17" t="s">
        <v>101</v>
      </c>
      <c r="D1539" s="17" t="s">
        <v>1717</v>
      </c>
      <c r="E1539" s="17" t="s">
        <v>1889</v>
      </c>
      <c r="F1539" s="15" t="n">
        <v>209.08</v>
      </c>
      <c r="G1539" s="15" t="n">
        <f aca="false">ROUND(ROUND(F1539*100,0)/10,0)/100</f>
        <v>20.91</v>
      </c>
      <c r="H1539" s="15" t="n">
        <f aca="false">F1539+G1539</f>
        <v>229.99</v>
      </c>
      <c r="I1539" s="17" t="s">
        <v>2474</v>
      </c>
      <c r="J1539" s="19" t="n">
        <f aca="false">DATE(YEAR(B1539),MONTH(B1539),1)</f>
        <v>46204</v>
      </c>
      <c r="K1539" s="17" t="str">
        <f aca="false">IF(E1539="","No","Yes")</f>
        <v>Yes</v>
      </c>
      <c r="L1539" s="17" t="str">
        <f aca="false">IF(D1539="","No","Yes")</f>
        <v>Yes</v>
      </c>
    </row>
    <row r="1540" customFormat="false" ht="15" hidden="false" customHeight="false" outlineLevel="0" collapsed="false">
      <c r="A1540" s="17" t="s">
        <v>4010</v>
      </c>
      <c r="B1540" s="18" t="n">
        <v>46232</v>
      </c>
      <c r="C1540" s="17" t="s">
        <v>101</v>
      </c>
      <c r="D1540" s="17" t="s">
        <v>1878</v>
      </c>
      <c r="E1540" s="17" t="s">
        <v>1974</v>
      </c>
      <c r="F1540" s="15" t="n">
        <v>276.89</v>
      </c>
      <c r="G1540" s="15" t="n">
        <f aca="false">ROUND(ROUND(F1540*100,0)/10,0)/100</f>
        <v>27.69</v>
      </c>
      <c r="H1540" s="15" t="n">
        <f aca="false">F1540+G1540</f>
        <v>304.58</v>
      </c>
      <c r="I1540" s="17" t="s">
        <v>2474</v>
      </c>
      <c r="J1540" s="19" t="n">
        <f aca="false">DATE(YEAR(B1540),MONTH(B1540),1)</f>
        <v>46204</v>
      </c>
      <c r="K1540" s="17" t="str">
        <f aca="false">IF(E1540="","No","Yes")</f>
        <v>Yes</v>
      </c>
      <c r="L1540" s="17" t="str">
        <f aca="false">IF(D1540="","No","Yes")</f>
        <v>Yes</v>
      </c>
    </row>
    <row r="1541" customFormat="false" ht="15" hidden="false" customHeight="false" outlineLevel="0" collapsed="false">
      <c r="A1541" s="17" t="s">
        <v>4011</v>
      </c>
      <c r="B1541" s="18" t="n">
        <v>46232</v>
      </c>
      <c r="C1541" s="17" t="s">
        <v>101</v>
      </c>
      <c r="D1541" s="17" t="s">
        <v>1988</v>
      </c>
      <c r="E1541" s="17" t="s">
        <v>1987</v>
      </c>
      <c r="F1541" s="15" t="n">
        <v>448.14</v>
      </c>
      <c r="G1541" s="15" t="n">
        <f aca="false">ROUND(ROUND(F1541*100,0)/10,0)/100</f>
        <v>44.81</v>
      </c>
      <c r="H1541" s="15" t="n">
        <f aca="false">F1541+G1541</f>
        <v>492.95</v>
      </c>
      <c r="I1541" s="17" t="s">
        <v>2474</v>
      </c>
      <c r="J1541" s="19" t="n">
        <f aca="false">DATE(YEAR(B1541),MONTH(B1541),1)</f>
        <v>46204</v>
      </c>
      <c r="K1541" s="17" t="str">
        <f aca="false">IF(E1541="","No","Yes")</f>
        <v>Yes</v>
      </c>
      <c r="L1541" s="17" t="str">
        <f aca="false">IF(D1541="","No","Yes")</f>
        <v>Yes</v>
      </c>
    </row>
    <row r="1542" customFormat="false" ht="15" hidden="false" customHeight="false" outlineLevel="0" collapsed="false">
      <c r="A1542" s="17" t="s">
        <v>4012</v>
      </c>
      <c r="B1542" s="18" t="n">
        <v>46232</v>
      </c>
      <c r="C1542" s="17" t="s">
        <v>101</v>
      </c>
      <c r="D1542" s="17" t="s">
        <v>1701</v>
      </c>
      <c r="E1542" s="17" t="s">
        <v>1994</v>
      </c>
      <c r="F1542" s="15" t="n">
        <v>220.08</v>
      </c>
      <c r="G1542" s="15" t="n">
        <f aca="false">ROUND(ROUND(F1542*100,0)/10,0)/100</f>
        <v>22.01</v>
      </c>
      <c r="H1542" s="15" t="n">
        <f aca="false">F1542+G1542</f>
        <v>242.09</v>
      </c>
      <c r="I1542" s="17" t="s">
        <v>2474</v>
      </c>
      <c r="J1542" s="19" t="n">
        <f aca="false">DATE(YEAR(B1542),MONTH(B1542),1)</f>
        <v>46204</v>
      </c>
      <c r="K1542" s="17" t="str">
        <f aca="false">IF(E1542="","No","Yes")</f>
        <v>Yes</v>
      </c>
      <c r="L1542" s="17" t="str">
        <f aca="false">IF(D1542="","No","Yes")</f>
        <v>Yes</v>
      </c>
    </row>
    <row r="1543" customFormat="false" ht="15" hidden="false" customHeight="false" outlineLevel="0" collapsed="false">
      <c r="A1543" s="17" t="s">
        <v>4013</v>
      </c>
      <c r="B1543" s="18" t="n">
        <v>46233</v>
      </c>
      <c r="C1543" s="17" t="s">
        <v>82</v>
      </c>
      <c r="D1543" s="17" t="s">
        <v>1793</v>
      </c>
      <c r="E1543" s="17" t="s">
        <v>1919</v>
      </c>
      <c r="F1543" s="15" t="n">
        <v>978.32</v>
      </c>
      <c r="G1543" s="15" t="n">
        <f aca="false">ROUND(ROUND(F1543*100,0)/10,0)/100</f>
        <v>97.83</v>
      </c>
      <c r="H1543" s="15" t="n">
        <f aca="false">F1543+G1543</f>
        <v>1076.15</v>
      </c>
      <c r="I1543" s="17" t="s">
        <v>2474</v>
      </c>
      <c r="J1543" s="19" t="n">
        <f aca="false">DATE(YEAR(B1543),MONTH(B1543),1)</f>
        <v>46204</v>
      </c>
      <c r="K1543" s="17" t="str">
        <f aca="false">IF(E1543="","No","Yes")</f>
        <v>Yes</v>
      </c>
      <c r="L1543" s="17" t="str">
        <f aca="false">IF(D1543="","No","Yes")</f>
        <v>Yes</v>
      </c>
    </row>
    <row r="1544" customFormat="false" ht="15" hidden="false" customHeight="false" outlineLevel="0" collapsed="false">
      <c r="A1544" s="17" t="s">
        <v>4014</v>
      </c>
      <c r="B1544" s="18" t="n">
        <v>46233</v>
      </c>
      <c r="C1544" s="17" t="s">
        <v>82</v>
      </c>
      <c r="D1544" s="17" t="s">
        <v>1757</v>
      </c>
      <c r="E1544" s="17" t="s">
        <v>1920</v>
      </c>
      <c r="F1544" s="15" t="n">
        <v>145.77</v>
      </c>
      <c r="G1544" s="15" t="n">
        <f aca="false">ROUND(ROUND(F1544*100,0)/10,0)/100</f>
        <v>14.58</v>
      </c>
      <c r="H1544" s="15" t="n">
        <f aca="false">F1544+G1544</f>
        <v>160.35</v>
      </c>
      <c r="I1544" s="17" t="s">
        <v>2474</v>
      </c>
      <c r="J1544" s="19" t="n">
        <f aca="false">DATE(YEAR(B1544),MONTH(B1544),1)</f>
        <v>46204</v>
      </c>
      <c r="K1544" s="17" t="str">
        <f aca="false">IF(E1544="","No","Yes")</f>
        <v>Yes</v>
      </c>
      <c r="L1544" s="17" t="str">
        <f aca="false">IF(D1544="","No","Yes")</f>
        <v>Yes</v>
      </c>
    </row>
    <row r="1545" customFormat="false" ht="15" hidden="false" customHeight="false" outlineLevel="0" collapsed="false">
      <c r="A1545" s="17" t="s">
        <v>4015</v>
      </c>
      <c r="B1545" s="18" t="n">
        <v>46233</v>
      </c>
      <c r="C1545" s="17" t="s">
        <v>82</v>
      </c>
      <c r="D1545" s="17" t="s">
        <v>1852</v>
      </c>
      <c r="E1545" s="17" t="s">
        <v>1927</v>
      </c>
      <c r="F1545" s="15" t="n">
        <v>182.99</v>
      </c>
      <c r="G1545" s="15" t="n">
        <f aca="false">ROUND(ROUND(F1545*100,0)/10,0)/100</f>
        <v>18.3</v>
      </c>
      <c r="H1545" s="15" t="n">
        <f aca="false">F1545+G1545</f>
        <v>201.29</v>
      </c>
      <c r="I1545" s="17" t="s">
        <v>2474</v>
      </c>
      <c r="J1545" s="19" t="n">
        <f aca="false">DATE(YEAR(B1545),MONTH(B1545),1)</f>
        <v>46204</v>
      </c>
      <c r="K1545" s="17" t="str">
        <f aca="false">IF(E1545="","No","Yes")</f>
        <v>Yes</v>
      </c>
      <c r="L1545" s="17" t="str">
        <f aca="false">IF(D1545="","No","Yes")</f>
        <v>Yes</v>
      </c>
    </row>
    <row r="1546" customFormat="false" ht="15" hidden="false" customHeight="false" outlineLevel="0" collapsed="false">
      <c r="A1546" s="17" t="s">
        <v>4016</v>
      </c>
      <c r="B1546" s="18" t="n">
        <v>46233</v>
      </c>
      <c r="C1546" s="17" t="s">
        <v>82</v>
      </c>
      <c r="D1546" s="17" t="s">
        <v>1962</v>
      </c>
      <c r="E1546" s="17" t="s">
        <v>1961</v>
      </c>
      <c r="F1546" s="15" t="n">
        <v>87.4</v>
      </c>
      <c r="G1546" s="15" t="n">
        <f aca="false">ROUND(ROUND(F1546*100,0)/10,0)/100</f>
        <v>8.74</v>
      </c>
      <c r="H1546" s="15" t="n">
        <f aca="false">F1546+G1546</f>
        <v>96.14</v>
      </c>
      <c r="I1546" s="17" t="s">
        <v>2474</v>
      </c>
      <c r="J1546" s="19" t="n">
        <f aca="false">DATE(YEAR(B1546),MONTH(B1546),1)</f>
        <v>46204</v>
      </c>
      <c r="K1546" s="17" t="str">
        <f aca="false">IF(E1546="","No","Yes")</f>
        <v>Yes</v>
      </c>
      <c r="L1546" s="17" t="str">
        <f aca="false">IF(D1546="","No","Yes")</f>
        <v>Yes</v>
      </c>
    </row>
    <row r="1547" customFormat="false" ht="15" hidden="false" customHeight="false" outlineLevel="0" collapsed="false">
      <c r="A1547" s="17" t="s">
        <v>4017</v>
      </c>
      <c r="B1547" s="18" t="n">
        <v>46233</v>
      </c>
      <c r="C1547" s="17" t="s">
        <v>82</v>
      </c>
      <c r="D1547" s="17" t="s">
        <v>1965</v>
      </c>
      <c r="E1547" s="17" t="s">
        <v>1964</v>
      </c>
      <c r="F1547" s="15" t="n">
        <v>113.32</v>
      </c>
      <c r="G1547" s="15" t="n">
        <f aca="false">ROUND(ROUND(F1547*100,0)/10,0)/100</f>
        <v>11.33</v>
      </c>
      <c r="H1547" s="15" t="n">
        <f aca="false">F1547+G1547</f>
        <v>124.65</v>
      </c>
      <c r="I1547" s="17" t="s">
        <v>2474</v>
      </c>
      <c r="J1547" s="19" t="n">
        <f aca="false">DATE(YEAR(B1547),MONTH(B1547),1)</f>
        <v>46204</v>
      </c>
      <c r="K1547" s="17" t="str">
        <f aca="false">IF(E1547="","No","Yes")</f>
        <v>Yes</v>
      </c>
      <c r="L1547" s="17" t="str">
        <f aca="false">IF(D1547="","No","Yes")</f>
        <v>Yes</v>
      </c>
    </row>
    <row r="1548" customFormat="false" ht="15" hidden="false" customHeight="false" outlineLevel="0" collapsed="false">
      <c r="A1548" s="17" t="s">
        <v>4018</v>
      </c>
      <c r="B1548" s="18" t="n">
        <v>46233</v>
      </c>
      <c r="C1548" s="17" t="s">
        <v>82</v>
      </c>
      <c r="D1548" s="17" t="s">
        <v>1800</v>
      </c>
      <c r="E1548" s="17" t="s">
        <v>2011</v>
      </c>
      <c r="F1548" s="15" t="n">
        <v>136.11</v>
      </c>
      <c r="G1548" s="15" t="n">
        <f aca="false">ROUND(ROUND(F1548*100,0)/10,0)/100</f>
        <v>13.61</v>
      </c>
      <c r="H1548" s="15" t="n">
        <f aca="false">F1548+G1548</f>
        <v>149.72</v>
      </c>
      <c r="I1548" s="17" t="s">
        <v>2474</v>
      </c>
      <c r="J1548" s="19" t="n">
        <f aca="false">DATE(YEAR(B1548),MONTH(B1548),1)</f>
        <v>46204</v>
      </c>
      <c r="K1548" s="17" t="str">
        <f aca="false">IF(E1548="","No","Yes")</f>
        <v>Yes</v>
      </c>
      <c r="L1548" s="17" t="str">
        <f aca="false">IF(D1548="","No","Yes")</f>
        <v>Yes</v>
      </c>
    </row>
    <row r="1549" customFormat="false" ht="15" hidden="false" customHeight="false" outlineLevel="0" collapsed="false">
      <c r="A1549" s="17" t="s">
        <v>4019</v>
      </c>
      <c r="B1549" s="18" t="n">
        <v>46233</v>
      </c>
      <c r="C1549" s="17" t="s">
        <v>82</v>
      </c>
      <c r="D1549" s="17" t="s">
        <v>1809</v>
      </c>
      <c r="E1549" s="17" t="s">
        <v>2027</v>
      </c>
      <c r="F1549" s="15" t="n">
        <v>326.02</v>
      </c>
      <c r="G1549" s="15" t="n">
        <f aca="false">ROUND(ROUND(F1549*100,0)/10,0)/100</f>
        <v>32.6</v>
      </c>
      <c r="H1549" s="15" t="n">
        <f aca="false">F1549+G1549</f>
        <v>358.62</v>
      </c>
      <c r="I1549" s="17" t="s">
        <v>2474</v>
      </c>
      <c r="J1549" s="19" t="n">
        <f aca="false">DATE(YEAR(B1549),MONTH(B1549),1)</f>
        <v>46204</v>
      </c>
      <c r="K1549" s="17" t="str">
        <f aca="false">IF(E1549="","No","Yes")</f>
        <v>Yes</v>
      </c>
      <c r="L1549" s="17" t="str">
        <f aca="false">IF(D1549="","No","Yes")</f>
        <v>Yes</v>
      </c>
    </row>
    <row r="1550" customFormat="false" ht="15" hidden="false" customHeight="false" outlineLevel="0" collapsed="false">
      <c r="A1550" s="17" t="s">
        <v>4020</v>
      </c>
      <c r="B1550" s="18" t="n">
        <v>46233</v>
      </c>
      <c r="C1550" s="17" t="s">
        <v>82</v>
      </c>
      <c r="D1550" s="17" t="s">
        <v>1852</v>
      </c>
      <c r="E1550" s="17" t="s">
        <v>2030</v>
      </c>
      <c r="F1550" s="15" t="n">
        <v>954.17</v>
      </c>
      <c r="G1550" s="15" t="n">
        <f aca="false">ROUND(ROUND(F1550*100,0)/10,0)/100</f>
        <v>95.42</v>
      </c>
      <c r="H1550" s="15" t="n">
        <f aca="false">F1550+G1550</f>
        <v>1049.59</v>
      </c>
      <c r="I1550" s="17" t="s">
        <v>2474</v>
      </c>
      <c r="J1550" s="19" t="n">
        <f aca="false">DATE(YEAR(B1550),MONTH(B1550),1)</f>
        <v>46204</v>
      </c>
      <c r="K1550" s="17" t="str">
        <f aca="false">IF(E1550="","No","Yes")</f>
        <v>Yes</v>
      </c>
      <c r="L1550" s="17" t="str">
        <f aca="false">IF(D1550="","No","Yes")</f>
        <v>Yes</v>
      </c>
    </row>
    <row r="1551" customFormat="false" ht="15" hidden="false" customHeight="false" outlineLevel="0" collapsed="false">
      <c r="A1551" s="17" t="s">
        <v>4021</v>
      </c>
      <c r="B1551" s="18" t="n">
        <v>46233</v>
      </c>
      <c r="C1551" s="17" t="s">
        <v>88</v>
      </c>
      <c r="D1551" s="17" t="s">
        <v>1942</v>
      </c>
      <c r="E1551" s="17" t="s">
        <v>1941</v>
      </c>
      <c r="F1551" s="15" t="n">
        <v>231.59</v>
      </c>
      <c r="G1551" s="15" t="n">
        <f aca="false">ROUND(ROUND(F1551*100,0)/10,0)/100</f>
        <v>23.16</v>
      </c>
      <c r="H1551" s="15" t="n">
        <f aca="false">F1551+G1551</f>
        <v>254.75</v>
      </c>
      <c r="I1551" s="17" t="s">
        <v>2474</v>
      </c>
      <c r="J1551" s="19" t="n">
        <f aca="false">DATE(YEAR(B1551),MONTH(B1551),1)</f>
        <v>46204</v>
      </c>
      <c r="K1551" s="17" t="str">
        <f aca="false">IF(E1551="","No","Yes")</f>
        <v>Yes</v>
      </c>
      <c r="L1551" s="17" t="str">
        <f aca="false">IF(D1551="","No","Yes")</f>
        <v>Yes</v>
      </c>
    </row>
    <row r="1552" customFormat="false" ht="15" hidden="false" customHeight="false" outlineLevel="0" collapsed="false">
      <c r="A1552" s="17" t="s">
        <v>4022</v>
      </c>
      <c r="B1552" s="18" t="n">
        <v>46233</v>
      </c>
      <c r="C1552" s="17" t="s">
        <v>88</v>
      </c>
      <c r="D1552" s="17" t="s">
        <v>1826</v>
      </c>
      <c r="E1552" s="17" t="s">
        <v>1970</v>
      </c>
      <c r="F1552" s="15" t="n">
        <v>95.35</v>
      </c>
      <c r="G1552" s="15" t="n">
        <f aca="false">ROUND(ROUND(F1552*100,0)/10,0)/100</f>
        <v>9.54</v>
      </c>
      <c r="H1552" s="15" t="n">
        <f aca="false">F1552+G1552</f>
        <v>104.89</v>
      </c>
      <c r="I1552" s="17" t="s">
        <v>2474</v>
      </c>
      <c r="J1552" s="19" t="n">
        <f aca="false">DATE(YEAR(B1552),MONTH(B1552),1)</f>
        <v>46204</v>
      </c>
      <c r="K1552" s="17" t="str">
        <f aca="false">IF(E1552="","No","Yes")</f>
        <v>Yes</v>
      </c>
      <c r="L1552" s="17" t="str">
        <f aca="false">IF(D1552="","No","Yes")</f>
        <v>Yes</v>
      </c>
    </row>
    <row r="1553" customFormat="false" ht="15" hidden="false" customHeight="false" outlineLevel="0" collapsed="false">
      <c r="A1553" s="17" t="s">
        <v>4023</v>
      </c>
      <c r="B1553" s="18" t="n">
        <v>46233</v>
      </c>
      <c r="C1553" s="17" t="s">
        <v>88</v>
      </c>
      <c r="D1553" s="17" t="s">
        <v>1778</v>
      </c>
      <c r="E1553" s="17" t="s">
        <v>1973</v>
      </c>
      <c r="F1553" s="15" t="n">
        <v>330.05</v>
      </c>
      <c r="G1553" s="15" t="n">
        <f aca="false">ROUND(ROUND(F1553*100,0)/10,0)/100</f>
        <v>33.01</v>
      </c>
      <c r="H1553" s="15" t="n">
        <f aca="false">F1553+G1553</f>
        <v>363.06</v>
      </c>
      <c r="I1553" s="17" t="s">
        <v>2474</v>
      </c>
      <c r="J1553" s="19" t="n">
        <f aca="false">DATE(YEAR(B1553),MONTH(B1553),1)</f>
        <v>46204</v>
      </c>
      <c r="K1553" s="17" t="str">
        <f aca="false">IF(E1553="","No","Yes")</f>
        <v>Yes</v>
      </c>
      <c r="L1553" s="17" t="str">
        <f aca="false">IF(D1553="","No","Yes")</f>
        <v>Yes</v>
      </c>
    </row>
    <row r="1554" customFormat="false" ht="15" hidden="false" customHeight="false" outlineLevel="0" collapsed="false">
      <c r="A1554" s="17" t="s">
        <v>4024</v>
      </c>
      <c r="B1554" s="18" t="n">
        <v>46233</v>
      </c>
      <c r="C1554" s="17" t="s">
        <v>88</v>
      </c>
      <c r="D1554" s="17" t="s">
        <v>1701</v>
      </c>
      <c r="E1554" s="17" t="s">
        <v>1982</v>
      </c>
      <c r="F1554" s="15" t="n">
        <v>322.39</v>
      </c>
      <c r="G1554" s="15" t="n">
        <f aca="false">ROUND(ROUND(F1554*100,0)/10,0)/100</f>
        <v>32.24</v>
      </c>
      <c r="H1554" s="15" t="n">
        <f aca="false">F1554+G1554</f>
        <v>354.63</v>
      </c>
      <c r="I1554" s="17" t="s">
        <v>2474</v>
      </c>
      <c r="J1554" s="19" t="n">
        <f aca="false">DATE(YEAR(B1554),MONTH(B1554),1)</f>
        <v>46204</v>
      </c>
      <c r="K1554" s="17" t="str">
        <f aca="false">IF(E1554="","No","Yes")</f>
        <v>Yes</v>
      </c>
      <c r="L1554" s="17" t="str">
        <f aca="false">IF(D1554="","No","Yes")</f>
        <v>Yes</v>
      </c>
    </row>
    <row r="1555" customFormat="false" ht="15" hidden="false" customHeight="false" outlineLevel="0" collapsed="false">
      <c r="A1555" s="17" t="s">
        <v>4025</v>
      </c>
      <c r="B1555" s="18" t="n">
        <v>46233</v>
      </c>
      <c r="C1555" s="17" t="s">
        <v>101</v>
      </c>
      <c r="D1555" s="17" t="s">
        <v>1610</v>
      </c>
      <c r="E1555" s="17" t="s">
        <v>1822</v>
      </c>
      <c r="F1555" s="15" t="n">
        <v>146.43</v>
      </c>
      <c r="G1555" s="15" t="n">
        <f aca="false">ROUND(ROUND(F1555*100,0)/10,0)/100</f>
        <v>14.64</v>
      </c>
      <c r="H1555" s="15" t="n">
        <f aca="false">F1555+G1555</f>
        <v>161.07</v>
      </c>
      <c r="I1555" s="17" t="s">
        <v>2474</v>
      </c>
      <c r="J1555" s="19" t="n">
        <f aca="false">DATE(YEAR(B1555),MONTH(B1555),1)</f>
        <v>46204</v>
      </c>
      <c r="K1555" s="17" t="str">
        <f aca="false">IF(E1555="","No","Yes")</f>
        <v>Yes</v>
      </c>
      <c r="L1555" s="17" t="str">
        <f aca="false">IF(D1555="","No","Yes")</f>
        <v>Yes</v>
      </c>
    </row>
    <row r="1556" customFormat="false" ht="15" hidden="false" customHeight="false" outlineLevel="0" collapsed="false">
      <c r="A1556" s="17" t="s">
        <v>4026</v>
      </c>
      <c r="B1556" s="18" t="n">
        <v>46233</v>
      </c>
      <c r="C1556" s="17" t="s">
        <v>101</v>
      </c>
      <c r="D1556" s="17" t="s">
        <v>1701</v>
      </c>
      <c r="E1556" s="17" t="s">
        <v>1908</v>
      </c>
      <c r="F1556" s="15" t="n">
        <v>1016.73</v>
      </c>
      <c r="G1556" s="15" t="n">
        <f aca="false">ROUND(ROUND(F1556*100,0)/10,0)/100</f>
        <v>101.67</v>
      </c>
      <c r="H1556" s="15" t="n">
        <f aca="false">F1556+G1556</f>
        <v>1118.4</v>
      </c>
      <c r="I1556" s="17" t="s">
        <v>2474</v>
      </c>
      <c r="J1556" s="19" t="n">
        <f aca="false">DATE(YEAR(B1556),MONTH(B1556),1)</f>
        <v>46204</v>
      </c>
      <c r="K1556" s="17" t="str">
        <f aca="false">IF(E1556="","No","Yes")</f>
        <v>Yes</v>
      </c>
      <c r="L1556" s="17" t="str">
        <f aca="false">IF(D1556="","No","Yes")</f>
        <v>Yes</v>
      </c>
    </row>
    <row r="1557" customFormat="false" ht="15" hidden="false" customHeight="false" outlineLevel="0" collapsed="false">
      <c r="A1557" s="17" t="s">
        <v>4027</v>
      </c>
      <c r="B1557" s="18" t="n">
        <v>46233</v>
      </c>
      <c r="C1557" s="17" t="s">
        <v>101</v>
      </c>
      <c r="D1557" s="17" t="s">
        <v>1917</v>
      </c>
      <c r="E1557" s="17" t="s">
        <v>1996</v>
      </c>
      <c r="F1557" s="15" t="n">
        <v>553.91</v>
      </c>
      <c r="G1557" s="15" t="n">
        <f aca="false">ROUND(ROUND(F1557*100,0)/10,0)/100</f>
        <v>55.39</v>
      </c>
      <c r="H1557" s="15" t="n">
        <f aca="false">F1557+G1557</f>
        <v>609.3</v>
      </c>
      <c r="I1557" s="17" t="s">
        <v>2474</v>
      </c>
      <c r="J1557" s="19" t="n">
        <f aca="false">DATE(YEAR(B1557),MONTH(B1557),1)</f>
        <v>46204</v>
      </c>
      <c r="K1557" s="17" t="str">
        <f aca="false">IF(E1557="","No","Yes")</f>
        <v>Yes</v>
      </c>
      <c r="L1557" s="17" t="str">
        <f aca="false">IF(D1557="","No","Yes")</f>
        <v>Yes</v>
      </c>
    </row>
    <row r="1558" customFormat="false" ht="15" hidden="false" customHeight="false" outlineLevel="0" collapsed="false">
      <c r="A1558" s="17" t="s">
        <v>4028</v>
      </c>
      <c r="B1558" s="18" t="n">
        <v>46233</v>
      </c>
      <c r="C1558" s="17" t="s">
        <v>101</v>
      </c>
      <c r="D1558" s="17" t="s">
        <v>1744</v>
      </c>
      <c r="E1558" s="17" t="s">
        <v>2006</v>
      </c>
      <c r="F1558" s="15" t="n">
        <v>1440.35</v>
      </c>
      <c r="G1558" s="15" t="n">
        <f aca="false">ROUND(ROUND(F1558*100,0)/10,0)/100</f>
        <v>144.04</v>
      </c>
      <c r="H1558" s="15" t="n">
        <f aca="false">F1558+G1558</f>
        <v>1584.39</v>
      </c>
      <c r="I1558" s="17" t="s">
        <v>2474</v>
      </c>
      <c r="J1558" s="19" t="n">
        <f aca="false">DATE(YEAR(B1558),MONTH(B1558),1)</f>
        <v>46204</v>
      </c>
      <c r="K1558" s="17" t="str">
        <f aca="false">IF(E1558="","No","Yes")</f>
        <v>Yes</v>
      </c>
      <c r="L1558" s="17" t="str">
        <f aca="false">IF(D1558="","No","Yes")</f>
        <v>Yes</v>
      </c>
    </row>
    <row r="1559" customFormat="false" ht="15" hidden="false" customHeight="false" outlineLevel="0" collapsed="false">
      <c r="A1559" s="17" t="s">
        <v>4029</v>
      </c>
      <c r="B1559" s="18" t="n">
        <v>46234</v>
      </c>
      <c r="C1559" s="17" t="s">
        <v>82</v>
      </c>
      <c r="D1559" s="17" t="s">
        <v>1917</v>
      </c>
      <c r="E1559" s="17" t="s">
        <v>1926</v>
      </c>
      <c r="F1559" s="15" t="n">
        <v>49.89</v>
      </c>
      <c r="G1559" s="15" t="n">
        <f aca="false">ROUND(ROUND(F1559*100,0)/10,0)/100</f>
        <v>4.99</v>
      </c>
      <c r="H1559" s="15" t="n">
        <f aca="false">F1559+G1559</f>
        <v>54.88</v>
      </c>
      <c r="I1559" s="17" t="s">
        <v>2474</v>
      </c>
      <c r="J1559" s="19" t="n">
        <f aca="false">DATE(YEAR(B1559),MONTH(B1559),1)</f>
        <v>46204</v>
      </c>
      <c r="K1559" s="17" t="str">
        <f aca="false">IF(E1559="","No","Yes")</f>
        <v>Yes</v>
      </c>
      <c r="L1559" s="17" t="str">
        <f aca="false">IF(D1559="","No","Yes")</f>
        <v>Yes</v>
      </c>
    </row>
    <row r="1560" customFormat="false" ht="15" hidden="false" customHeight="false" outlineLevel="0" collapsed="false">
      <c r="A1560" s="17" t="s">
        <v>4030</v>
      </c>
      <c r="B1560" s="18" t="n">
        <v>46234</v>
      </c>
      <c r="C1560" s="17" t="s">
        <v>82</v>
      </c>
      <c r="D1560" s="17" t="s">
        <v>1826</v>
      </c>
      <c r="E1560" s="17" t="s">
        <v>1944</v>
      </c>
      <c r="F1560" s="15" t="n">
        <v>237.49</v>
      </c>
      <c r="G1560" s="15" t="n">
        <f aca="false">ROUND(ROUND(F1560*100,0)/10,0)/100</f>
        <v>23.75</v>
      </c>
      <c r="H1560" s="15" t="n">
        <f aca="false">F1560+G1560</f>
        <v>261.24</v>
      </c>
      <c r="I1560" s="17" t="s">
        <v>2474</v>
      </c>
      <c r="J1560" s="19" t="n">
        <f aca="false">DATE(YEAR(B1560),MONTH(B1560),1)</f>
        <v>46204</v>
      </c>
      <c r="K1560" s="17" t="str">
        <f aca="false">IF(E1560="","No","Yes")</f>
        <v>Yes</v>
      </c>
      <c r="L1560" s="17" t="str">
        <f aca="false">IF(D1560="","No","Yes")</f>
        <v>Yes</v>
      </c>
    </row>
    <row r="1561" customFormat="false" ht="15" hidden="false" customHeight="false" outlineLevel="0" collapsed="false">
      <c r="A1561" s="17" t="s">
        <v>4031</v>
      </c>
      <c r="B1561" s="18" t="n">
        <v>46234</v>
      </c>
      <c r="C1561" s="17" t="s">
        <v>82</v>
      </c>
      <c r="D1561" s="17" t="s">
        <v>1671</v>
      </c>
      <c r="E1561" s="17" t="s">
        <v>1946</v>
      </c>
      <c r="F1561" s="15" t="n">
        <v>1677.98</v>
      </c>
      <c r="G1561" s="15" t="n">
        <f aca="false">ROUND(ROUND(F1561*100,0)/10,0)/100</f>
        <v>167.8</v>
      </c>
      <c r="H1561" s="15" t="n">
        <f aca="false">F1561+G1561</f>
        <v>1845.78</v>
      </c>
      <c r="I1561" s="17" t="s">
        <v>2474</v>
      </c>
      <c r="J1561" s="19" t="n">
        <f aca="false">DATE(YEAR(B1561),MONTH(B1561),1)</f>
        <v>46204</v>
      </c>
      <c r="K1561" s="17" t="str">
        <f aca="false">IF(E1561="","No","Yes")</f>
        <v>Yes</v>
      </c>
      <c r="L1561" s="17" t="str">
        <f aca="false">IF(D1561="","No","Yes")</f>
        <v>Yes</v>
      </c>
    </row>
    <row r="1562" customFormat="false" ht="15" hidden="false" customHeight="false" outlineLevel="0" collapsed="false">
      <c r="A1562" s="17" t="s">
        <v>4032</v>
      </c>
      <c r="B1562" s="18" t="n">
        <v>46234</v>
      </c>
      <c r="C1562" s="17" t="s">
        <v>82</v>
      </c>
      <c r="D1562" s="17" t="s">
        <v>1839</v>
      </c>
      <c r="E1562" s="17" t="s">
        <v>1950</v>
      </c>
      <c r="F1562" s="15" t="n">
        <v>568.05</v>
      </c>
      <c r="G1562" s="15" t="n">
        <f aca="false">ROUND(ROUND(F1562*100,0)/10,0)/100</f>
        <v>56.81</v>
      </c>
      <c r="H1562" s="15" t="n">
        <f aca="false">F1562+G1562</f>
        <v>624.86</v>
      </c>
      <c r="I1562" s="17" t="s">
        <v>2474</v>
      </c>
      <c r="J1562" s="19" t="n">
        <f aca="false">DATE(YEAR(B1562),MONTH(B1562),1)</f>
        <v>46204</v>
      </c>
      <c r="K1562" s="17" t="str">
        <f aca="false">IF(E1562="","No","Yes")</f>
        <v>Yes</v>
      </c>
      <c r="L1562" s="17" t="str">
        <f aca="false">IF(D1562="","No","Yes")</f>
        <v>Yes</v>
      </c>
    </row>
    <row r="1563" customFormat="false" ht="15" hidden="false" customHeight="false" outlineLevel="0" collapsed="false">
      <c r="A1563" s="17" t="s">
        <v>4033</v>
      </c>
      <c r="B1563" s="18" t="n">
        <v>46234</v>
      </c>
      <c r="C1563" s="17" t="s">
        <v>82</v>
      </c>
      <c r="D1563" s="17" t="s">
        <v>1955</v>
      </c>
      <c r="E1563" s="17" t="s">
        <v>1980</v>
      </c>
      <c r="F1563" s="15" t="n">
        <v>1348.83</v>
      </c>
      <c r="G1563" s="15" t="n">
        <f aca="false">ROUND(ROUND(F1563*100,0)/10,0)/100</f>
        <v>134.88</v>
      </c>
      <c r="H1563" s="15" t="n">
        <f aca="false">F1563+G1563</f>
        <v>1483.71</v>
      </c>
      <c r="I1563" s="17" t="s">
        <v>2474</v>
      </c>
      <c r="J1563" s="19" t="n">
        <f aca="false">DATE(YEAR(B1563),MONTH(B1563),1)</f>
        <v>46204</v>
      </c>
      <c r="K1563" s="17" t="str">
        <f aca="false">IF(E1563="","No","Yes")</f>
        <v>Yes</v>
      </c>
      <c r="L1563" s="17" t="str">
        <f aca="false">IF(D1563="","No","Yes")</f>
        <v>Yes</v>
      </c>
    </row>
    <row r="1564" customFormat="false" ht="15" hidden="false" customHeight="false" outlineLevel="0" collapsed="false">
      <c r="A1564" s="17" t="s">
        <v>4034</v>
      </c>
      <c r="B1564" s="18" t="n">
        <v>46234</v>
      </c>
      <c r="C1564" s="17" t="s">
        <v>82</v>
      </c>
      <c r="D1564" s="17" t="s">
        <v>1674</v>
      </c>
      <c r="E1564" s="17" t="s">
        <v>1983</v>
      </c>
      <c r="F1564" s="15" t="n">
        <v>157.59</v>
      </c>
      <c r="G1564" s="15" t="n">
        <f aca="false">ROUND(ROUND(F1564*100,0)/10,0)/100</f>
        <v>15.76</v>
      </c>
      <c r="H1564" s="15" t="n">
        <f aca="false">F1564+G1564</f>
        <v>173.35</v>
      </c>
      <c r="I1564" s="17" t="s">
        <v>2474</v>
      </c>
      <c r="J1564" s="19" t="n">
        <f aca="false">DATE(YEAR(B1564),MONTH(B1564),1)</f>
        <v>46204</v>
      </c>
      <c r="K1564" s="17" t="str">
        <f aca="false">IF(E1564="","No","Yes")</f>
        <v>Yes</v>
      </c>
      <c r="L1564" s="17" t="str">
        <f aca="false">IF(D1564="","No","Yes")</f>
        <v>Yes</v>
      </c>
    </row>
    <row r="1565" customFormat="false" ht="15" hidden="false" customHeight="false" outlineLevel="0" collapsed="false">
      <c r="A1565" s="17" t="s">
        <v>4035</v>
      </c>
      <c r="B1565" s="18" t="n">
        <v>46234</v>
      </c>
      <c r="C1565" s="17" t="s">
        <v>82</v>
      </c>
      <c r="D1565" s="17" t="s">
        <v>1750</v>
      </c>
      <c r="E1565" s="17" t="s">
        <v>1984</v>
      </c>
      <c r="F1565" s="15" t="n">
        <v>208.46</v>
      </c>
      <c r="G1565" s="15" t="n">
        <f aca="false">ROUND(ROUND(F1565*100,0)/10,0)/100</f>
        <v>20.85</v>
      </c>
      <c r="H1565" s="15" t="n">
        <f aca="false">F1565+G1565</f>
        <v>229.31</v>
      </c>
      <c r="I1565" s="17" t="s">
        <v>2474</v>
      </c>
      <c r="J1565" s="19" t="n">
        <f aca="false">DATE(YEAR(B1565),MONTH(B1565),1)</f>
        <v>46204</v>
      </c>
      <c r="K1565" s="17" t="str">
        <f aca="false">IF(E1565="","No","Yes")</f>
        <v>Yes</v>
      </c>
      <c r="L1565" s="17" t="str">
        <f aca="false">IF(D1565="","No","Yes")</f>
        <v>Yes</v>
      </c>
    </row>
    <row r="1566" customFormat="false" ht="15" hidden="false" customHeight="false" outlineLevel="0" collapsed="false">
      <c r="A1566" s="17" t="s">
        <v>4036</v>
      </c>
      <c r="B1566" s="18" t="n">
        <v>46234</v>
      </c>
      <c r="C1566" s="17" t="s">
        <v>82</v>
      </c>
      <c r="D1566" s="17" t="s">
        <v>1793</v>
      </c>
      <c r="E1566" s="17" t="s">
        <v>1990</v>
      </c>
      <c r="F1566" s="15" t="n">
        <v>370.2</v>
      </c>
      <c r="G1566" s="15" t="n">
        <f aca="false">ROUND(ROUND(F1566*100,0)/10,0)/100</f>
        <v>37.02</v>
      </c>
      <c r="H1566" s="15" t="n">
        <f aca="false">F1566+G1566</f>
        <v>407.22</v>
      </c>
      <c r="I1566" s="17" t="s">
        <v>2474</v>
      </c>
      <c r="J1566" s="19" t="n">
        <f aca="false">DATE(YEAR(B1566),MONTH(B1566),1)</f>
        <v>46204</v>
      </c>
      <c r="K1566" s="17" t="str">
        <f aca="false">IF(E1566="","No","Yes")</f>
        <v>Yes</v>
      </c>
      <c r="L1566" s="17" t="str">
        <f aca="false">IF(D1566="","No","Yes")</f>
        <v>Yes</v>
      </c>
    </row>
    <row r="1567" customFormat="false" ht="15" hidden="false" customHeight="false" outlineLevel="0" collapsed="false">
      <c r="A1567" s="17" t="s">
        <v>4037</v>
      </c>
      <c r="B1567" s="18" t="n">
        <v>46234</v>
      </c>
      <c r="C1567" s="17" t="s">
        <v>82</v>
      </c>
      <c r="D1567" s="17" t="s">
        <v>1773</v>
      </c>
      <c r="E1567" s="17" t="s">
        <v>2012</v>
      </c>
      <c r="F1567" s="15" t="n">
        <v>741.44</v>
      </c>
      <c r="G1567" s="15" t="n">
        <f aca="false">ROUND(ROUND(F1567*100,0)/10,0)/100</f>
        <v>74.14</v>
      </c>
      <c r="H1567" s="15" t="n">
        <f aca="false">F1567+G1567</f>
        <v>815.58</v>
      </c>
      <c r="I1567" s="17" t="s">
        <v>2474</v>
      </c>
      <c r="J1567" s="19" t="n">
        <f aca="false">DATE(YEAR(B1567),MONTH(B1567),1)</f>
        <v>46204</v>
      </c>
      <c r="K1567" s="17" t="str">
        <f aca="false">IF(E1567="","No","Yes")</f>
        <v>Yes</v>
      </c>
      <c r="L1567" s="17" t="str">
        <f aca="false">IF(D1567="","No","Yes")</f>
        <v>Yes</v>
      </c>
    </row>
    <row r="1568" customFormat="false" ht="15" hidden="false" customHeight="false" outlineLevel="0" collapsed="false">
      <c r="A1568" s="17" t="s">
        <v>4038</v>
      </c>
      <c r="B1568" s="18" t="n">
        <v>46234</v>
      </c>
      <c r="C1568" s="17" t="s">
        <v>82</v>
      </c>
      <c r="D1568" s="17" t="s">
        <v>2008</v>
      </c>
      <c r="E1568" s="17" t="s">
        <v>2013</v>
      </c>
      <c r="F1568" s="15" t="n">
        <v>174.66</v>
      </c>
      <c r="G1568" s="15" t="n">
        <f aca="false">ROUND(ROUND(F1568*100,0)/10,0)/100</f>
        <v>17.47</v>
      </c>
      <c r="H1568" s="15" t="n">
        <f aca="false">F1568+G1568</f>
        <v>192.13</v>
      </c>
      <c r="I1568" s="17" t="s">
        <v>2474</v>
      </c>
      <c r="J1568" s="19" t="n">
        <f aca="false">DATE(YEAR(B1568),MONTH(B1568),1)</f>
        <v>46204</v>
      </c>
      <c r="K1568" s="17" t="str">
        <f aca="false">IF(E1568="","No","Yes")</f>
        <v>Yes</v>
      </c>
      <c r="L1568" s="17" t="str">
        <f aca="false">IF(D1568="","No","Yes")</f>
        <v>Yes</v>
      </c>
    </row>
    <row r="1569" customFormat="false" ht="15" hidden="false" customHeight="false" outlineLevel="0" collapsed="false">
      <c r="A1569" s="17" t="s">
        <v>4039</v>
      </c>
      <c r="B1569" s="18" t="n">
        <v>46234</v>
      </c>
      <c r="C1569" s="17" t="s">
        <v>82</v>
      </c>
      <c r="D1569" s="17" t="s">
        <v>1952</v>
      </c>
      <c r="E1569" s="17" t="s">
        <v>2036</v>
      </c>
      <c r="F1569" s="15" t="n">
        <v>160.98</v>
      </c>
      <c r="G1569" s="15" t="n">
        <f aca="false">ROUND(ROUND(F1569*100,0)/10,0)/100</f>
        <v>16.1</v>
      </c>
      <c r="H1569" s="15" t="n">
        <f aca="false">F1569+G1569</f>
        <v>177.08</v>
      </c>
      <c r="I1569" s="17" t="s">
        <v>2474</v>
      </c>
      <c r="J1569" s="19" t="n">
        <f aca="false">DATE(YEAR(B1569),MONTH(B1569),1)</f>
        <v>46204</v>
      </c>
      <c r="K1569" s="17" t="str">
        <f aca="false">IF(E1569="","No","Yes")</f>
        <v>Yes</v>
      </c>
      <c r="L1569" s="17" t="str">
        <f aca="false">IF(D1569="","No","Yes")</f>
        <v>Yes</v>
      </c>
    </row>
    <row r="1570" customFormat="false" ht="15" hidden="false" customHeight="false" outlineLevel="0" collapsed="false">
      <c r="A1570" s="17" t="s">
        <v>4040</v>
      </c>
      <c r="B1570" s="18" t="n">
        <v>46234</v>
      </c>
      <c r="C1570" s="17" t="s">
        <v>82</v>
      </c>
      <c r="D1570" s="17" t="s">
        <v>1852</v>
      </c>
      <c r="E1570" s="17" t="s">
        <v>2045</v>
      </c>
      <c r="F1570" s="15" t="n">
        <v>192.12</v>
      </c>
      <c r="G1570" s="15" t="n">
        <f aca="false">ROUND(ROUND(F1570*100,0)/10,0)/100</f>
        <v>19.21</v>
      </c>
      <c r="H1570" s="15" t="n">
        <f aca="false">F1570+G1570</f>
        <v>211.33</v>
      </c>
      <c r="I1570" s="17" t="s">
        <v>2474</v>
      </c>
      <c r="J1570" s="19" t="n">
        <f aca="false">DATE(YEAR(B1570),MONTH(B1570),1)</f>
        <v>46204</v>
      </c>
      <c r="K1570" s="17" t="str">
        <f aca="false">IF(E1570="","No","Yes")</f>
        <v>Yes</v>
      </c>
      <c r="L1570" s="17" t="str">
        <f aca="false">IF(D1570="","No","Yes")</f>
        <v>Yes</v>
      </c>
    </row>
    <row r="1571" customFormat="false" ht="15" hidden="false" customHeight="false" outlineLevel="0" collapsed="false">
      <c r="A1571" s="17" t="s">
        <v>4041</v>
      </c>
      <c r="B1571" s="18" t="n">
        <v>46234</v>
      </c>
      <c r="C1571" s="17" t="s">
        <v>88</v>
      </c>
      <c r="D1571" s="17" t="s">
        <v>1942</v>
      </c>
      <c r="E1571" s="17" t="s">
        <v>1975</v>
      </c>
      <c r="F1571" s="15" t="n">
        <v>503.58</v>
      </c>
      <c r="G1571" s="15" t="n">
        <f aca="false">ROUND(ROUND(F1571*100,0)/10,0)/100</f>
        <v>50.36</v>
      </c>
      <c r="H1571" s="15" t="n">
        <f aca="false">F1571+G1571</f>
        <v>553.94</v>
      </c>
      <c r="I1571" s="17" t="s">
        <v>2474</v>
      </c>
      <c r="J1571" s="19" t="n">
        <f aca="false">DATE(YEAR(B1571),MONTH(B1571),1)</f>
        <v>46204</v>
      </c>
      <c r="K1571" s="17" t="str">
        <f aca="false">IF(E1571="","No","Yes")</f>
        <v>Yes</v>
      </c>
      <c r="L1571" s="17" t="str">
        <f aca="false">IF(D1571="","No","Yes")</f>
        <v>Yes</v>
      </c>
    </row>
    <row r="1572" customFormat="false" ht="15" hidden="false" customHeight="false" outlineLevel="0" collapsed="false">
      <c r="A1572" s="17" t="s">
        <v>4042</v>
      </c>
      <c r="B1572" s="18" t="n">
        <v>46234</v>
      </c>
      <c r="C1572" s="17" t="s">
        <v>101</v>
      </c>
      <c r="D1572" s="17" t="s">
        <v>1826</v>
      </c>
      <c r="E1572" s="17" t="s">
        <v>1993</v>
      </c>
      <c r="F1572" s="15" t="n">
        <v>890.24</v>
      </c>
      <c r="G1572" s="15" t="n">
        <f aca="false">ROUND(ROUND(F1572*100,0)/10,0)/100</f>
        <v>89.02</v>
      </c>
      <c r="H1572" s="15" t="n">
        <f aca="false">F1572+G1572</f>
        <v>979.26</v>
      </c>
      <c r="I1572" s="17" t="s">
        <v>2474</v>
      </c>
      <c r="J1572" s="19" t="n">
        <f aca="false">DATE(YEAR(B1572),MONTH(B1572),1)</f>
        <v>46204</v>
      </c>
      <c r="K1572" s="17" t="str">
        <f aca="false">IF(E1572="","No","Yes")</f>
        <v>Yes</v>
      </c>
      <c r="L1572" s="17" t="str">
        <f aca="false">IF(D1572="","No","Yes")</f>
        <v>Yes</v>
      </c>
    </row>
    <row r="1573" customFormat="false" ht="15" hidden="false" customHeight="false" outlineLevel="0" collapsed="false">
      <c r="A1573" s="17" t="s">
        <v>4043</v>
      </c>
      <c r="B1573" s="18" t="n">
        <v>46234</v>
      </c>
      <c r="C1573" s="17" t="s">
        <v>101</v>
      </c>
      <c r="D1573" s="17" t="s">
        <v>2008</v>
      </c>
      <c r="E1573" s="17" t="s">
        <v>2007</v>
      </c>
      <c r="F1573" s="15" t="n">
        <v>337.16</v>
      </c>
      <c r="G1573" s="15" t="n">
        <f aca="false">ROUND(ROUND(F1573*100,0)/10,0)/100</f>
        <v>33.72</v>
      </c>
      <c r="H1573" s="15" t="n">
        <f aca="false">F1573+G1573</f>
        <v>370.88</v>
      </c>
      <c r="I1573" s="17" t="s">
        <v>2474</v>
      </c>
      <c r="J1573" s="19" t="n">
        <f aca="false">DATE(YEAR(B1573),MONTH(B1573),1)</f>
        <v>46204</v>
      </c>
      <c r="K1573" s="17" t="str">
        <f aca="false">IF(E1573="","No","Yes")</f>
        <v>Yes</v>
      </c>
      <c r="L1573" s="17" t="str">
        <f aca="false">IF(D1573="","No","Yes")</f>
        <v>Yes</v>
      </c>
    </row>
    <row r="1574" customFormat="false" ht="15" hidden="false" customHeight="false" outlineLevel="0" collapsed="false">
      <c r="A1574" s="17" t="s">
        <v>4044</v>
      </c>
      <c r="B1574" s="18" t="n">
        <v>46234</v>
      </c>
      <c r="C1574" s="17" t="s">
        <v>101</v>
      </c>
      <c r="D1574" s="17" t="s">
        <v>1809</v>
      </c>
      <c r="E1574" s="17" t="s">
        <v>2015</v>
      </c>
      <c r="F1574" s="15" t="n">
        <v>263.95</v>
      </c>
      <c r="G1574" s="15" t="n">
        <f aca="false">ROUND(ROUND(F1574*100,0)/10,0)/100</f>
        <v>26.4</v>
      </c>
      <c r="H1574" s="15" t="n">
        <f aca="false">F1574+G1574</f>
        <v>290.35</v>
      </c>
      <c r="I1574" s="17" t="s">
        <v>2474</v>
      </c>
      <c r="J1574" s="19" t="n">
        <f aca="false">DATE(YEAR(B1574),MONTH(B1574),1)</f>
        <v>46204</v>
      </c>
      <c r="K1574" s="17" t="str">
        <f aca="false">IF(E1574="","No","Yes")</f>
        <v>Yes</v>
      </c>
      <c r="L1574" s="17" t="str">
        <f aca="false">IF(D1574="","No","Yes")</f>
        <v>Yes</v>
      </c>
    </row>
    <row r="1575" customFormat="false" ht="15" hidden="false" customHeight="false" outlineLevel="0" collapsed="false">
      <c r="A1575" s="17" t="s">
        <v>4045</v>
      </c>
      <c r="B1575" s="18" t="n">
        <v>46234</v>
      </c>
      <c r="C1575" s="17" t="s">
        <v>101</v>
      </c>
      <c r="D1575" s="17" t="s">
        <v>1868</v>
      </c>
      <c r="E1575" s="17" t="s">
        <v>2026</v>
      </c>
      <c r="F1575" s="15" t="n">
        <v>88.69</v>
      </c>
      <c r="G1575" s="15" t="n">
        <f aca="false">ROUND(ROUND(F1575*100,0)/10,0)/100</f>
        <v>8.87</v>
      </c>
      <c r="H1575" s="15" t="n">
        <f aca="false">F1575+G1575</f>
        <v>97.56</v>
      </c>
      <c r="I1575" s="17" t="s">
        <v>2474</v>
      </c>
      <c r="J1575" s="19" t="n">
        <f aca="false">DATE(YEAR(B1575),MONTH(B1575),1)</f>
        <v>46204</v>
      </c>
      <c r="K1575" s="17" t="str">
        <f aca="false">IF(E1575="","No","Yes")</f>
        <v>Yes</v>
      </c>
      <c r="L1575" s="17" t="str">
        <f aca="false">IF(D1575="","No","Yes")</f>
        <v>Yes</v>
      </c>
    </row>
    <row r="1576" customFormat="false" ht="15" hidden="false" customHeight="false" outlineLevel="0" collapsed="false">
      <c r="A1576" s="17" t="s">
        <v>4046</v>
      </c>
      <c r="B1576" s="18" t="n">
        <v>46234</v>
      </c>
      <c r="C1576" s="17" t="s">
        <v>101</v>
      </c>
      <c r="D1576" s="17" t="s">
        <v>2008</v>
      </c>
      <c r="E1576" s="17"/>
      <c r="F1576" s="15" t="n">
        <v>372.91</v>
      </c>
      <c r="G1576" s="15" t="n">
        <f aca="false">ROUND(ROUND(F1576*100,0)/10,0)/100</f>
        <v>37.29</v>
      </c>
      <c r="H1576" s="15" t="n">
        <f aca="false">F1576+G1576</f>
        <v>410.2</v>
      </c>
      <c r="I1576" s="17" t="s">
        <v>2472</v>
      </c>
      <c r="J1576" s="19" t="n">
        <f aca="false">DATE(YEAR(B1576),MONTH(B1576),1)</f>
        <v>46204</v>
      </c>
      <c r="K1576" s="17" t="str">
        <f aca="false">IF(E1576="","No","Yes")</f>
        <v>No</v>
      </c>
      <c r="L1576" s="17" t="str">
        <f aca="false">IF(D1576="","No","Yes")</f>
        <v>Yes</v>
      </c>
    </row>
    <row r="1577" customFormat="false" ht="15" hidden="false" customHeight="false" outlineLevel="0" collapsed="false">
      <c r="A1577" s="17" t="s">
        <v>4047</v>
      </c>
      <c r="B1577" s="18" t="n">
        <v>46235</v>
      </c>
      <c r="C1577" s="17" t="s">
        <v>82</v>
      </c>
      <c r="D1577" s="17" t="s">
        <v>1671</v>
      </c>
      <c r="E1577" s="17" t="s">
        <v>1949</v>
      </c>
      <c r="F1577" s="15" t="n">
        <v>603.62</v>
      </c>
      <c r="G1577" s="15" t="n">
        <f aca="false">ROUND(ROUND(F1577*100,0)/10,0)/100</f>
        <v>60.36</v>
      </c>
      <c r="H1577" s="15" t="n">
        <f aca="false">F1577+G1577</f>
        <v>663.98</v>
      </c>
      <c r="I1577" s="17" t="s">
        <v>2474</v>
      </c>
      <c r="J1577" s="19" t="n">
        <f aca="false">DATE(YEAR(B1577),MONTH(B1577),1)</f>
        <v>46235</v>
      </c>
      <c r="K1577" s="17" t="str">
        <f aca="false">IF(E1577="","No","Yes")</f>
        <v>Yes</v>
      </c>
      <c r="L1577" s="17" t="str">
        <f aca="false">IF(D1577="","No","Yes")</f>
        <v>Yes</v>
      </c>
    </row>
    <row r="1578" customFormat="false" ht="15" hidden="false" customHeight="false" outlineLevel="0" collapsed="false">
      <c r="A1578" s="17" t="s">
        <v>4048</v>
      </c>
      <c r="B1578" s="18" t="n">
        <v>46235</v>
      </c>
      <c r="C1578" s="17" t="s">
        <v>82</v>
      </c>
      <c r="D1578" s="17" t="s">
        <v>1859</v>
      </c>
      <c r="E1578" s="17" t="s">
        <v>1959</v>
      </c>
      <c r="F1578" s="15" t="n">
        <v>173.83</v>
      </c>
      <c r="G1578" s="15" t="n">
        <f aca="false">ROUND(ROUND(F1578*100,0)/10,0)/100</f>
        <v>17.38</v>
      </c>
      <c r="H1578" s="15" t="n">
        <f aca="false">F1578+G1578</f>
        <v>191.21</v>
      </c>
      <c r="I1578" s="17" t="s">
        <v>2474</v>
      </c>
      <c r="J1578" s="19" t="n">
        <f aca="false">DATE(YEAR(B1578),MONTH(B1578),1)</f>
        <v>46235</v>
      </c>
      <c r="K1578" s="17" t="str">
        <f aca="false">IF(E1578="","No","Yes")</f>
        <v>Yes</v>
      </c>
      <c r="L1578" s="17" t="str">
        <f aca="false">IF(D1578="","No","Yes")</f>
        <v>Yes</v>
      </c>
    </row>
    <row r="1579" customFormat="false" ht="15" hidden="false" customHeight="false" outlineLevel="0" collapsed="false">
      <c r="A1579" s="17" t="s">
        <v>4049</v>
      </c>
      <c r="B1579" s="18" t="n">
        <v>46235</v>
      </c>
      <c r="C1579" s="17" t="s">
        <v>82</v>
      </c>
      <c r="D1579" s="17" t="s">
        <v>1773</v>
      </c>
      <c r="E1579" s="17" t="s">
        <v>1986</v>
      </c>
      <c r="F1579" s="15" t="n">
        <v>217.13</v>
      </c>
      <c r="G1579" s="15" t="n">
        <f aca="false">ROUND(ROUND(F1579*100,0)/10,0)/100</f>
        <v>21.71</v>
      </c>
      <c r="H1579" s="15" t="n">
        <f aca="false">F1579+G1579</f>
        <v>238.84</v>
      </c>
      <c r="I1579" s="17" t="s">
        <v>2474</v>
      </c>
      <c r="J1579" s="19" t="n">
        <f aca="false">DATE(YEAR(B1579),MONTH(B1579),1)</f>
        <v>46235</v>
      </c>
      <c r="K1579" s="17" t="str">
        <f aca="false">IF(E1579="","No","Yes")</f>
        <v>Yes</v>
      </c>
      <c r="L1579" s="17" t="str">
        <f aca="false">IF(D1579="","No","Yes")</f>
        <v>Yes</v>
      </c>
    </row>
    <row r="1580" customFormat="false" ht="15" hidden="false" customHeight="false" outlineLevel="0" collapsed="false">
      <c r="A1580" s="17" t="s">
        <v>4050</v>
      </c>
      <c r="B1580" s="18" t="n">
        <v>46235</v>
      </c>
      <c r="C1580" s="17" t="s">
        <v>82</v>
      </c>
      <c r="D1580" s="17" t="s">
        <v>1800</v>
      </c>
      <c r="E1580" s="17" t="s">
        <v>2028</v>
      </c>
      <c r="F1580" s="15" t="n">
        <v>149.34</v>
      </c>
      <c r="G1580" s="15" t="n">
        <f aca="false">ROUND(ROUND(F1580*100,0)/10,0)/100</f>
        <v>14.93</v>
      </c>
      <c r="H1580" s="15" t="n">
        <f aca="false">F1580+G1580</f>
        <v>164.27</v>
      </c>
      <c r="I1580" s="17" t="s">
        <v>2474</v>
      </c>
      <c r="J1580" s="19" t="n">
        <f aca="false">DATE(YEAR(B1580),MONTH(B1580),1)</f>
        <v>46235</v>
      </c>
      <c r="K1580" s="17" t="str">
        <f aca="false">IF(E1580="","No","Yes")</f>
        <v>Yes</v>
      </c>
      <c r="L1580" s="17" t="str">
        <f aca="false">IF(D1580="","No","Yes")</f>
        <v>Yes</v>
      </c>
    </row>
    <row r="1581" customFormat="false" ht="15" hidden="false" customHeight="false" outlineLevel="0" collapsed="false">
      <c r="A1581" s="17" t="s">
        <v>4051</v>
      </c>
      <c r="B1581" s="18" t="n">
        <v>46235</v>
      </c>
      <c r="C1581" s="17" t="s">
        <v>82</v>
      </c>
      <c r="D1581" s="17" t="s">
        <v>1757</v>
      </c>
      <c r="E1581" s="17" t="s">
        <v>2037</v>
      </c>
      <c r="F1581" s="15" t="n">
        <v>28</v>
      </c>
      <c r="G1581" s="15" t="n">
        <f aca="false">ROUND(ROUND(F1581*100,0)/10,0)/100</f>
        <v>2.8</v>
      </c>
      <c r="H1581" s="15" t="n">
        <f aca="false">F1581+G1581</f>
        <v>30.8</v>
      </c>
      <c r="I1581" s="17" t="s">
        <v>2474</v>
      </c>
      <c r="J1581" s="19" t="n">
        <f aca="false">DATE(YEAR(B1581),MONTH(B1581),1)</f>
        <v>46235</v>
      </c>
      <c r="K1581" s="17" t="str">
        <f aca="false">IF(E1581="","No","Yes")</f>
        <v>Yes</v>
      </c>
      <c r="L1581" s="17" t="str">
        <f aca="false">IF(D1581="","No","Yes")</f>
        <v>Yes</v>
      </c>
    </row>
    <row r="1582" customFormat="false" ht="15" hidden="false" customHeight="false" outlineLevel="0" collapsed="false">
      <c r="A1582" s="17" t="s">
        <v>4052</v>
      </c>
      <c r="B1582" s="18" t="n">
        <v>46235</v>
      </c>
      <c r="C1582" s="17" t="s">
        <v>82</v>
      </c>
      <c r="D1582" s="17" t="s">
        <v>2040</v>
      </c>
      <c r="E1582" s="17" t="s">
        <v>2039</v>
      </c>
      <c r="F1582" s="15" t="n">
        <v>573.49</v>
      </c>
      <c r="G1582" s="15" t="n">
        <f aca="false">ROUND(ROUND(F1582*100,0)/10,0)/100</f>
        <v>57.35</v>
      </c>
      <c r="H1582" s="15" t="n">
        <f aca="false">F1582+G1582</f>
        <v>630.84</v>
      </c>
      <c r="I1582" s="17" t="s">
        <v>2474</v>
      </c>
      <c r="J1582" s="19" t="n">
        <f aca="false">DATE(YEAR(B1582),MONTH(B1582),1)</f>
        <v>46235</v>
      </c>
      <c r="K1582" s="17" t="str">
        <f aca="false">IF(E1582="","No","Yes")</f>
        <v>Yes</v>
      </c>
      <c r="L1582" s="17" t="str">
        <f aca="false">IF(D1582="","No","Yes")</f>
        <v>Yes</v>
      </c>
    </row>
    <row r="1583" customFormat="false" ht="15" hidden="false" customHeight="false" outlineLevel="0" collapsed="false">
      <c r="A1583" s="17" t="s">
        <v>4053</v>
      </c>
      <c r="B1583" s="18" t="n">
        <v>46235</v>
      </c>
      <c r="C1583" s="17" t="s">
        <v>82</v>
      </c>
      <c r="D1583" s="17" t="s">
        <v>1800</v>
      </c>
      <c r="E1583" s="17" t="s">
        <v>2055</v>
      </c>
      <c r="F1583" s="15" t="n">
        <v>94.29</v>
      </c>
      <c r="G1583" s="15" t="n">
        <f aca="false">ROUND(ROUND(F1583*100,0)/10,0)/100</f>
        <v>9.43</v>
      </c>
      <c r="H1583" s="15" t="n">
        <f aca="false">F1583+G1583</f>
        <v>103.72</v>
      </c>
      <c r="I1583" s="17" t="s">
        <v>2474</v>
      </c>
      <c r="J1583" s="19" t="n">
        <f aca="false">DATE(YEAR(B1583),MONTH(B1583),1)</f>
        <v>46235</v>
      </c>
      <c r="K1583" s="17" t="str">
        <f aca="false">IF(E1583="","No","Yes")</f>
        <v>Yes</v>
      </c>
      <c r="L1583" s="17" t="str">
        <f aca="false">IF(D1583="","No","Yes")</f>
        <v>Yes</v>
      </c>
    </row>
    <row r="1584" customFormat="false" ht="15" hidden="false" customHeight="false" outlineLevel="0" collapsed="false">
      <c r="A1584" s="17" t="s">
        <v>4054</v>
      </c>
      <c r="B1584" s="18" t="n">
        <v>46235</v>
      </c>
      <c r="C1584" s="17" t="s">
        <v>82</v>
      </c>
      <c r="D1584" s="17" t="s">
        <v>1955</v>
      </c>
      <c r="E1584" s="17"/>
      <c r="F1584" s="15" t="n">
        <v>120.36</v>
      </c>
      <c r="G1584" s="15" t="n">
        <f aca="false">ROUND(ROUND(F1584*100,0)/10,0)/100</f>
        <v>12.04</v>
      </c>
      <c r="H1584" s="15" t="n">
        <f aca="false">F1584+G1584</f>
        <v>132.4</v>
      </c>
      <c r="I1584" s="17" t="s">
        <v>2472</v>
      </c>
      <c r="J1584" s="19" t="n">
        <f aca="false">DATE(YEAR(B1584),MONTH(B1584),1)</f>
        <v>46235</v>
      </c>
      <c r="K1584" s="17" t="str">
        <f aca="false">IF(E1584="","No","Yes")</f>
        <v>No</v>
      </c>
      <c r="L1584" s="17" t="str">
        <f aca="false">IF(D1584="","No","Yes")</f>
        <v>Yes</v>
      </c>
    </row>
    <row r="1585" customFormat="false" ht="15" hidden="false" customHeight="false" outlineLevel="0" collapsed="false">
      <c r="A1585" s="17" t="s">
        <v>4055</v>
      </c>
      <c r="B1585" s="18" t="n">
        <v>46235</v>
      </c>
      <c r="C1585" s="17" t="s">
        <v>88</v>
      </c>
      <c r="D1585" s="17" t="s">
        <v>1849</v>
      </c>
      <c r="E1585" s="17" t="s">
        <v>1960</v>
      </c>
      <c r="F1585" s="15" t="n">
        <v>627.07</v>
      </c>
      <c r="G1585" s="15" t="n">
        <f aca="false">ROUND(ROUND(F1585*100,0)/10,0)/100</f>
        <v>62.71</v>
      </c>
      <c r="H1585" s="15" t="n">
        <f aca="false">F1585+G1585</f>
        <v>689.78</v>
      </c>
      <c r="I1585" s="17" t="s">
        <v>2474</v>
      </c>
      <c r="J1585" s="19" t="n">
        <f aca="false">DATE(YEAR(B1585),MONTH(B1585),1)</f>
        <v>46235</v>
      </c>
      <c r="K1585" s="17" t="str">
        <f aca="false">IF(E1585="","No","Yes")</f>
        <v>Yes</v>
      </c>
      <c r="L1585" s="17" t="str">
        <f aca="false">IF(D1585="","No","Yes")</f>
        <v>Yes</v>
      </c>
    </row>
    <row r="1586" customFormat="false" ht="15" hidden="false" customHeight="false" outlineLevel="0" collapsed="false">
      <c r="A1586" s="17" t="s">
        <v>4056</v>
      </c>
      <c r="B1586" s="18" t="n">
        <v>46235</v>
      </c>
      <c r="C1586" s="17" t="s">
        <v>88</v>
      </c>
      <c r="D1586" s="17" t="s">
        <v>2040</v>
      </c>
      <c r="E1586" s="17" t="s">
        <v>2043</v>
      </c>
      <c r="F1586" s="15" t="n">
        <v>714.46</v>
      </c>
      <c r="G1586" s="15" t="n">
        <f aca="false">ROUND(ROUND(F1586*100,0)/10,0)/100</f>
        <v>71.45</v>
      </c>
      <c r="H1586" s="15" t="n">
        <f aca="false">F1586+G1586</f>
        <v>785.91</v>
      </c>
      <c r="I1586" s="17" t="s">
        <v>2474</v>
      </c>
      <c r="J1586" s="19" t="n">
        <f aca="false">DATE(YEAR(B1586),MONTH(B1586),1)</f>
        <v>46235</v>
      </c>
      <c r="K1586" s="17" t="str">
        <f aca="false">IF(E1586="","No","Yes")</f>
        <v>Yes</v>
      </c>
      <c r="L1586" s="17" t="str">
        <f aca="false">IF(D1586="","No","Yes")</f>
        <v>Yes</v>
      </c>
    </row>
    <row r="1587" customFormat="false" ht="15" hidden="false" customHeight="false" outlineLevel="0" collapsed="false">
      <c r="A1587" s="17" t="s">
        <v>4057</v>
      </c>
      <c r="B1587" s="18" t="n">
        <v>46235</v>
      </c>
      <c r="C1587" s="17" t="s">
        <v>88</v>
      </c>
      <c r="D1587" s="17" t="s">
        <v>1878</v>
      </c>
      <c r="E1587" s="17" t="s">
        <v>2053</v>
      </c>
      <c r="F1587" s="15" t="n">
        <v>28</v>
      </c>
      <c r="G1587" s="15" t="n">
        <f aca="false">ROUND(ROUND(F1587*100,0)/10,0)/100</f>
        <v>2.8</v>
      </c>
      <c r="H1587" s="15" t="n">
        <f aca="false">F1587+G1587</f>
        <v>30.8</v>
      </c>
      <c r="I1587" s="17" t="s">
        <v>2474</v>
      </c>
      <c r="J1587" s="19" t="n">
        <f aca="false">DATE(YEAR(B1587),MONTH(B1587),1)</f>
        <v>46235</v>
      </c>
      <c r="K1587" s="17" t="str">
        <f aca="false">IF(E1587="","No","Yes")</f>
        <v>Yes</v>
      </c>
      <c r="L1587" s="17" t="str">
        <f aca="false">IF(D1587="","No","Yes")</f>
        <v>Yes</v>
      </c>
    </row>
    <row r="1588" customFormat="false" ht="15" hidden="false" customHeight="false" outlineLevel="0" collapsed="false">
      <c r="A1588" s="17" t="s">
        <v>4058</v>
      </c>
      <c r="B1588" s="18" t="n">
        <v>46235</v>
      </c>
      <c r="C1588" s="17" t="s">
        <v>88</v>
      </c>
      <c r="D1588" s="17" t="s">
        <v>1962</v>
      </c>
      <c r="E1588" s="17" t="s">
        <v>2058</v>
      </c>
      <c r="F1588" s="15" t="n">
        <v>339.58</v>
      </c>
      <c r="G1588" s="15" t="n">
        <f aca="false">ROUND(ROUND(F1588*100,0)/10,0)/100</f>
        <v>33.96</v>
      </c>
      <c r="H1588" s="15" t="n">
        <f aca="false">F1588+G1588</f>
        <v>373.54</v>
      </c>
      <c r="I1588" s="17" t="s">
        <v>2474</v>
      </c>
      <c r="J1588" s="19" t="n">
        <f aca="false">DATE(YEAR(B1588),MONTH(B1588),1)</f>
        <v>46235</v>
      </c>
      <c r="K1588" s="17" t="str">
        <f aca="false">IF(E1588="","No","Yes")</f>
        <v>Yes</v>
      </c>
      <c r="L1588" s="17" t="str">
        <f aca="false">IF(D1588="","No","Yes")</f>
        <v>Yes</v>
      </c>
    </row>
    <row r="1589" customFormat="false" ht="15" hidden="false" customHeight="false" outlineLevel="0" collapsed="false">
      <c r="A1589" s="17" t="s">
        <v>4059</v>
      </c>
      <c r="B1589" s="18" t="n">
        <v>46235</v>
      </c>
      <c r="C1589" s="17" t="s">
        <v>88</v>
      </c>
      <c r="D1589" s="17"/>
      <c r="E1589" s="17"/>
      <c r="F1589" s="15" t="n">
        <v>372.61</v>
      </c>
      <c r="G1589" s="15" t="n">
        <f aca="false">ROUND(ROUND(F1589*100,0)/10,0)/100</f>
        <v>37.26</v>
      </c>
      <c r="H1589" s="15" t="n">
        <f aca="false">F1589+G1589</f>
        <v>409.87</v>
      </c>
      <c r="I1589" s="17" t="s">
        <v>2470</v>
      </c>
      <c r="J1589" s="19" t="n">
        <f aca="false">DATE(YEAR(B1589),MONTH(B1589),1)</f>
        <v>46235</v>
      </c>
      <c r="K1589" s="17" t="str">
        <f aca="false">IF(E1589="","No","Yes")</f>
        <v>No</v>
      </c>
      <c r="L1589" s="17" t="str">
        <f aca="false">IF(D1589="","No","Yes")</f>
        <v>No</v>
      </c>
    </row>
    <row r="1590" customFormat="false" ht="15" hidden="false" customHeight="false" outlineLevel="0" collapsed="false">
      <c r="A1590" s="17" t="s">
        <v>4060</v>
      </c>
      <c r="B1590" s="18" t="n">
        <v>46235</v>
      </c>
      <c r="C1590" s="17" t="s">
        <v>101</v>
      </c>
      <c r="D1590" s="17" t="s">
        <v>1793</v>
      </c>
      <c r="E1590" s="17" t="s">
        <v>1948</v>
      </c>
      <c r="F1590" s="15" t="n">
        <v>144.79</v>
      </c>
      <c r="G1590" s="15" t="n">
        <f aca="false">ROUND(ROUND(F1590*100,0)/10,0)/100</f>
        <v>14.48</v>
      </c>
      <c r="H1590" s="15" t="n">
        <f aca="false">F1590+G1590</f>
        <v>159.27</v>
      </c>
      <c r="I1590" s="17" t="s">
        <v>2474</v>
      </c>
      <c r="J1590" s="19" t="n">
        <f aca="false">DATE(YEAR(B1590),MONTH(B1590),1)</f>
        <v>46235</v>
      </c>
      <c r="K1590" s="17" t="str">
        <f aca="false">IF(E1590="","No","Yes")</f>
        <v>Yes</v>
      </c>
      <c r="L1590" s="17" t="str">
        <f aca="false">IF(D1590="","No","Yes")</f>
        <v>Yes</v>
      </c>
    </row>
    <row r="1591" customFormat="false" ht="15" hidden="false" customHeight="false" outlineLevel="0" collapsed="false">
      <c r="A1591" s="17" t="s">
        <v>4061</v>
      </c>
      <c r="B1591" s="18" t="n">
        <v>46235</v>
      </c>
      <c r="C1591" s="17" t="s">
        <v>101</v>
      </c>
      <c r="D1591" s="17" t="s">
        <v>1711</v>
      </c>
      <c r="E1591" s="17" t="s">
        <v>1967</v>
      </c>
      <c r="F1591" s="15" t="n">
        <v>83.02</v>
      </c>
      <c r="G1591" s="15" t="n">
        <f aca="false">ROUND(ROUND(F1591*100,0)/10,0)/100</f>
        <v>8.3</v>
      </c>
      <c r="H1591" s="15" t="n">
        <f aca="false">F1591+G1591</f>
        <v>91.32</v>
      </c>
      <c r="I1591" s="17" t="s">
        <v>2474</v>
      </c>
      <c r="J1591" s="19" t="n">
        <f aca="false">DATE(YEAR(B1591),MONTH(B1591),1)</f>
        <v>46235</v>
      </c>
      <c r="K1591" s="17" t="str">
        <f aca="false">IF(E1591="","No","Yes")</f>
        <v>Yes</v>
      </c>
      <c r="L1591" s="17" t="str">
        <f aca="false">IF(D1591="","No","Yes")</f>
        <v>Yes</v>
      </c>
    </row>
    <row r="1592" customFormat="false" ht="15" hidden="false" customHeight="false" outlineLevel="0" collapsed="false">
      <c r="A1592" s="17" t="s">
        <v>4062</v>
      </c>
      <c r="B1592" s="18" t="n">
        <v>46236</v>
      </c>
      <c r="C1592" s="17" t="s">
        <v>82</v>
      </c>
      <c r="D1592" s="17" t="s">
        <v>1768</v>
      </c>
      <c r="E1592" s="17" t="s">
        <v>1992</v>
      </c>
      <c r="F1592" s="15" t="n">
        <v>180.63</v>
      </c>
      <c r="G1592" s="15" t="n">
        <f aca="false">ROUND(ROUND(F1592*100,0)/10,0)/100</f>
        <v>18.06</v>
      </c>
      <c r="H1592" s="15" t="n">
        <f aca="false">F1592+G1592</f>
        <v>198.69</v>
      </c>
      <c r="I1592" s="17" t="s">
        <v>2474</v>
      </c>
      <c r="J1592" s="19" t="n">
        <f aca="false">DATE(YEAR(B1592),MONTH(B1592),1)</f>
        <v>46235</v>
      </c>
      <c r="K1592" s="17" t="str">
        <f aca="false">IF(E1592="","No","Yes")</f>
        <v>Yes</v>
      </c>
      <c r="L1592" s="17" t="str">
        <f aca="false">IF(D1592="","No","Yes")</f>
        <v>Yes</v>
      </c>
    </row>
    <row r="1593" customFormat="false" ht="15" hidden="false" customHeight="false" outlineLevel="0" collapsed="false">
      <c r="A1593" s="17" t="s">
        <v>4063</v>
      </c>
      <c r="B1593" s="18" t="n">
        <v>46236</v>
      </c>
      <c r="C1593" s="17" t="s">
        <v>82</v>
      </c>
      <c r="D1593" s="17" t="s">
        <v>1778</v>
      </c>
      <c r="E1593" s="17" t="s">
        <v>2024</v>
      </c>
      <c r="F1593" s="15" t="n">
        <v>361.8</v>
      </c>
      <c r="G1593" s="15" t="n">
        <f aca="false">ROUND(ROUND(F1593*100,0)/10,0)/100</f>
        <v>36.18</v>
      </c>
      <c r="H1593" s="15" t="n">
        <f aca="false">F1593+G1593</f>
        <v>397.98</v>
      </c>
      <c r="I1593" s="17" t="s">
        <v>2474</v>
      </c>
      <c r="J1593" s="19" t="n">
        <f aca="false">DATE(YEAR(B1593),MONTH(B1593),1)</f>
        <v>46235</v>
      </c>
      <c r="K1593" s="17" t="str">
        <f aca="false">IF(E1593="","No","Yes")</f>
        <v>Yes</v>
      </c>
      <c r="L1593" s="17" t="str">
        <f aca="false">IF(D1593="","No","Yes")</f>
        <v>Yes</v>
      </c>
    </row>
    <row r="1594" customFormat="false" ht="15" hidden="false" customHeight="false" outlineLevel="0" collapsed="false">
      <c r="A1594" s="17" t="s">
        <v>4064</v>
      </c>
      <c r="B1594" s="18" t="n">
        <v>46236</v>
      </c>
      <c r="C1594" s="17" t="s">
        <v>82</v>
      </c>
      <c r="D1594" s="17" t="s">
        <v>1859</v>
      </c>
      <c r="E1594" s="17" t="s">
        <v>2044</v>
      </c>
      <c r="F1594" s="15" t="n">
        <v>147.19</v>
      </c>
      <c r="G1594" s="15" t="n">
        <f aca="false">ROUND(ROUND(F1594*100,0)/10,0)/100</f>
        <v>14.72</v>
      </c>
      <c r="H1594" s="15" t="n">
        <f aca="false">F1594+G1594</f>
        <v>161.91</v>
      </c>
      <c r="I1594" s="17" t="s">
        <v>2474</v>
      </c>
      <c r="J1594" s="19" t="n">
        <f aca="false">DATE(YEAR(B1594),MONTH(B1594),1)</f>
        <v>46235</v>
      </c>
      <c r="K1594" s="17" t="str">
        <f aca="false">IF(E1594="","No","Yes")</f>
        <v>Yes</v>
      </c>
      <c r="L1594" s="17" t="str">
        <f aca="false">IF(D1594="","No","Yes")</f>
        <v>Yes</v>
      </c>
    </row>
    <row r="1595" customFormat="false" ht="15" hidden="false" customHeight="false" outlineLevel="0" collapsed="false">
      <c r="A1595" s="17" t="s">
        <v>4065</v>
      </c>
      <c r="B1595" s="18" t="n">
        <v>46236</v>
      </c>
      <c r="C1595" s="17" t="s">
        <v>82</v>
      </c>
      <c r="D1595" s="17" t="s">
        <v>2021</v>
      </c>
      <c r="E1595" s="17" t="s">
        <v>2063</v>
      </c>
      <c r="F1595" s="15" t="n">
        <v>78.85</v>
      </c>
      <c r="G1595" s="15" t="n">
        <f aca="false">ROUND(ROUND(F1595*100,0)/10,0)/100</f>
        <v>7.89</v>
      </c>
      <c r="H1595" s="15" t="n">
        <f aca="false">F1595+G1595</f>
        <v>86.74</v>
      </c>
      <c r="I1595" s="17" t="s">
        <v>2474</v>
      </c>
      <c r="J1595" s="19" t="n">
        <f aca="false">DATE(YEAR(B1595),MONTH(B1595),1)</f>
        <v>46235</v>
      </c>
      <c r="K1595" s="17" t="str">
        <f aca="false">IF(E1595="","No","Yes")</f>
        <v>Yes</v>
      </c>
      <c r="L1595" s="17" t="str">
        <f aca="false">IF(D1595="","No","Yes")</f>
        <v>Yes</v>
      </c>
    </row>
    <row r="1596" customFormat="false" ht="15" hidden="false" customHeight="false" outlineLevel="0" collapsed="false">
      <c r="A1596" s="17" t="s">
        <v>4066</v>
      </c>
      <c r="B1596" s="18" t="n">
        <v>46236</v>
      </c>
      <c r="C1596" s="17" t="s">
        <v>82</v>
      </c>
      <c r="D1596" s="17" t="s">
        <v>1988</v>
      </c>
      <c r="E1596" s="17" t="s">
        <v>2086</v>
      </c>
      <c r="F1596" s="15" t="n">
        <v>1331.21</v>
      </c>
      <c r="G1596" s="15" t="n">
        <f aca="false">ROUND(ROUND(F1596*100,0)/10,0)/100</f>
        <v>133.12</v>
      </c>
      <c r="H1596" s="15" t="n">
        <f aca="false">F1596+G1596</f>
        <v>1464.33</v>
      </c>
      <c r="I1596" s="17" t="s">
        <v>2474</v>
      </c>
      <c r="J1596" s="19" t="n">
        <f aca="false">DATE(YEAR(B1596),MONTH(B1596),1)</f>
        <v>46235</v>
      </c>
      <c r="K1596" s="17" t="str">
        <f aca="false">IF(E1596="","No","Yes")</f>
        <v>Yes</v>
      </c>
      <c r="L1596" s="17" t="str">
        <f aca="false">IF(D1596="","No","Yes")</f>
        <v>Yes</v>
      </c>
    </row>
    <row r="1597" customFormat="false" ht="15" hidden="false" customHeight="false" outlineLevel="0" collapsed="false">
      <c r="A1597" s="17" t="s">
        <v>4067</v>
      </c>
      <c r="B1597" s="18" t="n">
        <v>46236</v>
      </c>
      <c r="C1597" s="17" t="s">
        <v>82</v>
      </c>
      <c r="D1597" s="17" t="s">
        <v>2077</v>
      </c>
      <c r="E1597" s="17"/>
      <c r="F1597" s="15" t="n">
        <v>144.49</v>
      </c>
      <c r="G1597" s="15" t="n">
        <f aca="false">ROUND(ROUND(F1597*100,0)/10,0)/100</f>
        <v>14.45</v>
      </c>
      <c r="H1597" s="15" t="n">
        <f aca="false">F1597+G1597</f>
        <v>158.94</v>
      </c>
      <c r="I1597" s="17" t="s">
        <v>2472</v>
      </c>
      <c r="J1597" s="19" t="n">
        <f aca="false">DATE(YEAR(B1597),MONTH(B1597),1)</f>
        <v>46235</v>
      </c>
      <c r="K1597" s="17" t="str">
        <f aca="false">IF(E1597="","No","Yes")</f>
        <v>No</v>
      </c>
      <c r="L1597" s="17" t="str">
        <f aca="false">IF(D1597="","No","Yes")</f>
        <v>Yes</v>
      </c>
    </row>
    <row r="1598" customFormat="false" ht="15" hidden="false" customHeight="false" outlineLevel="0" collapsed="false">
      <c r="A1598" s="17" t="s">
        <v>4068</v>
      </c>
      <c r="B1598" s="18" t="n">
        <v>46236</v>
      </c>
      <c r="C1598" s="17" t="s">
        <v>82</v>
      </c>
      <c r="D1598" s="17" t="s">
        <v>1962</v>
      </c>
      <c r="E1598" s="17"/>
      <c r="F1598" s="15" t="n">
        <v>231.04</v>
      </c>
      <c r="G1598" s="15" t="n">
        <f aca="false">ROUND(ROUND(F1598*100,0)/10,0)/100</f>
        <v>23.1</v>
      </c>
      <c r="H1598" s="15" t="n">
        <f aca="false">F1598+G1598</f>
        <v>254.14</v>
      </c>
      <c r="I1598" s="17" t="s">
        <v>2472</v>
      </c>
      <c r="J1598" s="19" t="n">
        <f aca="false">DATE(YEAR(B1598),MONTH(B1598),1)</f>
        <v>46235</v>
      </c>
      <c r="K1598" s="17" t="str">
        <f aca="false">IF(E1598="","No","Yes")</f>
        <v>No</v>
      </c>
      <c r="L1598" s="17" t="str">
        <f aca="false">IF(D1598="","No","Yes")</f>
        <v>Yes</v>
      </c>
    </row>
    <row r="1599" customFormat="false" ht="15" hidden="false" customHeight="false" outlineLevel="0" collapsed="false">
      <c r="A1599" s="17" t="s">
        <v>4069</v>
      </c>
      <c r="B1599" s="18" t="n">
        <v>46236</v>
      </c>
      <c r="C1599" s="17" t="s">
        <v>88</v>
      </c>
      <c r="D1599" s="17" t="s">
        <v>1691</v>
      </c>
      <c r="E1599" s="17" t="s">
        <v>1981</v>
      </c>
      <c r="F1599" s="15" t="n">
        <v>156.76</v>
      </c>
      <c r="G1599" s="15" t="n">
        <f aca="false">ROUND(ROUND(F1599*100,0)/10,0)/100</f>
        <v>15.68</v>
      </c>
      <c r="H1599" s="15" t="n">
        <f aca="false">F1599+G1599</f>
        <v>172.44</v>
      </c>
      <c r="I1599" s="17" t="s">
        <v>2474</v>
      </c>
      <c r="J1599" s="19" t="n">
        <f aca="false">DATE(YEAR(B1599),MONTH(B1599),1)</f>
        <v>46235</v>
      </c>
      <c r="K1599" s="17" t="str">
        <f aca="false">IF(E1599="","No","Yes")</f>
        <v>Yes</v>
      </c>
      <c r="L1599" s="17" t="str">
        <f aca="false">IF(D1599="","No","Yes")</f>
        <v>Yes</v>
      </c>
    </row>
    <row r="1600" customFormat="false" ht="15" hidden="false" customHeight="false" outlineLevel="0" collapsed="false">
      <c r="A1600" s="17" t="s">
        <v>4070</v>
      </c>
      <c r="B1600" s="18" t="n">
        <v>46236</v>
      </c>
      <c r="C1600" s="17" t="s">
        <v>88</v>
      </c>
      <c r="D1600" s="17" t="s">
        <v>1768</v>
      </c>
      <c r="E1600" s="17" t="s">
        <v>1997</v>
      </c>
      <c r="F1600" s="15" t="n">
        <v>175.97</v>
      </c>
      <c r="G1600" s="15" t="n">
        <f aca="false">ROUND(ROUND(F1600*100,0)/10,0)/100</f>
        <v>17.6</v>
      </c>
      <c r="H1600" s="15" t="n">
        <f aca="false">F1600+G1600</f>
        <v>193.57</v>
      </c>
      <c r="I1600" s="17" t="s">
        <v>2474</v>
      </c>
      <c r="J1600" s="19" t="n">
        <f aca="false">DATE(YEAR(B1600),MONTH(B1600),1)</f>
        <v>46235</v>
      </c>
      <c r="K1600" s="17" t="str">
        <f aca="false">IF(E1600="","No","Yes")</f>
        <v>Yes</v>
      </c>
      <c r="L1600" s="17" t="str">
        <f aca="false">IF(D1600="","No","Yes")</f>
        <v>Yes</v>
      </c>
    </row>
    <row r="1601" customFormat="false" ht="15" hidden="false" customHeight="false" outlineLevel="0" collapsed="false">
      <c r="A1601" s="17" t="s">
        <v>4071</v>
      </c>
      <c r="B1601" s="18" t="n">
        <v>46236</v>
      </c>
      <c r="C1601" s="17" t="s">
        <v>88</v>
      </c>
      <c r="D1601" s="17" t="s">
        <v>1773</v>
      </c>
      <c r="E1601" s="17" t="s">
        <v>2016</v>
      </c>
      <c r="F1601" s="15" t="n">
        <v>171.99</v>
      </c>
      <c r="G1601" s="15" t="n">
        <f aca="false">ROUND(ROUND(F1601*100,0)/10,0)/100</f>
        <v>17.2</v>
      </c>
      <c r="H1601" s="15" t="n">
        <f aca="false">F1601+G1601</f>
        <v>189.19</v>
      </c>
      <c r="I1601" s="17" t="s">
        <v>2474</v>
      </c>
      <c r="J1601" s="19" t="n">
        <f aca="false">DATE(YEAR(B1601),MONTH(B1601),1)</f>
        <v>46235</v>
      </c>
      <c r="K1601" s="17" t="str">
        <f aca="false">IF(E1601="","No","Yes")</f>
        <v>Yes</v>
      </c>
      <c r="L1601" s="17" t="str">
        <f aca="false">IF(D1601="","No","Yes")</f>
        <v>Yes</v>
      </c>
    </row>
    <row r="1602" customFormat="false" ht="15" hidden="false" customHeight="false" outlineLevel="0" collapsed="false">
      <c r="A1602" s="17" t="s">
        <v>4072</v>
      </c>
      <c r="B1602" s="18" t="n">
        <v>46236</v>
      </c>
      <c r="C1602" s="17" t="s">
        <v>88</v>
      </c>
      <c r="D1602" s="17" t="s">
        <v>2071</v>
      </c>
      <c r="E1602" s="17" t="s">
        <v>2070</v>
      </c>
      <c r="F1602" s="15" t="n">
        <v>194.87</v>
      </c>
      <c r="G1602" s="15" t="n">
        <f aca="false">ROUND(ROUND(F1602*100,0)/10,0)/100</f>
        <v>19.49</v>
      </c>
      <c r="H1602" s="15" t="n">
        <f aca="false">F1602+G1602</f>
        <v>214.36</v>
      </c>
      <c r="I1602" s="17" t="s">
        <v>2474</v>
      </c>
      <c r="J1602" s="19" t="n">
        <f aca="false">DATE(YEAR(B1602),MONTH(B1602),1)</f>
        <v>46235</v>
      </c>
      <c r="K1602" s="17" t="str">
        <f aca="false">IF(E1602="","No","Yes")</f>
        <v>Yes</v>
      </c>
      <c r="L1602" s="17" t="str">
        <f aca="false">IF(D1602="","No","Yes")</f>
        <v>Yes</v>
      </c>
    </row>
    <row r="1603" customFormat="false" ht="15" hidden="false" customHeight="false" outlineLevel="0" collapsed="false">
      <c r="A1603" s="17" t="s">
        <v>4073</v>
      </c>
      <c r="B1603" s="18" t="n">
        <v>46236</v>
      </c>
      <c r="C1603" s="17" t="s">
        <v>88</v>
      </c>
      <c r="D1603" s="17"/>
      <c r="E1603" s="17"/>
      <c r="F1603" s="15" t="n">
        <v>281.61</v>
      </c>
      <c r="G1603" s="15" t="n">
        <f aca="false">ROUND(ROUND(F1603*100,0)/10,0)/100</f>
        <v>28.16</v>
      </c>
      <c r="H1603" s="15" t="n">
        <f aca="false">F1603+G1603</f>
        <v>309.77</v>
      </c>
      <c r="I1603" s="17" t="s">
        <v>2470</v>
      </c>
      <c r="J1603" s="19" t="n">
        <f aca="false">DATE(YEAR(B1603),MONTH(B1603),1)</f>
        <v>46235</v>
      </c>
      <c r="K1603" s="17" t="str">
        <f aca="false">IF(E1603="","No","Yes")</f>
        <v>No</v>
      </c>
      <c r="L1603" s="17" t="str">
        <f aca="false">IF(D1603="","No","Yes")</f>
        <v>No</v>
      </c>
    </row>
    <row r="1604" customFormat="false" ht="15" hidden="false" customHeight="false" outlineLevel="0" collapsed="false">
      <c r="A1604" s="17" t="s">
        <v>4074</v>
      </c>
      <c r="B1604" s="18" t="n">
        <v>46236</v>
      </c>
      <c r="C1604" s="17" t="s">
        <v>88</v>
      </c>
      <c r="D1604" s="17" t="s">
        <v>1988</v>
      </c>
      <c r="E1604" s="17"/>
      <c r="F1604" s="15" t="n">
        <v>129.25</v>
      </c>
      <c r="G1604" s="15" t="n">
        <f aca="false">ROUND(ROUND(F1604*100,0)/10,0)/100</f>
        <v>12.93</v>
      </c>
      <c r="H1604" s="15" t="n">
        <f aca="false">F1604+G1604</f>
        <v>142.18</v>
      </c>
      <c r="I1604" s="17" t="s">
        <v>2472</v>
      </c>
      <c r="J1604" s="19" t="n">
        <f aca="false">DATE(YEAR(B1604),MONTH(B1604),1)</f>
        <v>46235</v>
      </c>
      <c r="K1604" s="17" t="str">
        <f aca="false">IF(E1604="","No","Yes")</f>
        <v>No</v>
      </c>
      <c r="L1604" s="17" t="str">
        <f aca="false">IF(D1604="","No","Yes")</f>
        <v>Yes</v>
      </c>
    </row>
    <row r="1605" customFormat="false" ht="15" hidden="false" customHeight="false" outlineLevel="0" collapsed="false">
      <c r="A1605" s="17" t="s">
        <v>4075</v>
      </c>
      <c r="B1605" s="18" t="n">
        <v>46237</v>
      </c>
      <c r="C1605" s="17" t="s">
        <v>82</v>
      </c>
      <c r="D1605" s="17" t="s">
        <v>1757</v>
      </c>
      <c r="E1605" s="17" t="s">
        <v>1995</v>
      </c>
      <c r="F1605" s="15" t="n">
        <v>116.98</v>
      </c>
      <c r="G1605" s="15" t="n">
        <f aca="false">ROUND(ROUND(F1605*100,0)/10,0)/100</f>
        <v>11.7</v>
      </c>
      <c r="H1605" s="15" t="n">
        <f aca="false">F1605+G1605</f>
        <v>128.68</v>
      </c>
      <c r="I1605" s="17" t="s">
        <v>2474</v>
      </c>
      <c r="J1605" s="19" t="n">
        <f aca="false">DATE(YEAR(B1605),MONTH(B1605),1)</f>
        <v>46235</v>
      </c>
      <c r="K1605" s="17" t="str">
        <f aca="false">IF(E1605="","No","Yes")</f>
        <v>Yes</v>
      </c>
      <c r="L1605" s="17" t="str">
        <f aca="false">IF(D1605="","No","Yes")</f>
        <v>Yes</v>
      </c>
    </row>
    <row r="1606" customFormat="false" ht="15" hidden="false" customHeight="false" outlineLevel="0" collapsed="false">
      <c r="A1606" s="17" t="s">
        <v>4076</v>
      </c>
      <c r="B1606" s="18" t="n">
        <v>46237</v>
      </c>
      <c r="C1606" s="17" t="s">
        <v>82</v>
      </c>
      <c r="D1606" s="17" t="s">
        <v>1988</v>
      </c>
      <c r="E1606" s="17" t="s">
        <v>2002</v>
      </c>
      <c r="F1606" s="15" t="n">
        <v>121.63</v>
      </c>
      <c r="G1606" s="15" t="n">
        <f aca="false">ROUND(ROUND(F1606*100,0)/10,0)/100</f>
        <v>12.16</v>
      </c>
      <c r="H1606" s="15" t="n">
        <f aca="false">F1606+G1606</f>
        <v>133.79</v>
      </c>
      <c r="I1606" s="17" t="s">
        <v>2474</v>
      </c>
      <c r="J1606" s="19" t="n">
        <f aca="false">DATE(YEAR(B1606),MONTH(B1606),1)</f>
        <v>46235</v>
      </c>
      <c r="K1606" s="17" t="str">
        <f aca="false">IF(E1606="","No","Yes")</f>
        <v>Yes</v>
      </c>
      <c r="L1606" s="17" t="str">
        <f aca="false">IF(D1606="","No","Yes")</f>
        <v>Yes</v>
      </c>
    </row>
    <row r="1607" customFormat="false" ht="15" hidden="false" customHeight="false" outlineLevel="0" collapsed="false">
      <c r="A1607" s="17" t="s">
        <v>4077</v>
      </c>
      <c r="B1607" s="18" t="n">
        <v>46237</v>
      </c>
      <c r="C1607" s="17" t="s">
        <v>82</v>
      </c>
      <c r="D1607" s="17" t="s">
        <v>1834</v>
      </c>
      <c r="E1607" s="17" t="s">
        <v>2017</v>
      </c>
      <c r="F1607" s="15" t="n">
        <v>349.62</v>
      </c>
      <c r="G1607" s="15" t="n">
        <f aca="false">ROUND(ROUND(F1607*100,0)/10,0)/100</f>
        <v>34.96</v>
      </c>
      <c r="H1607" s="15" t="n">
        <f aca="false">F1607+G1607</f>
        <v>384.58</v>
      </c>
      <c r="I1607" s="17" t="s">
        <v>2474</v>
      </c>
      <c r="J1607" s="19" t="n">
        <f aca="false">DATE(YEAR(B1607),MONTH(B1607),1)</f>
        <v>46235</v>
      </c>
      <c r="K1607" s="17" t="str">
        <f aca="false">IF(E1607="","No","Yes")</f>
        <v>Yes</v>
      </c>
      <c r="L1607" s="17" t="str">
        <f aca="false">IF(D1607="","No","Yes")</f>
        <v>Yes</v>
      </c>
    </row>
    <row r="1608" customFormat="false" ht="15" hidden="false" customHeight="false" outlineLevel="0" collapsed="false">
      <c r="A1608" s="17" t="s">
        <v>4078</v>
      </c>
      <c r="B1608" s="18" t="n">
        <v>46237</v>
      </c>
      <c r="C1608" s="17" t="s">
        <v>82</v>
      </c>
      <c r="D1608" s="17" t="s">
        <v>2021</v>
      </c>
      <c r="E1608" s="17" t="s">
        <v>2020</v>
      </c>
      <c r="F1608" s="15" t="n">
        <v>252.73</v>
      </c>
      <c r="G1608" s="15" t="n">
        <f aca="false">ROUND(ROUND(F1608*100,0)/10,0)/100</f>
        <v>25.27</v>
      </c>
      <c r="H1608" s="15" t="n">
        <f aca="false">F1608+G1608</f>
        <v>278</v>
      </c>
      <c r="I1608" s="17" t="s">
        <v>2474</v>
      </c>
      <c r="J1608" s="19" t="n">
        <f aca="false">DATE(YEAR(B1608),MONTH(B1608),1)</f>
        <v>46235</v>
      </c>
      <c r="K1608" s="17" t="str">
        <f aca="false">IF(E1608="","No","Yes")</f>
        <v>Yes</v>
      </c>
      <c r="L1608" s="17" t="str">
        <f aca="false">IF(D1608="","No","Yes")</f>
        <v>Yes</v>
      </c>
    </row>
    <row r="1609" customFormat="false" ht="15" hidden="false" customHeight="false" outlineLevel="0" collapsed="false">
      <c r="A1609" s="17" t="s">
        <v>4079</v>
      </c>
      <c r="B1609" s="18" t="n">
        <v>46237</v>
      </c>
      <c r="C1609" s="17" t="s">
        <v>82</v>
      </c>
      <c r="D1609" s="17" t="s">
        <v>1800</v>
      </c>
      <c r="E1609" s="17" t="s">
        <v>2023</v>
      </c>
      <c r="F1609" s="15" t="n">
        <v>353.98</v>
      </c>
      <c r="G1609" s="15" t="n">
        <f aca="false">ROUND(ROUND(F1609*100,0)/10,0)/100</f>
        <v>35.4</v>
      </c>
      <c r="H1609" s="15" t="n">
        <f aca="false">F1609+G1609</f>
        <v>389.38</v>
      </c>
      <c r="I1609" s="17" t="s">
        <v>2474</v>
      </c>
      <c r="J1609" s="19" t="n">
        <f aca="false">DATE(YEAR(B1609),MONTH(B1609),1)</f>
        <v>46235</v>
      </c>
      <c r="K1609" s="17" t="str">
        <f aca="false">IF(E1609="","No","Yes")</f>
        <v>Yes</v>
      </c>
      <c r="L1609" s="17" t="str">
        <f aca="false">IF(D1609="","No","Yes")</f>
        <v>Yes</v>
      </c>
    </row>
    <row r="1610" customFormat="false" ht="15" hidden="false" customHeight="false" outlineLevel="0" collapsed="false">
      <c r="A1610" s="17" t="s">
        <v>4080</v>
      </c>
      <c r="B1610" s="18" t="n">
        <v>46237</v>
      </c>
      <c r="C1610" s="17" t="s">
        <v>82</v>
      </c>
      <c r="D1610" s="17" t="s">
        <v>2004</v>
      </c>
      <c r="E1610" s="17" t="s">
        <v>2029</v>
      </c>
      <c r="F1610" s="15" t="n">
        <v>715.04</v>
      </c>
      <c r="G1610" s="15" t="n">
        <f aca="false">ROUND(ROUND(F1610*100,0)/10,0)/100</f>
        <v>71.5</v>
      </c>
      <c r="H1610" s="15" t="n">
        <f aca="false">F1610+G1610</f>
        <v>786.54</v>
      </c>
      <c r="I1610" s="17" t="s">
        <v>2474</v>
      </c>
      <c r="J1610" s="19" t="n">
        <f aca="false">DATE(YEAR(B1610),MONTH(B1610),1)</f>
        <v>46235</v>
      </c>
      <c r="K1610" s="17" t="str">
        <f aca="false">IF(E1610="","No","Yes")</f>
        <v>Yes</v>
      </c>
      <c r="L1610" s="17" t="str">
        <f aca="false">IF(D1610="","No","Yes")</f>
        <v>Yes</v>
      </c>
    </row>
    <row r="1611" customFormat="false" ht="15" hidden="false" customHeight="false" outlineLevel="0" collapsed="false">
      <c r="A1611" s="17" t="s">
        <v>4081</v>
      </c>
      <c r="B1611" s="18" t="n">
        <v>46237</v>
      </c>
      <c r="C1611" s="17" t="s">
        <v>82</v>
      </c>
      <c r="D1611" s="17" t="s">
        <v>1768</v>
      </c>
      <c r="E1611" s="17" t="s">
        <v>2034</v>
      </c>
      <c r="F1611" s="15" t="n">
        <v>508.77</v>
      </c>
      <c r="G1611" s="15" t="n">
        <f aca="false">ROUND(ROUND(F1611*100,0)/10,0)/100</f>
        <v>50.88</v>
      </c>
      <c r="H1611" s="15" t="n">
        <f aca="false">F1611+G1611</f>
        <v>559.65</v>
      </c>
      <c r="I1611" s="17" t="s">
        <v>2474</v>
      </c>
      <c r="J1611" s="19" t="n">
        <f aca="false">DATE(YEAR(B1611),MONTH(B1611),1)</f>
        <v>46235</v>
      </c>
      <c r="K1611" s="17" t="str">
        <f aca="false">IF(E1611="","No","Yes")</f>
        <v>Yes</v>
      </c>
      <c r="L1611" s="17" t="str">
        <f aca="false">IF(D1611="","No","Yes")</f>
        <v>Yes</v>
      </c>
    </row>
    <row r="1612" customFormat="false" ht="15" hidden="false" customHeight="false" outlineLevel="0" collapsed="false">
      <c r="A1612" s="17" t="s">
        <v>4082</v>
      </c>
      <c r="B1612" s="18" t="n">
        <v>46237</v>
      </c>
      <c r="C1612" s="17" t="s">
        <v>82</v>
      </c>
      <c r="D1612" s="17" t="s">
        <v>1778</v>
      </c>
      <c r="E1612" s="17" t="s">
        <v>2050</v>
      </c>
      <c r="F1612" s="15" t="n">
        <v>179.43</v>
      </c>
      <c r="G1612" s="15" t="n">
        <f aca="false">ROUND(ROUND(F1612*100,0)/10,0)/100</f>
        <v>17.94</v>
      </c>
      <c r="H1612" s="15" t="n">
        <f aca="false">F1612+G1612</f>
        <v>197.37</v>
      </c>
      <c r="I1612" s="17" t="s">
        <v>2474</v>
      </c>
      <c r="J1612" s="19" t="n">
        <f aca="false">DATE(YEAR(B1612),MONTH(B1612),1)</f>
        <v>46235</v>
      </c>
      <c r="K1612" s="17" t="str">
        <f aca="false">IF(E1612="","No","Yes")</f>
        <v>Yes</v>
      </c>
      <c r="L1612" s="17" t="str">
        <f aca="false">IF(D1612="","No","Yes")</f>
        <v>Yes</v>
      </c>
    </row>
    <row r="1613" customFormat="false" ht="15" hidden="false" customHeight="false" outlineLevel="0" collapsed="false">
      <c r="A1613" s="17" t="s">
        <v>4083</v>
      </c>
      <c r="B1613" s="18" t="n">
        <v>46237</v>
      </c>
      <c r="C1613" s="17" t="s">
        <v>82</v>
      </c>
      <c r="D1613" s="17" t="s">
        <v>2008</v>
      </c>
      <c r="E1613" s="17" t="s">
        <v>2062</v>
      </c>
      <c r="F1613" s="15" t="n">
        <v>453.88</v>
      </c>
      <c r="G1613" s="15" t="n">
        <f aca="false">ROUND(ROUND(F1613*100,0)/10,0)/100</f>
        <v>45.39</v>
      </c>
      <c r="H1613" s="15" t="n">
        <f aca="false">F1613+G1613</f>
        <v>499.27</v>
      </c>
      <c r="I1613" s="17" t="s">
        <v>2474</v>
      </c>
      <c r="J1613" s="19" t="n">
        <f aca="false">DATE(YEAR(B1613),MONTH(B1613),1)</f>
        <v>46235</v>
      </c>
      <c r="K1613" s="17" t="str">
        <f aca="false">IF(E1613="","No","Yes")</f>
        <v>Yes</v>
      </c>
      <c r="L1613" s="17" t="str">
        <f aca="false">IF(D1613="","No","Yes")</f>
        <v>Yes</v>
      </c>
    </row>
    <row r="1614" customFormat="false" ht="15" hidden="false" customHeight="false" outlineLevel="0" collapsed="false">
      <c r="A1614" s="17" t="s">
        <v>4084</v>
      </c>
      <c r="B1614" s="18" t="n">
        <v>46237</v>
      </c>
      <c r="C1614" s="17" t="s">
        <v>82</v>
      </c>
      <c r="D1614" s="17" t="s">
        <v>1849</v>
      </c>
      <c r="E1614" s="17" t="s">
        <v>2067</v>
      </c>
      <c r="F1614" s="15" t="n">
        <v>606.6</v>
      </c>
      <c r="G1614" s="15" t="n">
        <f aca="false">ROUND(ROUND(F1614*100,0)/10,0)/100</f>
        <v>60.66</v>
      </c>
      <c r="H1614" s="15" t="n">
        <f aca="false">F1614+G1614</f>
        <v>667.26</v>
      </c>
      <c r="I1614" s="17" t="s">
        <v>2474</v>
      </c>
      <c r="J1614" s="19" t="n">
        <f aca="false">DATE(YEAR(B1614),MONTH(B1614),1)</f>
        <v>46235</v>
      </c>
      <c r="K1614" s="17" t="str">
        <f aca="false">IF(E1614="","No","Yes")</f>
        <v>Yes</v>
      </c>
      <c r="L1614" s="17" t="str">
        <f aca="false">IF(D1614="","No","Yes")</f>
        <v>Yes</v>
      </c>
    </row>
    <row r="1615" customFormat="false" ht="15" hidden="false" customHeight="false" outlineLevel="0" collapsed="false">
      <c r="A1615" s="17" t="s">
        <v>4085</v>
      </c>
      <c r="B1615" s="18" t="n">
        <v>46237</v>
      </c>
      <c r="C1615" s="17" t="s">
        <v>82</v>
      </c>
      <c r="D1615" s="17" t="s">
        <v>2060</v>
      </c>
      <c r="E1615" s="17" t="s">
        <v>2097</v>
      </c>
      <c r="F1615" s="15" t="n">
        <v>45.12</v>
      </c>
      <c r="G1615" s="15" t="n">
        <f aca="false">ROUND(ROUND(F1615*100,0)/10,0)/100</f>
        <v>4.51</v>
      </c>
      <c r="H1615" s="15" t="n">
        <f aca="false">F1615+G1615</f>
        <v>49.63</v>
      </c>
      <c r="I1615" s="17" t="s">
        <v>2474</v>
      </c>
      <c r="J1615" s="19" t="n">
        <f aca="false">DATE(YEAR(B1615),MONTH(B1615),1)</f>
        <v>46235</v>
      </c>
      <c r="K1615" s="17" t="str">
        <f aca="false">IF(E1615="","No","Yes")</f>
        <v>Yes</v>
      </c>
      <c r="L1615" s="17" t="str">
        <f aca="false">IF(D1615="","No","Yes")</f>
        <v>Yes</v>
      </c>
    </row>
    <row r="1616" customFormat="false" ht="15" hidden="false" customHeight="false" outlineLevel="0" collapsed="false">
      <c r="A1616" s="17" t="s">
        <v>4086</v>
      </c>
      <c r="B1616" s="18" t="n">
        <v>46237</v>
      </c>
      <c r="C1616" s="17" t="s">
        <v>82</v>
      </c>
      <c r="D1616" s="17" t="s">
        <v>2074</v>
      </c>
      <c r="E1616" s="17"/>
      <c r="F1616" s="15" t="n">
        <v>803.53</v>
      </c>
      <c r="G1616" s="15" t="n">
        <f aca="false">ROUND(ROUND(F1616*100,0)/10,0)/100</f>
        <v>80.35</v>
      </c>
      <c r="H1616" s="15" t="n">
        <f aca="false">F1616+G1616</f>
        <v>883.88</v>
      </c>
      <c r="I1616" s="17" t="s">
        <v>2472</v>
      </c>
      <c r="J1616" s="19" t="n">
        <f aca="false">DATE(YEAR(B1616),MONTH(B1616),1)</f>
        <v>46235</v>
      </c>
      <c r="K1616" s="17" t="str">
        <f aca="false">IF(E1616="","No","Yes")</f>
        <v>No</v>
      </c>
      <c r="L1616" s="17" t="str">
        <f aca="false">IF(D1616="","No","Yes")</f>
        <v>Yes</v>
      </c>
    </row>
    <row r="1617" customFormat="false" ht="15" hidden="false" customHeight="false" outlineLevel="0" collapsed="false">
      <c r="A1617" s="17" t="s">
        <v>4087</v>
      </c>
      <c r="B1617" s="18" t="n">
        <v>46237</v>
      </c>
      <c r="C1617" s="17" t="s">
        <v>88</v>
      </c>
      <c r="D1617" s="17" t="s">
        <v>1988</v>
      </c>
      <c r="E1617" s="17" t="s">
        <v>1998</v>
      </c>
      <c r="F1617" s="15" t="n">
        <v>79.94</v>
      </c>
      <c r="G1617" s="15" t="n">
        <f aca="false">ROUND(ROUND(F1617*100,0)/10,0)/100</f>
        <v>7.99</v>
      </c>
      <c r="H1617" s="15" t="n">
        <f aca="false">F1617+G1617</f>
        <v>87.93</v>
      </c>
      <c r="I1617" s="17" t="s">
        <v>2474</v>
      </c>
      <c r="J1617" s="19" t="n">
        <f aca="false">DATE(YEAR(B1617),MONTH(B1617),1)</f>
        <v>46235</v>
      </c>
      <c r="K1617" s="17" t="str">
        <f aca="false">IF(E1617="","No","Yes")</f>
        <v>Yes</v>
      </c>
      <c r="L1617" s="17" t="str">
        <f aca="false">IF(D1617="","No","Yes")</f>
        <v>Yes</v>
      </c>
    </row>
    <row r="1618" customFormat="false" ht="15" hidden="false" customHeight="false" outlineLevel="0" collapsed="false">
      <c r="A1618" s="17" t="s">
        <v>4088</v>
      </c>
      <c r="B1618" s="18" t="n">
        <v>46237</v>
      </c>
      <c r="C1618" s="17" t="s">
        <v>88</v>
      </c>
      <c r="D1618" s="17" t="s">
        <v>1988</v>
      </c>
      <c r="E1618" s="17" t="s">
        <v>2019</v>
      </c>
      <c r="F1618" s="15" t="n">
        <v>341.93</v>
      </c>
      <c r="G1618" s="15" t="n">
        <f aca="false">ROUND(ROUND(F1618*100,0)/10,0)/100</f>
        <v>34.19</v>
      </c>
      <c r="H1618" s="15" t="n">
        <f aca="false">F1618+G1618</f>
        <v>376.12</v>
      </c>
      <c r="I1618" s="17" t="s">
        <v>2474</v>
      </c>
      <c r="J1618" s="19" t="n">
        <f aca="false">DATE(YEAR(B1618),MONTH(B1618),1)</f>
        <v>46235</v>
      </c>
      <c r="K1618" s="17" t="str">
        <f aca="false">IF(E1618="","No","Yes")</f>
        <v>Yes</v>
      </c>
      <c r="L1618" s="17" t="str">
        <f aca="false">IF(D1618="","No","Yes")</f>
        <v>Yes</v>
      </c>
    </row>
    <row r="1619" customFormat="false" ht="15" hidden="false" customHeight="false" outlineLevel="0" collapsed="false">
      <c r="A1619" s="17" t="s">
        <v>4089</v>
      </c>
      <c r="B1619" s="18" t="n">
        <v>46237</v>
      </c>
      <c r="C1619" s="17" t="s">
        <v>88</v>
      </c>
      <c r="D1619" s="17" t="s">
        <v>2047</v>
      </c>
      <c r="E1619" s="17" t="s">
        <v>2046</v>
      </c>
      <c r="F1619" s="15" t="n">
        <v>62.16</v>
      </c>
      <c r="G1619" s="15" t="n">
        <f aca="false">ROUND(ROUND(F1619*100,0)/10,0)/100</f>
        <v>6.22</v>
      </c>
      <c r="H1619" s="15" t="n">
        <f aca="false">F1619+G1619</f>
        <v>68.38</v>
      </c>
      <c r="I1619" s="17" t="s">
        <v>2474</v>
      </c>
      <c r="J1619" s="19" t="n">
        <f aca="false">DATE(YEAR(B1619),MONTH(B1619),1)</f>
        <v>46235</v>
      </c>
      <c r="K1619" s="17" t="str">
        <f aca="false">IF(E1619="","No","Yes")</f>
        <v>Yes</v>
      </c>
      <c r="L1619" s="17" t="str">
        <f aca="false">IF(D1619="","No","Yes")</f>
        <v>Yes</v>
      </c>
    </row>
    <row r="1620" customFormat="false" ht="15" hidden="false" customHeight="false" outlineLevel="0" collapsed="false">
      <c r="A1620" s="17" t="s">
        <v>4090</v>
      </c>
      <c r="B1620" s="18" t="n">
        <v>46237</v>
      </c>
      <c r="C1620" s="17" t="s">
        <v>88</v>
      </c>
      <c r="D1620" s="17" t="s">
        <v>2008</v>
      </c>
      <c r="E1620" s="17" t="s">
        <v>2049</v>
      </c>
      <c r="F1620" s="15" t="n">
        <v>113.39</v>
      </c>
      <c r="G1620" s="15" t="n">
        <f aca="false">ROUND(ROUND(F1620*100,0)/10,0)/100</f>
        <v>11.34</v>
      </c>
      <c r="H1620" s="15" t="n">
        <f aca="false">F1620+G1620</f>
        <v>124.73</v>
      </c>
      <c r="I1620" s="17" t="s">
        <v>2474</v>
      </c>
      <c r="J1620" s="19" t="n">
        <f aca="false">DATE(YEAR(B1620),MONTH(B1620),1)</f>
        <v>46235</v>
      </c>
      <c r="K1620" s="17" t="str">
        <f aca="false">IF(E1620="","No","Yes")</f>
        <v>Yes</v>
      </c>
      <c r="L1620" s="17" t="str">
        <f aca="false">IF(D1620="","No","Yes")</f>
        <v>Yes</v>
      </c>
    </row>
    <row r="1621" customFormat="false" ht="15" hidden="false" customHeight="false" outlineLevel="0" collapsed="false">
      <c r="A1621" s="17" t="s">
        <v>4091</v>
      </c>
      <c r="B1621" s="18" t="n">
        <v>46237</v>
      </c>
      <c r="C1621" s="17" t="s">
        <v>88</v>
      </c>
      <c r="D1621" s="17" t="s">
        <v>1768</v>
      </c>
      <c r="E1621" s="17" t="s">
        <v>2054</v>
      </c>
      <c r="F1621" s="15" t="n">
        <v>653.11</v>
      </c>
      <c r="G1621" s="15" t="n">
        <f aca="false">ROUND(ROUND(F1621*100,0)/10,0)/100</f>
        <v>65.31</v>
      </c>
      <c r="H1621" s="15" t="n">
        <f aca="false">F1621+G1621</f>
        <v>718.42</v>
      </c>
      <c r="I1621" s="17" t="s">
        <v>2474</v>
      </c>
      <c r="J1621" s="19" t="n">
        <f aca="false">DATE(YEAR(B1621),MONTH(B1621),1)</f>
        <v>46235</v>
      </c>
      <c r="K1621" s="17" t="str">
        <f aca="false">IF(E1621="","No","Yes")</f>
        <v>Yes</v>
      </c>
      <c r="L1621" s="17" t="str">
        <f aca="false">IF(D1621="","No","Yes")</f>
        <v>Yes</v>
      </c>
    </row>
    <row r="1622" customFormat="false" ht="15" hidden="false" customHeight="false" outlineLevel="0" collapsed="false">
      <c r="A1622" s="17" t="s">
        <v>4092</v>
      </c>
      <c r="B1622" s="18" t="n">
        <v>46237</v>
      </c>
      <c r="C1622" s="17" t="s">
        <v>88</v>
      </c>
      <c r="D1622" s="17" t="s">
        <v>2060</v>
      </c>
      <c r="E1622" s="17" t="s">
        <v>2059</v>
      </c>
      <c r="F1622" s="15" t="n">
        <v>781.7</v>
      </c>
      <c r="G1622" s="15" t="n">
        <f aca="false">ROUND(ROUND(F1622*100,0)/10,0)/100</f>
        <v>78.17</v>
      </c>
      <c r="H1622" s="15" t="n">
        <f aca="false">F1622+G1622</f>
        <v>859.87</v>
      </c>
      <c r="I1622" s="17" t="s">
        <v>2474</v>
      </c>
      <c r="J1622" s="19" t="n">
        <f aca="false">DATE(YEAR(B1622),MONTH(B1622),1)</f>
        <v>46235</v>
      </c>
      <c r="K1622" s="17" t="str">
        <f aca="false">IF(E1622="","No","Yes")</f>
        <v>Yes</v>
      </c>
      <c r="L1622" s="17" t="str">
        <f aca="false">IF(D1622="","No","Yes")</f>
        <v>Yes</v>
      </c>
    </row>
    <row r="1623" customFormat="false" ht="15" hidden="false" customHeight="false" outlineLevel="0" collapsed="false">
      <c r="A1623" s="17" t="s">
        <v>4093</v>
      </c>
      <c r="B1623" s="18" t="n">
        <v>46237</v>
      </c>
      <c r="C1623" s="17" t="s">
        <v>88</v>
      </c>
      <c r="D1623" s="17" t="s">
        <v>1768</v>
      </c>
      <c r="E1623" s="17" t="s">
        <v>2065</v>
      </c>
      <c r="F1623" s="15" t="n">
        <v>55.7</v>
      </c>
      <c r="G1623" s="15" t="n">
        <f aca="false">ROUND(ROUND(F1623*100,0)/10,0)/100</f>
        <v>5.57</v>
      </c>
      <c r="H1623" s="15" t="n">
        <f aca="false">F1623+G1623</f>
        <v>61.27</v>
      </c>
      <c r="I1623" s="17" t="s">
        <v>2474</v>
      </c>
      <c r="J1623" s="19" t="n">
        <f aca="false">DATE(YEAR(B1623),MONTH(B1623),1)</f>
        <v>46235</v>
      </c>
      <c r="K1623" s="17" t="str">
        <f aca="false">IF(E1623="","No","Yes")</f>
        <v>Yes</v>
      </c>
      <c r="L1623" s="17" t="str">
        <f aca="false">IF(D1623="","No","Yes")</f>
        <v>Yes</v>
      </c>
    </row>
    <row r="1624" customFormat="false" ht="15" hidden="false" customHeight="false" outlineLevel="0" collapsed="false">
      <c r="A1624" s="17" t="s">
        <v>4094</v>
      </c>
      <c r="B1624" s="18" t="n">
        <v>46237</v>
      </c>
      <c r="C1624" s="17" t="s">
        <v>88</v>
      </c>
      <c r="D1624" s="17" t="s">
        <v>2074</v>
      </c>
      <c r="E1624" s="17" t="s">
        <v>2073</v>
      </c>
      <c r="F1624" s="15" t="n">
        <v>872.79</v>
      </c>
      <c r="G1624" s="15" t="n">
        <f aca="false">ROUND(ROUND(F1624*100,0)/10,0)/100</f>
        <v>87.28</v>
      </c>
      <c r="H1624" s="15" t="n">
        <f aca="false">F1624+G1624</f>
        <v>960.07</v>
      </c>
      <c r="I1624" s="17" t="s">
        <v>2474</v>
      </c>
      <c r="J1624" s="19" t="n">
        <f aca="false">DATE(YEAR(B1624),MONTH(B1624),1)</f>
        <v>46235</v>
      </c>
      <c r="K1624" s="17" t="str">
        <f aca="false">IF(E1624="","No","Yes")</f>
        <v>Yes</v>
      </c>
      <c r="L1624" s="17" t="str">
        <f aca="false">IF(D1624="","No","Yes")</f>
        <v>Yes</v>
      </c>
    </row>
    <row r="1625" customFormat="false" ht="15" hidden="false" customHeight="false" outlineLevel="0" collapsed="false">
      <c r="A1625" s="17" t="s">
        <v>4095</v>
      </c>
      <c r="B1625" s="18" t="n">
        <v>46237</v>
      </c>
      <c r="C1625" s="17" t="s">
        <v>88</v>
      </c>
      <c r="D1625" s="17" t="s">
        <v>1852</v>
      </c>
      <c r="E1625" s="17" t="s">
        <v>2090</v>
      </c>
      <c r="F1625" s="15" t="n">
        <v>133.82</v>
      </c>
      <c r="G1625" s="15" t="n">
        <f aca="false">ROUND(ROUND(F1625*100,0)/10,0)/100</f>
        <v>13.38</v>
      </c>
      <c r="H1625" s="15" t="n">
        <f aca="false">F1625+G1625</f>
        <v>147.2</v>
      </c>
      <c r="I1625" s="17" t="s">
        <v>2474</v>
      </c>
      <c r="J1625" s="19" t="n">
        <f aca="false">DATE(YEAR(B1625),MONTH(B1625),1)</f>
        <v>46235</v>
      </c>
      <c r="K1625" s="17" t="str">
        <f aca="false">IF(E1625="","No","Yes")</f>
        <v>Yes</v>
      </c>
      <c r="L1625" s="17" t="str">
        <f aca="false">IF(D1625="","No","Yes")</f>
        <v>Yes</v>
      </c>
    </row>
    <row r="1626" customFormat="false" ht="15" hidden="false" customHeight="false" outlineLevel="0" collapsed="false">
      <c r="A1626" s="17" t="s">
        <v>4096</v>
      </c>
      <c r="B1626" s="18" t="n">
        <v>46237</v>
      </c>
      <c r="C1626" s="17" t="s">
        <v>88</v>
      </c>
      <c r="D1626" s="17"/>
      <c r="E1626" s="17"/>
      <c r="F1626" s="15" t="n">
        <v>160.2</v>
      </c>
      <c r="G1626" s="15" t="n">
        <f aca="false">ROUND(ROUND(F1626*100,0)/10,0)/100</f>
        <v>16.02</v>
      </c>
      <c r="H1626" s="15" t="n">
        <f aca="false">F1626+G1626</f>
        <v>176.22</v>
      </c>
      <c r="I1626" s="17" t="s">
        <v>2470</v>
      </c>
      <c r="J1626" s="19" t="n">
        <f aca="false">DATE(YEAR(B1626),MONTH(B1626),1)</f>
        <v>46235</v>
      </c>
      <c r="K1626" s="17" t="str">
        <f aca="false">IF(E1626="","No","Yes")</f>
        <v>No</v>
      </c>
      <c r="L1626" s="17" t="str">
        <f aca="false">IF(D1626="","No","Yes")</f>
        <v>No</v>
      </c>
    </row>
    <row r="1627" customFormat="false" ht="15" hidden="false" customHeight="false" outlineLevel="0" collapsed="false">
      <c r="A1627" s="17" t="s">
        <v>4097</v>
      </c>
      <c r="B1627" s="18" t="n">
        <v>46237</v>
      </c>
      <c r="C1627" s="17" t="s">
        <v>101</v>
      </c>
      <c r="D1627" s="17" t="s">
        <v>1800</v>
      </c>
      <c r="E1627" s="17" t="s">
        <v>1999</v>
      </c>
      <c r="F1627" s="15" t="n">
        <v>140.49</v>
      </c>
      <c r="G1627" s="15" t="n">
        <f aca="false">ROUND(ROUND(F1627*100,0)/10,0)/100</f>
        <v>14.05</v>
      </c>
      <c r="H1627" s="15" t="n">
        <f aca="false">F1627+G1627</f>
        <v>154.54</v>
      </c>
      <c r="I1627" s="17" t="s">
        <v>2474</v>
      </c>
      <c r="J1627" s="19" t="n">
        <f aca="false">DATE(YEAR(B1627),MONTH(B1627),1)</f>
        <v>46235</v>
      </c>
      <c r="K1627" s="17" t="str">
        <f aca="false">IF(E1627="","No","Yes")</f>
        <v>Yes</v>
      </c>
      <c r="L1627" s="17" t="str">
        <f aca="false">IF(D1627="","No","Yes")</f>
        <v>Yes</v>
      </c>
    </row>
    <row r="1628" customFormat="false" ht="15" hidden="false" customHeight="false" outlineLevel="0" collapsed="false">
      <c r="A1628" s="17" t="s">
        <v>4098</v>
      </c>
      <c r="B1628" s="18" t="n">
        <v>46237</v>
      </c>
      <c r="C1628" s="17" t="s">
        <v>101</v>
      </c>
      <c r="D1628" s="17" t="s">
        <v>1834</v>
      </c>
      <c r="E1628" s="17" t="s">
        <v>2000</v>
      </c>
      <c r="F1628" s="15" t="n">
        <v>1599.32</v>
      </c>
      <c r="G1628" s="15" t="n">
        <f aca="false">ROUND(ROUND(F1628*100,0)/10,0)/100</f>
        <v>159.93</v>
      </c>
      <c r="H1628" s="15" t="n">
        <f aca="false">F1628+G1628</f>
        <v>1759.25</v>
      </c>
      <c r="I1628" s="17" t="s">
        <v>2474</v>
      </c>
      <c r="J1628" s="19" t="n">
        <f aca="false">DATE(YEAR(B1628),MONTH(B1628),1)</f>
        <v>46235</v>
      </c>
      <c r="K1628" s="17" t="str">
        <f aca="false">IF(E1628="","No","Yes")</f>
        <v>Yes</v>
      </c>
      <c r="L1628" s="17" t="str">
        <f aca="false">IF(D1628="","No","Yes")</f>
        <v>Yes</v>
      </c>
    </row>
    <row r="1629" customFormat="false" ht="15" hidden="false" customHeight="false" outlineLevel="0" collapsed="false">
      <c r="A1629" s="17" t="s">
        <v>4099</v>
      </c>
      <c r="B1629" s="18" t="n">
        <v>46237</v>
      </c>
      <c r="C1629" s="17" t="s">
        <v>101</v>
      </c>
      <c r="D1629" s="17" t="s">
        <v>1787</v>
      </c>
      <c r="E1629" s="17" t="s">
        <v>2001</v>
      </c>
      <c r="F1629" s="15" t="n">
        <v>725.74</v>
      </c>
      <c r="G1629" s="15" t="n">
        <f aca="false">ROUND(ROUND(F1629*100,0)/10,0)/100</f>
        <v>72.57</v>
      </c>
      <c r="H1629" s="15" t="n">
        <f aca="false">F1629+G1629</f>
        <v>798.31</v>
      </c>
      <c r="I1629" s="17" t="s">
        <v>2474</v>
      </c>
      <c r="J1629" s="19" t="n">
        <f aca="false">DATE(YEAR(B1629),MONTH(B1629),1)</f>
        <v>46235</v>
      </c>
      <c r="K1629" s="17" t="str">
        <f aca="false">IF(E1629="","No","Yes")</f>
        <v>Yes</v>
      </c>
      <c r="L1629" s="17" t="str">
        <f aca="false">IF(D1629="","No","Yes")</f>
        <v>Yes</v>
      </c>
    </row>
    <row r="1630" customFormat="false" ht="15" hidden="false" customHeight="false" outlineLevel="0" collapsed="false">
      <c r="A1630" s="17" t="s">
        <v>4100</v>
      </c>
      <c r="B1630" s="18" t="n">
        <v>46237</v>
      </c>
      <c r="C1630" s="17" t="s">
        <v>101</v>
      </c>
      <c r="D1630" s="17" t="s">
        <v>1942</v>
      </c>
      <c r="E1630" s="17" t="s">
        <v>2010</v>
      </c>
      <c r="F1630" s="15" t="n">
        <v>415.14</v>
      </c>
      <c r="G1630" s="15" t="n">
        <f aca="false">ROUND(ROUND(F1630*100,0)/10,0)/100</f>
        <v>41.51</v>
      </c>
      <c r="H1630" s="15" t="n">
        <f aca="false">F1630+G1630</f>
        <v>456.65</v>
      </c>
      <c r="I1630" s="17" t="s">
        <v>2474</v>
      </c>
      <c r="J1630" s="19" t="n">
        <f aca="false">DATE(YEAR(B1630),MONTH(B1630),1)</f>
        <v>46235</v>
      </c>
      <c r="K1630" s="17" t="str">
        <f aca="false">IF(E1630="","No","Yes")</f>
        <v>Yes</v>
      </c>
      <c r="L1630" s="17" t="str">
        <f aca="false">IF(D1630="","No","Yes")</f>
        <v>Yes</v>
      </c>
    </row>
    <row r="1631" customFormat="false" ht="15" hidden="false" customHeight="false" outlineLevel="0" collapsed="false">
      <c r="A1631" s="17" t="s">
        <v>4101</v>
      </c>
      <c r="B1631" s="18" t="n">
        <v>46237</v>
      </c>
      <c r="C1631" s="17" t="s">
        <v>101</v>
      </c>
      <c r="D1631" s="17" t="s">
        <v>1917</v>
      </c>
      <c r="E1631" s="17" t="s">
        <v>2025</v>
      </c>
      <c r="F1631" s="15" t="n">
        <v>374.89</v>
      </c>
      <c r="G1631" s="15" t="n">
        <f aca="false">ROUND(ROUND(F1631*100,0)/10,0)/100</f>
        <v>37.49</v>
      </c>
      <c r="H1631" s="15" t="n">
        <f aca="false">F1631+G1631</f>
        <v>412.38</v>
      </c>
      <c r="I1631" s="17" t="s">
        <v>2474</v>
      </c>
      <c r="J1631" s="19" t="n">
        <f aca="false">DATE(YEAR(B1631),MONTH(B1631),1)</f>
        <v>46235</v>
      </c>
      <c r="K1631" s="17" t="str">
        <f aca="false">IF(E1631="","No","Yes")</f>
        <v>Yes</v>
      </c>
      <c r="L1631" s="17" t="str">
        <f aca="false">IF(D1631="","No","Yes")</f>
        <v>Yes</v>
      </c>
    </row>
    <row r="1632" customFormat="false" ht="15" hidden="false" customHeight="false" outlineLevel="0" collapsed="false">
      <c r="A1632" s="17" t="s">
        <v>4102</v>
      </c>
      <c r="B1632" s="18" t="n">
        <v>46237</v>
      </c>
      <c r="C1632" s="17" t="s">
        <v>101</v>
      </c>
      <c r="D1632" s="17" t="s">
        <v>1849</v>
      </c>
      <c r="E1632" s="17" t="s">
        <v>2079</v>
      </c>
      <c r="F1632" s="15" t="n">
        <v>172.47</v>
      </c>
      <c r="G1632" s="15" t="n">
        <f aca="false">ROUND(ROUND(F1632*100,0)/10,0)/100</f>
        <v>17.25</v>
      </c>
      <c r="H1632" s="15" t="n">
        <f aca="false">F1632+G1632</f>
        <v>189.72</v>
      </c>
      <c r="I1632" s="17" t="s">
        <v>2474</v>
      </c>
      <c r="J1632" s="19" t="n">
        <f aca="false">DATE(YEAR(B1632),MONTH(B1632),1)</f>
        <v>46235</v>
      </c>
      <c r="K1632" s="17" t="str">
        <f aca="false">IF(E1632="","No","Yes")</f>
        <v>Yes</v>
      </c>
      <c r="L1632" s="17" t="str">
        <f aca="false">IF(D1632="","No","Yes")</f>
        <v>Yes</v>
      </c>
    </row>
    <row r="1633" customFormat="false" ht="15" hidden="false" customHeight="false" outlineLevel="0" collapsed="false">
      <c r="A1633" s="17" t="s">
        <v>4103</v>
      </c>
      <c r="B1633" s="18" t="n">
        <v>46237</v>
      </c>
      <c r="C1633" s="17" t="s">
        <v>101</v>
      </c>
      <c r="D1633" s="17" t="s">
        <v>1962</v>
      </c>
      <c r="E1633" s="17" t="s">
        <v>2088</v>
      </c>
      <c r="F1633" s="15" t="n">
        <v>229.22</v>
      </c>
      <c r="G1633" s="15" t="n">
        <f aca="false">ROUND(ROUND(F1633*100,0)/10,0)/100</f>
        <v>22.92</v>
      </c>
      <c r="H1633" s="15" t="n">
        <f aca="false">F1633+G1633</f>
        <v>252.14</v>
      </c>
      <c r="I1633" s="17" t="s">
        <v>2474</v>
      </c>
      <c r="J1633" s="19" t="n">
        <f aca="false">DATE(YEAR(B1633),MONTH(B1633),1)</f>
        <v>46235</v>
      </c>
      <c r="K1633" s="17" t="str">
        <f aca="false">IF(E1633="","No","Yes")</f>
        <v>Yes</v>
      </c>
      <c r="L1633" s="17" t="str">
        <f aca="false">IF(D1633="","No","Yes")</f>
        <v>Yes</v>
      </c>
    </row>
    <row r="1634" customFormat="false" ht="15" hidden="false" customHeight="false" outlineLevel="0" collapsed="false">
      <c r="A1634" s="17" t="s">
        <v>4104</v>
      </c>
      <c r="B1634" s="18" t="n">
        <v>46238</v>
      </c>
      <c r="C1634" s="17" t="s">
        <v>82</v>
      </c>
      <c r="D1634" s="17" t="s">
        <v>1917</v>
      </c>
      <c r="E1634" s="17" t="s">
        <v>2042</v>
      </c>
      <c r="F1634" s="15" t="n">
        <v>652.78</v>
      </c>
      <c r="G1634" s="15" t="n">
        <f aca="false">ROUND(ROUND(F1634*100,0)/10,0)/100</f>
        <v>65.28</v>
      </c>
      <c r="H1634" s="15" t="n">
        <f aca="false">F1634+G1634</f>
        <v>718.06</v>
      </c>
      <c r="I1634" s="17" t="s">
        <v>2474</v>
      </c>
      <c r="J1634" s="19" t="n">
        <f aca="false">DATE(YEAR(B1634),MONTH(B1634),1)</f>
        <v>46235</v>
      </c>
      <c r="K1634" s="17" t="str">
        <f aca="false">IF(E1634="","No","Yes")</f>
        <v>Yes</v>
      </c>
      <c r="L1634" s="17" t="str">
        <f aca="false">IF(D1634="","No","Yes")</f>
        <v>Yes</v>
      </c>
    </row>
    <row r="1635" customFormat="false" ht="15" hidden="false" customHeight="false" outlineLevel="0" collapsed="false">
      <c r="A1635" s="17" t="s">
        <v>4105</v>
      </c>
      <c r="B1635" s="18" t="n">
        <v>46238</v>
      </c>
      <c r="C1635" s="17" t="s">
        <v>82</v>
      </c>
      <c r="D1635" s="17" t="s">
        <v>1800</v>
      </c>
      <c r="E1635" s="17" t="s">
        <v>2056</v>
      </c>
      <c r="F1635" s="15" t="n">
        <v>692.37</v>
      </c>
      <c r="G1635" s="15" t="n">
        <f aca="false">ROUND(ROUND(F1635*100,0)/10,0)/100</f>
        <v>69.24</v>
      </c>
      <c r="H1635" s="15" t="n">
        <f aca="false">F1635+G1635</f>
        <v>761.61</v>
      </c>
      <c r="I1635" s="17" t="s">
        <v>2474</v>
      </c>
      <c r="J1635" s="19" t="n">
        <f aca="false">DATE(YEAR(B1635),MONTH(B1635),1)</f>
        <v>46235</v>
      </c>
      <c r="K1635" s="17" t="str">
        <f aca="false">IF(E1635="","No","Yes")</f>
        <v>Yes</v>
      </c>
      <c r="L1635" s="17" t="str">
        <f aca="false">IF(D1635="","No","Yes")</f>
        <v>Yes</v>
      </c>
    </row>
    <row r="1636" customFormat="false" ht="15" hidden="false" customHeight="false" outlineLevel="0" collapsed="false">
      <c r="A1636" s="17" t="s">
        <v>4106</v>
      </c>
      <c r="B1636" s="18" t="n">
        <v>46238</v>
      </c>
      <c r="C1636" s="17" t="s">
        <v>82</v>
      </c>
      <c r="D1636" s="17" t="s">
        <v>2082</v>
      </c>
      <c r="E1636" s="17" t="s">
        <v>2081</v>
      </c>
      <c r="F1636" s="15" t="n">
        <v>63.41</v>
      </c>
      <c r="G1636" s="15" t="n">
        <f aca="false">ROUND(ROUND(F1636*100,0)/10,0)/100</f>
        <v>6.34</v>
      </c>
      <c r="H1636" s="15" t="n">
        <f aca="false">F1636+G1636</f>
        <v>69.75</v>
      </c>
      <c r="I1636" s="17" t="s">
        <v>2474</v>
      </c>
      <c r="J1636" s="19" t="n">
        <f aca="false">DATE(YEAR(B1636),MONTH(B1636),1)</f>
        <v>46235</v>
      </c>
      <c r="K1636" s="17" t="str">
        <f aca="false">IF(E1636="","No","Yes")</f>
        <v>Yes</v>
      </c>
      <c r="L1636" s="17" t="str">
        <f aca="false">IF(D1636="","No","Yes")</f>
        <v>Yes</v>
      </c>
    </row>
    <row r="1637" customFormat="false" ht="15" hidden="false" customHeight="false" outlineLevel="0" collapsed="false">
      <c r="A1637" s="17" t="s">
        <v>4107</v>
      </c>
      <c r="B1637" s="18" t="n">
        <v>46238</v>
      </c>
      <c r="C1637" s="17" t="s">
        <v>82</v>
      </c>
      <c r="D1637" s="17" t="s">
        <v>1778</v>
      </c>
      <c r="E1637" s="17" t="s">
        <v>2087</v>
      </c>
      <c r="F1637" s="15" t="n">
        <v>482.97</v>
      </c>
      <c r="G1637" s="15" t="n">
        <f aca="false">ROUND(ROUND(F1637*100,0)/10,0)/100</f>
        <v>48.3</v>
      </c>
      <c r="H1637" s="15" t="n">
        <f aca="false">F1637+G1637</f>
        <v>531.27</v>
      </c>
      <c r="I1637" s="17" t="s">
        <v>2474</v>
      </c>
      <c r="J1637" s="19" t="n">
        <f aca="false">DATE(YEAR(B1637),MONTH(B1637),1)</f>
        <v>46235</v>
      </c>
      <c r="K1637" s="17" t="str">
        <f aca="false">IF(E1637="","No","Yes")</f>
        <v>Yes</v>
      </c>
      <c r="L1637" s="17" t="str">
        <f aca="false">IF(D1637="","No","Yes")</f>
        <v>Yes</v>
      </c>
    </row>
    <row r="1638" customFormat="false" ht="15" hidden="false" customHeight="false" outlineLevel="0" collapsed="false">
      <c r="A1638" s="17" t="s">
        <v>4108</v>
      </c>
      <c r="B1638" s="18" t="n">
        <v>46238</v>
      </c>
      <c r="C1638" s="17" t="s">
        <v>88</v>
      </c>
      <c r="D1638" s="17" t="s">
        <v>1773</v>
      </c>
      <c r="E1638" s="17" t="s">
        <v>2018</v>
      </c>
      <c r="F1638" s="15" t="n">
        <v>219.05</v>
      </c>
      <c r="G1638" s="15" t="n">
        <f aca="false">ROUND(ROUND(F1638*100,0)/10,0)/100</f>
        <v>21.91</v>
      </c>
      <c r="H1638" s="15" t="n">
        <f aca="false">F1638+G1638</f>
        <v>240.96</v>
      </c>
      <c r="I1638" s="17" t="s">
        <v>2474</v>
      </c>
      <c r="J1638" s="19" t="n">
        <f aca="false">DATE(YEAR(B1638),MONTH(B1638),1)</f>
        <v>46235</v>
      </c>
      <c r="K1638" s="17" t="str">
        <f aca="false">IF(E1638="","No","Yes")</f>
        <v>Yes</v>
      </c>
      <c r="L1638" s="17" t="str">
        <f aca="false">IF(D1638="","No","Yes")</f>
        <v>Yes</v>
      </c>
    </row>
    <row r="1639" customFormat="false" ht="15" hidden="false" customHeight="false" outlineLevel="0" collapsed="false">
      <c r="A1639" s="17" t="s">
        <v>4109</v>
      </c>
      <c r="B1639" s="18" t="n">
        <v>46238</v>
      </c>
      <c r="C1639" s="17" t="s">
        <v>88</v>
      </c>
      <c r="D1639" s="17" t="s">
        <v>1800</v>
      </c>
      <c r="E1639" s="17" t="s">
        <v>2032</v>
      </c>
      <c r="F1639" s="15" t="n">
        <v>367.1</v>
      </c>
      <c r="G1639" s="15" t="n">
        <f aca="false">ROUND(ROUND(F1639*100,0)/10,0)/100</f>
        <v>36.71</v>
      </c>
      <c r="H1639" s="15" t="n">
        <f aca="false">F1639+G1639</f>
        <v>403.81</v>
      </c>
      <c r="I1639" s="17" t="s">
        <v>2474</v>
      </c>
      <c r="J1639" s="19" t="n">
        <f aca="false">DATE(YEAR(B1639),MONTH(B1639),1)</f>
        <v>46235</v>
      </c>
      <c r="K1639" s="17" t="str">
        <f aca="false">IF(E1639="","No","Yes")</f>
        <v>Yes</v>
      </c>
      <c r="L1639" s="17" t="str">
        <f aca="false">IF(D1639="","No","Yes")</f>
        <v>Yes</v>
      </c>
    </row>
    <row r="1640" customFormat="false" ht="15" hidden="false" customHeight="false" outlineLevel="0" collapsed="false">
      <c r="A1640" s="17" t="s">
        <v>4110</v>
      </c>
      <c r="B1640" s="18" t="n">
        <v>46238</v>
      </c>
      <c r="C1640" s="17" t="s">
        <v>88</v>
      </c>
      <c r="D1640" s="17" t="s">
        <v>2074</v>
      </c>
      <c r="E1640" s="17" t="s">
        <v>2085</v>
      </c>
      <c r="F1640" s="15" t="n">
        <v>54.75</v>
      </c>
      <c r="G1640" s="15" t="n">
        <f aca="false">ROUND(ROUND(F1640*100,0)/10,0)/100</f>
        <v>5.48</v>
      </c>
      <c r="H1640" s="15" t="n">
        <f aca="false">F1640+G1640</f>
        <v>60.23</v>
      </c>
      <c r="I1640" s="17" t="s">
        <v>2474</v>
      </c>
      <c r="J1640" s="19" t="n">
        <f aca="false">DATE(YEAR(B1640),MONTH(B1640),1)</f>
        <v>46235</v>
      </c>
      <c r="K1640" s="17" t="str">
        <f aca="false">IF(E1640="","No","Yes")</f>
        <v>Yes</v>
      </c>
      <c r="L1640" s="17" t="str">
        <f aca="false">IF(D1640="","No","Yes")</f>
        <v>Yes</v>
      </c>
    </row>
    <row r="1641" customFormat="false" ht="15" hidden="false" customHeight="false" outlineLevel="0" collapsed="false">
      <c r="A1641" s="17" t="s">
        <v>4111</v>
      </c>
      <c r="B1641" s="18" t="n">
        <v>46238</v>
      </c>
      <c r="C1641" s="17" t="s">
        <v>88</v>
      </c>
      <c r="D1641" s="17" t="s">
        <v>2047</v>
      </c>
      <c r="E1641" s="17" t="s">
        <v>2092</v>
      </c>
      <c r="F1641" s="15" t="n">
        <v>169.85</v>
      </c>
      <c r="G1641" s="15" t="n">
        <f aca="false">ROUND(ROUND(F1641*100,0)/10,0)/100</f>
        <v>16.99</v>
      </c>
      <c r="H1641" s="15" t="n">
        <f aca="false">F1641+G1641</f>
        <v>186.84</v>
      </c>
      <c r="I1641" s="17" t="s">
        <v>2474</v>
      </c>
      <c r="J1641" s="19" t="n">
        <f aca="false">DATE(YEAR(B1641),MONTH(B1641),1)</f>
        <v>46235</v>
      </c>
      <c r="K1641" s="17" t="str">
        <f aca="false">IF(E1641="","No","Yes")</f>
        <v>Yes</v>
      </c>
      <c r="L1641" s="17" t="str">
        <f aca="false">IF(D1641="","No","Yes")</f>
        <v>Yes</v>
      </c>
    </row>
    <row r="1642" customFormat="false" ht="15" hidden="false" customHeight="false" outlineLevel="0" collapsed="false">
      <c r="A1642" s="17" t="s">
        <v>4112</v>
      </c>
      <c r="B1642" s="18" t="n">
        <v>46238</v>
      </c>
      <c r="C1642" s="17" t="s">
        <v>101</v>
      </c>
      <c r="D1642" s="17" t="s">
        <v>1800</v>
      </c>
      <c r="E1642" s="17" t="s">
        <v>2014</v>
      </c>
      <c r="F1642" s="15" t="n">
        <v>79.31</v>
      </c>
      <c r="G1642" s="15" t="n">
        <f aca="false">ROUND(ROUND(F1642*100,0)/10,0)/100</f>
        <v>7.93</v>
      </c>
      <c r="H1642" s="15" t="n">
        <f aca="false">F1642+G1642</f>
        <v>87.24</v>
      </c>
      <c r="I1642" s="17" t="s">
        <v>2474</v>
      </c>
      <c r="J1642" s="19" t="n">
        <f aca="false">DATE(YEAR(B1642),MONTH(B1642),1)</f>
        <v>46235</v>
      </c>
      <c r="K1642" s="17" t="str">
        <f aca="false">IF(E1642="","No","Yes")</f>
        <v>Yes</v>
      </c>
      <c r="L1642" s="17" t="str">
        <f aca="false">IF(D1642="","No","Yes")</f>
        <v>Yes</v>
      </c>
    </row>
    <row r="1643" customFormat="false" ht="15" hidden="false" customHeight="false" outlineLevel="0" collapsed="false">
      <c r="A1643" s="17" t="s">
        <v>4113</v>
      </c>
      <c r="B1643" s="18" t="n">
        <v>46238</v>
      </c>
      <c r="C1643" s="17" t="s">
        <v>101</v>
      </c>
      <c r="D1643" s="17" t="s">
        <v>2077</v>
      </c>
      <c r="E1643" s="17" t="s">
        <v>2091</v>
      </c>
      <c r="F1643" s="15" t="n">
        <v>285.87</v>
      </c>
      <c r="G1643" s="15" t="n">
        <f aca="false">ROUND(ROUND(F1643*100,0)/10,0)/100</f>
        <v>28.59</v>
      </c>
      <c r="H1643" s="15" t="n">
        <f aca="false">F1643+G1643</f>
        <v>314.46</v>
      </c>
      <c r="I1643" s="17" t="s">
        <v>2474</v>
      </c>
      <c r="J1643" s="19" t="n">
        <f aca="false">DATE(YEAR(B1643),MONTH(B1643),1)</f>
        <v>46235</v>
      </c>
      <c r="K1643" s="17" t="str">
        <f aca="false">IF(E1643="","No","Yes")</f>
        <v>Yes</v>
      </c>
      <c r="L1643" s="17" t="str">
        <f aca="false">IF(D1643="","No","Yes")</f>
        <v>Yes</v>
      </c>
    </row>
    <row r="1644" customFormat="false" ht="15" hidden="false" customHeight="false" outlineLevel="0" collapsed="false">
      <c r="A1644" s="17" t="s">
        <v>4114</v>
      </c>
      <c r="B1644" s="18" t="n">
        <v>46239</v>
      </c>
      <c r="C1644" s="17" t="s">
        <v>82</v>
      </c>
      <c r="D1644" s="17" t="s">
        <v>1936</v>
      </c>
      <c r="E1644" s="17" t="s">
        <v>2035</v>
      </c>
      <c r="F1644" s="15" t="n">
        <v>225.7</v>
      </c>
      <c r="G1644" s="15" t="n">
        <f aca="false">ROUND(ROUND(F1644*100,0)/10,0)/100</f>
        <v>22.57</v>
      </c>
      <c r="H1644" s="15" t="n">
        <f aca="false">F1644+G1644</f>
        <v>248.27</v>
      </c>
      <c r="I1644" s="17" t="s">
        <v>2474</v>
      </c>
      <c r="J1644" s="19" t="n">
        <f aca="false">DATE(YEAR(B1644),MONTH(B1644),1)</f>
        <v>46235</v>
      </c>
      <c r="K1644" s="17" t="str">
        <f aca="false">IF(E1644="","No","Yes")</f>
        <v>Yes</v>
      </c>
      <c r="L1644" s="17" t="str">
        <f aca="false">IF(D1644="","No","Yes")</f>
        <v>Yes</v>
      </c>
    </row>
    <row r="1645" customFormat="false" ht="15" hidden="false" customHeight="false" outlineLevel="0" collapsed="false">
      <c r="A1645" s="17" t="s">
        <v>4115</v>
      </c>
      <c r="B1645" s="18" t="n">
        <v>46239</v>
      </c>
      <c r="C1645" s="17" t="s">
        <v>82</v>
      </c>
      <c r="D1645" s="17" t="s">
        <v>1800</v>
      </c>
      <c r="E1645" s="17" t="s">
        <v>2057</v>
      </c>
      <c r="F1645" s="15" t="n">
        <v>65.11</v>
      </c>
      <c r="G1645" s="15" t="n">
        <f aca="false">ROUND(ROUND(F1645*100,0)/10,0)/100</f>
        <v>6.51</v>
      </c>
      <c r="H1645" s="15" t="n">
        <f aca="false">F1645+G1645</f>
        <v>71.62</v>
      </c>
      <c r="I1645" s="17" t="s">
        <v>2474</v>
      </c>
      <c r="J1645" s="19" t="n">
        <f aca="false">DATE(YEAR(B1645),MONTH(B1645),1)</f>
        <v>46235</v>
      </c>
      <c r="K1645" s="17" t="str">
        <f aca="false">IF(E1645="","No","Yes")</f>
        <v>Yes</v>
      </c>
      <c r="L1645" s="17" t="str">
        <f aca="false">IF(D1645="","No","Yes")</f>
        <v>Yes</v>
      </c>
    </row>
    <row r="1646" customFormat="false" ht="15" hidden="false" customHeight="false" outlineLevel="0" collapsed="false">
      <c r="A1646" s="17" t="s">
        <v>4116</v>
      </c>
      <c r="B1646" s="18" t="n">
        <v>46239</v>
      </c>
      <c r="C1646" s="17" t="s">
        <v>82</v>
      </c>
      <c r="D1646" s="17" t="s">
        <v>1942</v>
      </c>
      <c r="E1646" s="17" t="s">
        <v>2064</v>
      </c>
      <c r="F1646" s="15" t="n">
        <v>357.31</v>
      </c>
      <c r="G1646" s="15" t="n">
        <f aca="false">ROUND(ROUND(F1646*100,0)/10,0)/100</f>
        <v>35.73</v>
      </c>
      <c r="H1646" s="15" t="n">
        <f aca="false">F1646+G1646</f>
        <v>393.04</v>
      </c>
      <c r="I1646" s="17" t="s">
        <v>2474</v>
      </c>
      <c r="J1646" s="19" t="n">
        <f aca="false">DATE(YEAR(B1646),MONTH(B1646),1)</f>
        <v>46235</v>
      </c>
      <c r="K1646" s="17" t="str">
        <f aca="false">IF(E1646="","No","Yes")</f>
        <v>Yes</v>
      </c>
      <c r="L1646" s="17" t="str">
        <f aca="false">IF(D1646="","No","Yes")</f>
        <v>Yes</v>
      </c>
    </row>
    <row r="1647" customFormat="false" ht="15" hidden="false" customHeight="false" outlineLevel="0" collapsed="false">
      <c r="A1647" s="17" t="s">
        <v>4117</v>
      </c>
      <c r="B1647" s="18" t="n">
        <v>46239</v>
      </c>
      <c r="C1647" s="17" t="s">
        <v>82</v>
      </c>
      <c r="D1647" s="17" t="s">
        <v>2047</v>
      </c>
      <c r="E1647" s="17" t="s">
        <v>2080</v>
      </c>
      <c r="F1647" s="15" t="n">
        <v>226.3</v>
      </c>
      <c r="G1647" s="15" t="n">
        <f aca="false">ROUND(ROUND(F1647*100,0)/10,0)/100</f>
        <v>22.63</v>
      </c>
      <c r="H1647" s="15" t="n">
        <f aca="false">F1647+G1647</f>
        <v>248.93</v>
      </c>
      <c r="I1647" s="17" t="s">
        <v>2474</v>
      </c>
      <c r="J1647" s="19" t="n">
        <f aca="false">DATE(YEAR(B1647),MONTH(B1647),1)</f>
        <v>46235</v>
      </c>
      <c r="K1647" s="17" t="str">
        <f aca="false">IF(E1647="","No","Yes")</f>
        <v>Yes</v>
      </c>
      <c r="L1647" s="17" t="str">
        <f aca="false">IF(D1647="","No","Yes")</f>
        <v>Yes</v>
      </c>
    </row>
    <row r="1648" customFormat="false" ht="15" hidden="false" customHeight="false" outlineLevel="0" collapsed="false">
      <c r="A1648" s="17" t="s">
        <v>4118</v>
      </c>
      <c r="B1648" s="18" t="n">
        <v>46239</v>
      </c>
      <c r="C1648" s="17" t="s">
        <v>82</v>
      </c>
      <c r="D1648" s="17" t="s">
        <v>2021</v>
      </c>
      <c r="E1648" s="17" t="s">
        <v>2093</v>
      </c>
      <c r="F1648" s="15" t="n">
        <v>311.05</v>
      </c>
      <c r="G1648" s="15" t="n">
        <f aca="false">ROUND(ROUND(F1648*100,0)/10,0)/100</f>
        <v>31.11</v>
      </c>
      <c r="H1648" s="15" t="n">
        <f aca="false">F1648+G1648</f>
        <v>342.16</v>
      </c>
      <c r="I1648" s="17" t="s">
        <v>2474</v>
      </c>
      <c r="J1648" s="19" t="n">
        <f aca="false">DATE(YEAR(B1648),MONTH(B1648),1)</f>
        <v>46235</v>
      </c>
      <c r="K1648" s="17" t="str">
        <f aca="false">IF(E1648="","No","Yes")</f>
        <v>Yes</v>
      </c>
      <c r="L1648" s="17" t="str">
        <f aca="false">IF(D1648="","No","Yes")</f>
        <v>Yes</v>
      </c>
    </row>
    <row r="1649" customFormat="false" ht="15" hidden="false" customHeight="false" outlineLevel="0" collapsed="false">
      <c r="A1649" s="17" t="s">
        <v>4119</v>
      </c>
      <c r="B1649" s="18" t="n">
        <v>46239</v>
      </c>
      <c r="C1649" s="17" t="s">
        <v>82</v>
      </c>
      <c r="D1649" s="17" t="s">
        <v>2040</v>
      </c>
      <c r="E1649" s="17" t="s">
        <v>2126</v>
      </c>
      <c r="F1649" s="15" t="n">
        <v>373.26</v>
      </c>
      <c r="G1649" s="15" t="n">
        <f aca="false">ROUND(ROUND(F1649*100,0)/10,0)/100</f>
        <v>37.33</v>
      </c>
      <c r="H1649" s="15" t="n">
        <f aca="false">F1649+G1649</f>
        <v>410.59</v>
      </c>
      <c r="I1649" s="17" t="s">
        <v>2474</v>
      </c>
      <c r="J1649" s="19" t="n">
        <f aca="false">DATE(YEAR(B1649),MONTH(B1649),1)</f>
        <v>46235</v>
      </c>
      <c r="K1649" s="17" t="str">
        <f aca="false">IF(E1649="","No","Yes")</f>
        <v>Yes</v>
      </c>
      <c r="L1649" s="17" t="str">
        <f aca="false">IF(D1649="","No","Yes")</f>
        <v>Yes</v>
      </c>
    </row>
    <row r="1650" customFormat="false" ht="15" hidden="false" customHeight="false" outlineLevel="0" collapsed="false">
      <c r="A1650" s="17" t="s">
        <v>4120</v>
      </c>
      <c r="B1650" s="18" t="n">
        <v>46239</v>
      </c>
      <c r="C1650" s="17" t="s">
        <v>82</v>
      </c>
      <c r="D1650" s="17"/>
      <c r="E1650" s="17"/>
      <c r="F1650" s="15" t="n">
        <v>67.17</v>
      </c>
      <c r="G1650" s="15" t="n">
        <f aca="false">ROUND(ROUND(F1650*100,0)/10,0)/100</f>
        <v>6.72</v>
      </c>
      <c r="H1650" s="15" t="n">
        <f aca="false">F1650+G1650</f>
        <v>73.89</v>
      </c>
      <c r="I1650" s="17" t="s">
        <v>2470</v>
      </c>
      <c r="J1650" s="19" t="n">
        <f aca="false">DATE(YEAR(B1650),MONTH(B1650),1)</f>
        <v>46235</v>
      </c>
      <c r="K1650" s="17" t="str">
        <f aca="false">IF(E1650="","No","Yes")</f>
        <v>No</v>
      </c>
      <c r="L1650" s="17" t="str">
        <f aca="false">IF(D1650="","No","Yes")</f>
        <v>No</v>
      </c>
    </row>
    <row r="1651" customFormat="false" ht="15" hidden="false" customHeight="false" outlineLevel="0" collapsed="false">
      <c r="A1651" s="17" t="s">
        <v>4121</v>
      </c>
      <c r="B1651" s="18" t="n">
        <v>46239</v>
      </c>
      <c r="C1651" s="17" t="s">
        <v>82</v>
      </c>
      <c r="D1651" s="17" t="s">
        <v>2082</v>
      </c>
      <c r="E1651" s="17"/>
      <c r="F1651" s="15" t="n">
        <v>150.76</v>
      </c>
      <c r="G1651" s="15" t="n">
        <f aca="false">ROUND(ROUND(F1651*100,0)/10,0)/100</f>
        <v>15.08</v>
      </c>
      <c r="H1651" s="15" t="n">
        <f aca="false">F1651+G1651</f>
        <v>165.84</v>
      </c>
      <c r="I1651" s="17" t="s">
        <v>2472</v>
      </c>
      <c r="J1651" s="19" t="n">
        <f aca="false">DATE(YEAR(B1651),MONTH(B1651),1)</f>
        <v>46235</v>
      </c>
      <c r="K1651" s="17" t="str">
        <f aca="false">IF(E1651="","No","Yes")</f>
        <v>No</v>
      </c>
      <c r="L1651" s="17" t="str">
        <f aca="false">IF(D1651="","No","Yes")</f>
        <v>Yes</v>
      </c>
    </row>
    <row r="1652" customFormat="false" ht="15" hidden="false" customHeight="false" outlineLevel="0" collapsed="false">
      <c r="A1652" s="17" t="s">
        <v>4122</v>
      </c>
      <c r="B1652" s="18" t="n">
        <v>46239</v>
      </c>
      <c r="C1652" s="17" t="s">
        <v>88</v>
      </c>
      <c r="D1652" s="17" t="s">
        <v>1988</v>
      </c>
      <c r="E1652" s="17" t="s">
        <v>2033</v>
      </c>
      <c r="F1652" s="15" t="n">
        <v>138.61</v>
      </c>
      <c r="G1652" s="15" t="n">
        <f aca="false">ROUND(ROUND(F1652*100,0)/10,0)/100</f>
        <v>13.86</v>
      </c>
      <c r="H1652" s="15" t="n">
        <f aca="false">F1652+G1652</f>
        <v>152.47</v>
      </c>
      <c r="I1652" s="17" t="s">
        <v>2474</v>
      </c>
      <c r="J1652" s="19" t="n">
        <f aca="false">DATE(YEAR(B1652),MONTH(B1652),1)</f>
        <v>46235</v>
      </c>
      <c r="K1652" s="17" t="str">
        <f aca="false">IF(E1652="","No","Yes")</f>
        <v>Yes</v>
      </c>
      <c r="L1652" s="17" t="str">
        <f aca="false">IF(D1652="","No","Yes")</f>
        <v>Yes</v>
      </c>
    </row>
    <row r="1653" customFormat="false" ht="15" hidden="false" customHeight="false" outlineLevel="0" collapsed="false">
      <c r="A1653" s="17" t="s">
        <v>4123</v>
      </c>
      <c r="B1653" s="18" t="n">
        <v>46239</v>
      </c>
      <c r="C1653" s="17" t="s">
        <v>88</v>
      </c>
      <c r="D1653" s="17" t="s">
        <v>1965</v>
      </c>
      <c r="E1653" s="17" t="s">
        <v>2066</v>
      </c>
      <c r="F1653" s="15" t="n">
        <v>404.83</v>
      </c>
      <c r="G1653" s="15" t="n">
        <f aca="false">ROUND(ROUND(F1653*100,0)/10,0)/100</f>
        <v>40.48</v>
      </c>
      <c r="H1653" s="15" t="n">
        <f aca="false">F1653+G1653</f>
        <v>445.31</v>
      </c>
      <c r="I1653" s="17" t="s">
        <v>2474</v>
      </c>
      <c r="J1653" s="19" t="n">
        <f aca="false">DATE(YEAR(B1653),MONTH(B1653),1)</f>
        <v>46235</v>
      </c>
      <c r="K1653" s="17" t="str">
        <f aca="false">IF(E1653="","No","Yes")</f>
        <v>Yes</v>
      </c>
      <c r="L1653" s="17" t="str">
        <f aca="false">IF(D1653="","No","Yes")</f>
        <v>Yes</v>
      </c>
    </row>
    <row r="1654" customFormat="false" ht="15" hidden="false" customHeight="false" outlineLevel="0" collapsed="false">
      <c r="A1654" s="17" t="s">
        <v>4124</v>
      </c>
      <c r="B1654" s="18" t="n">
        <v>46239</v>
      </c>
      <c r="C1654" s="17" t="s">
        <v>88</v>
      </c>
      <c r="D1654" s="17" t="s">
        <v>2047</v>
      </c>
      <c r="E1654" s="17" t="s">
        <v>2068</v>
      </c>
      <c r="F1654" s="15" t="n">
        <v>248.68</v>
      </c>
      <c r="G1654" s="15" t="n">
        <f aca="false">ROUND(ROUND(F1654*100,0)/10,0)/100</f>
        <v>24.87</v>
      </c>
      <c r="H1654" s="15" t="n">
        <f aca="false">F1654+G1654</f>
        <v>273.55</v>
      </c>
      <c r="I1654" s="17" t="s">
        <v>2474</v>
      </c>
      <c r="J1654" s="19" t="n">
        <f aca="false">DATE(YEAR(B1654),MONTH(B1654),1)</f>
        <v>46235</v>
      </c>
      <c r="K1654" s="17" t="str">
        <f aca="false">IF(E1654="","No","Yes")</f>
        <v>Yes</v>
      </c>
      <c r="L1654" s="17" t="str">
        <f aca="false">IF(D1654="","No","Yes")</f>
        <v>Yes</v>
      </c>
    </row>
    <row r="1655" customFormat="false" ht="15" hidden="false" customHeight="false" outlineLevel="0" collapsed="false">
      <c r="A1655" s="17" t="s">
        <v>4125</v>
      </c>
      <c r="B1655" s="18" t="n">
        <v>46239</v>
      </c>
      <c r="C1655" s="17" t="s">
        <v>88</v>
      </c>
      <c r="D1655" s="17" t="s">
        <v>2108</v>
      </c>
      <c r="E1655" s="17" t="s">
        <v>2107</v>
      </c>
      <c r="F1655" s="15" t="n">
        <v>1095.89</v>
      </c>
      <c r="G1655" s="15" t="n">
        <f aca="false">ROUND(ROUND(F1655*100,0)/10,0)/100</f>
        <v>109.59</v>
      </c>
      <c r="H1655" s="15" t="n">
        <f aca="false">F1655+G1655</f>
        <v>1205.48</v>
      </c>
      <c r="I1655" s="17" t="s">
        <v>2474</v>
      </c>
      <c r="J1655" s="19" t="n">
        <f aca="false">DATE(YEAR(B1655),MONTH(B1655),1)</f>
        <v>46235</v>
      </c>
      <c r="K1655" s="17" t="str">
        <f aca="false">IF(E1655="","No","Yes")</f>
        <v>Yes</v>
      </c>
      <c r="L1655" s="17" t="str">
        <f aca="false">IF(D1655="","No","Yes")</f>
        <v>Yes</v>
      </c>
    </row>
    <row r="1656" customFormat="false" ht="15" hidden="false" customHeight="false" outlineLevel="0" collapsed="false">
      <c r="A1656" s="17" t="s">
        <v>4126</v>
      </c>
      <c r="B1656" s="18" t="n">
        <v>46239</v>
      </c>
      <c r="C1656" s="17" t="s">
        <v>101</v>
      </c>
      <c r="D1656" s="17" t="s">
        <v>2004</v>
      </c>
      <c r="E1656" s="17" t="s">
        <v>2031</v>
      </c>
      <c r="F1656" s="15" t="n">
        <v>314.74</v>
      </c>
      <c r="G1656" s="15" t="n">
        <f aca="false">ROUND(ROUND(F1656*100,0)/10,0)/100</f>
        <v>31.47</v>
      </c>
      <c r="H1656" s="15" t="n">
        <f aca="false">F1656+G1656</f>
        <v>346.21</v>
      </c>
      <c r="I1656" s="17" t="s">
        <v>2474</v>
      </c>
      <c r="J1656" s="19" t="n">
        <f aca="false">DATE(YEAR(B1656),MONTH(B1656),1)</f>
        <v>46235</v>
      </c>
      <c r="K1656" s="17" t="str">
        <f aca="false">IF(E1656="","No","Yes")</f>
        <v>Yes</v>
      </c>
      <c r="L1656" s="17" t="str">
        <f aca="false">IF(D1656="","No","Yes")</f>
        <v>Yes</v>
      </c>
    </row>
    <row r="1657" customFormat="false" ht="15" hidden="false" customHeight="false" outlineLevel="0" collapsed="false">
      <c r="A1657" s="17" t="s">
        <v>4127</v>
      </c>
      <c r="B1657" s="18" t="n">
        <v>46239</v>
      </c>
      <c r="C1657" s="17" t="s">
        <v>101</v>
      </c>
      <c r="D1657" s="17" t="s">
        <v>2021</v>
      </c>
      <c r="E1657" s="17" t="s">
        <v>2102</v>
      </c>
      <c r="F1657" s="15" t="n">
        <v>189.54</v>
      </c>
      <c r="G1657" s="15" t="n">
        <f aca="false">ROUND(ROUND(F1657*100,0)/10,0)/100</f>
        <v>18.95</v>
      </c>
      <c r="H1657" s="15" t="n">
        <f aca="false">F1657+G1657</f>
        <v>208.49</v>
      </c>
      <c r="I1657" s="17" t="s">
        <v>2474</v>
      </c>
      <c r="J1657" s="19" t="n">
        <f aca="false">DATE(YEAR(B1657),MONTH(B1657),1)</f>
        <v>46235</v>
      </c>
      <c r="K1657" s="17" t="str">
        <f aca="false">IF(E1657="","No","Yes")</f>
        <v>Yes</v>
      </c>
      <c r="L1657" s="17" t="str">
        <f aca="false">IF(D1657="","No","Yes")</f>
        <v>Yes</v>
      </c>
    </row>
    <row r="1658" customFormat="false" ht="15" hidden="false" customHeight="false" outlineLevel="0" collapsed="false">
      <c r="A1658" s="17" t="s">
        <v>4128</v>
      </c>
      <c r="B1658" s="18" t="n">
        <v>46240</v>
      </c>
      <c r="C1658" s="17" t="s">
        <v>82</v>
      </c>
      <c r="D1658" s="17" t="s">
        <v>2077</v>
      </c>
      <c r="E1658" s="17" t="s">
        <v>2076</v>
      </c>
      <c r="F1658" s="15" t="n">
        <v>201.55</v>
      </c>
      <c r="G1658" s="15" t="n">
        <f aca="false">ROUND(ROUND(F1658*100,0)/10,0)/100</f>
        <v>20.16</v>
      </c>
      <c r="H1658" s="15" t="n">
        <f aca="false">F1658+G1658</f>
        <v>221.71</v>
      </c>
      <c r="I1658" s="17" t="s">
        <v>2474</v>
      </c>
      <c r="J1658" s="19" t="n">
        <f aca="false">DATE(YEAR(B1658),MONTH(B1658),1)</f>
        <v>46235</v>
      </c>
      <c r="K1658" s="17" t="str">
        <f aca="false">IF(E1658="","No","Yes")</f>
        <v>Yes</v>
      </c>
      <c r="L1658" s="17" t="str">
        <f aca="false">IF(D1658="","No","Yes")</f>
        <v>Yes</v>
      </c>
    </row>
    <row r="1659" customFormat="false" ht="15" hidden="false" customHeight="false" outlineLevel="0" collapsed="false">
      <c r="A1659" s="17" t="s">
        <v>4129</v>
      </c>
      <c r="B1659" s="18" t="n">
        <v>46240</v>
      </c>
      <c r="C1659" s="17" t="s">
        <v>82</v>
      </c>
      <c r="D1659" s="17" t="s">
        <v>2040</v>
      </c>
      <c r="E1659" s="17" t="s">
        <v>2113</v>
      </c>
      <c r="F1659" s="15" t="n">
        <v>1700.68</v>
      </c>
      <c r="G1659" s="15" t="n">
        <f aca="false">ROUND(ROUND(F1659*100,0)/10,0)/100</f>
        <v>170.07</v>
      </c>
      <c r="H1659" s="15" t="n">
        <f aca="false">F1659+G1659</f>
        <v>1870.75</v>
      </c>
      <c r="I1659" s="17" t="s">
        <v>2474</v>
      </c>
      <c r="J1659" s="19" t="n">
        <f aca="false">DATE(YEAR(B1659),MONTH(B1659),1)</f>
        <v>46235</v>
      </c>
      <c r="K1659" s="17" t="str">
        <f aca="false">IF(E1659="","No","Yes")</f>
        <v>Yes</v>
      </c>
      <c r="L1659" s="17" t="str">
        <f aca="false">IF(D1659="","No","Yes")</f>
        <v>Yes</v>
      </c>
    </row>
    <row r="1660" customFormat="false" ht="15" hidden="false" customHeight="false" outlineLevel="0" collapsed="false">
      <c r="A1660" s="17" t="s">
        <v>4130</v>
      </c>
      <c r="B1660" s="18" t="n">
        <v>46240</v>
      </c>
      <c r="C1660" s="17" t="s">
        <v>82</v>
      </c>
      <c r="D1660" s="17" t="s">
        <v>1955</v>
      </c>
      <c r="E1660" s="17" t="s">
        <v>2124</v>
      </c>
      <c r="F1660" s="15" t="n">
        <v>288.95</v>
      </c>
      <c r="G1660" s="15" t="n">
        <f aca="false">ROUND(ROUND(F1660*100,0)/10,0)/100</f>
        <v>28.9</v>
      </c>
      <c r="H1660" s="15" t="n">
        <f aca="false">F1660+G1660</f>
        <v>317.85</v>
      </c>
      <c r="I1660" s="17" t="s">
        <v>2474</v>
      </c>
      <c r="J1660" s="19" t="n">
        <f aca="false">DATE(YEAR(B1660),MONTH(B1660),1)</f>
        <v>46235</v>
      </c>
      <c r="K1660" s="17" t="str">
        <f aca="false">IF(E1660="","No","Yes")</f>
        <v>Yes</v>
      </c>
      <c r="L1660" s="17" t="str">
        <f aca="false">IF(D1660="","No","Yes")</f>
        <v>Yes</v>
      </c>
    </row>
    <row r="1661" customFormat="false" ht="15" hidden="false" customHeight="false" outlineLevel="0" collapsed="false">
      <c r="A1661" s="17" t="s">
        <v>4131</v>
      </c>
      <c r="B1661" s="18" t="n">
        <v>46240</v>
      </c>
      <c r="C1661" s="17" t="s">
        <v>88</v>
      </c>
      <c r="D1661" s="17" t="s">
        <v>1942</v>
      </c>
      <c r="E1661" s="17" t="s">
        <v>1975</v>
      </c>
      <c r="F1661" s="15" t="n">
        <v>406.15</v>
      </c>
      <c r="G1661" s="15" t="n">
        <f aca="false">ROUND(ROUND(F1661*100,0)/10,0)/100</f>
        <v>40.62</v>
      </c>
      <c r="H1661" s="15" t="n">
        <f aca="false">F1661+G1661</f>
        <v>446.77</v>
      </c>
      <c r="I1661" s="17" t="s">
        <v>2474</v>
      </c>
      <c r="J1661" s="19" t="n">
        <f aca="false">DATE(YEAR(B1661),MONTH(B1661),1)</f>
        <v>46235</v>
      </c>
      <c r="K1661" s="17" t="str">
        <f aca="false">IF(E1661="","No","Yes")</f>
        <v>Yes</v>
      </c>
      <c r="L1661" s="17" t="str">
        <f aca="false">IF(D1661="","No","Yes")</f>
        <v>Yes</v>
      </c>
    </row>
    <row r="1662" customFormat="false" ht="15" hidden="false" customHeight="false" outlineLevel="0" collapsed="false">
      <c r="A1662" s="17" t="s">
        <v>4132</v>
      </c>
      <c r="B1662" s="18" t="n">
        <v>46240</v>
      </c>
      <c r="C1662" s="17" t="s">
        <v>88</v>
      </c>
      <c r="D1662" s="17" t="s">
        <v>1852</v>
      </c>
      <c r="E1662" s="17" t="s">
        <v>2052</v>
      </c>
      <c r="F1662" s="15" t="n">
        <v>154.75</v>
      </c>
      <c r="G1662" s="15" t="n">
        <f aca="false">ROUND(ROUND(F1662*100,0)/10,0)/100</f>
        <v>15.48</v>
      </c>
      <c r="H1662" s="15" t="n">
        <f aca="false">F1662+G1662</f>
        <v>170.23</v>
      </c>
      <c r="I1662" s="17" t="s">
        <v>2474</v>
      </c>
      <c r="J1662" s="19" t="n">
        <f aca="false">DATE(YEAR(B1662),MONTH(B1662),1)</f>
        <v>46235</v>
      </c>
      <c r="K1662" s="17" t="str">
        <f aca="false">IF(E1662="","No","Yes")</f>
        <v>Yes</v>
      </c>
      <c r="L1662" s="17" t="str">
        <f aca="false">IF(D1662="","No","Yes")</f>
        <v>Yes</v>
      </c>
    </row>
    <row r="1663" customFormat="false" ht="15" hidden="false" customHeight="false" outlineLevel="0" collapsed="false">
      <c r="A1663" s="17" t="s">
        <v>4133</v>
      </c>
      <c r="B1663" s="18" t="n">
        <v>46240</v>
      </c>
      <c r="C1663" s="17" t="s">
        <v>88</v>
      </c>
      <c r="D1663" s="17" t="s">
        <v>2105</v>
      </c>
      <c r="E1663" s="17" t="s">
        <v>2104</v>
      </c>
      <c r="F1663" s="15" t="n">
        <v>763.98</v>
      </c>
      <c r="G1663" s="15" t="n">
        <f aca="false">ROUND(ROUND(F1663*100,0)/10,0)/100</f>
        <v>76.4</v>
      </c>
      <c r="H1663" s="15" t="n">
        <f aca="false">F1663+G1663</f>
        <v>840.38</v>
      </c>
      <c r="I1663" s="17" t="s">
        <v>2474</v>
      </c>
      <c r="J1663" s="19" t="n">
        <f aca="false">DATE(YEAR(B1663),MONTH(B1663),1)</f>
        <v>46235</v>
      </c>
      <c r="K1663" s="17" t="str">
        <f aca="false">IF(E1663="","No","Yes")</f>
        <v>Yes</v>
      </c>
      <c r="L1663" s="17" t="str">
        <f aca="false">IF(D1663="","No","Yes")</f>
        <v>Yes</v>
      </c>
    </row>
    <row r="1664" customFormat="false" ht="15" hidden="false" customHeight="false" outlineLevel="0" collapsed="false">
      <c r="A1664" s="17" t="s">
        <v>4134</v>
      </c>
      <c r="B1664" s="18" t="n">
        <v>46240</v>
      </c>
      <c r="C1664" s="17" t="s">
        <v>88</v>
      </c>
      <c r="D1664" s="17" t="s">
        <v>2021</v>
      </c>
      <c r="E1664" s="17" t="s">
        <v>2128</v>
      </c>
      <c r="F1664" s="15" t="n">
        <v>973.8</v>
      </c>
      <c r="G1664" s="15" t="n">
        <f aca="false">ROUND(ROUND(F1664*100,0)/10,0)/100</f>
        <v>97.38</v>
      </c>
      <c r="H1664" s="15" t="n">
        <f aca="false">F1664+G1664</f>
        <v>1071.18</v>
      </c>
      <c r="I1664" s="17" t="s">
        <v>2474</v>
      </c>
      <c r="J1664" s="19" t="n">
        <f aca="false">DATE(YEAR(B1664),MONTH(B1664),1)</f>
        <v>46235</v>
      </c>
      <c r="K1664" s="17" t="str">
        <f aca="false">IF(E1664="","No","Yes")</f>
        <v>Yes</v>
      </c>
      <c r="L1664" s="17" t="str">
        <f aca="false">IF(D1664="","No","Yes")</f>
        <v>Yes</v>
      </c>
    </row>
    <row r="1665" customFormat="false" ht="15" hidden="false" customHeight="false" outlineLevel="0" collapsed="false">
      <c r="A1665" s="17" t="s">
        <v>4135</v>
      </c>
      <c r="B1665" s="18" t="n">
        <v>46240</v>
      </c>
      <c r="C1665" s="17" t="s">
        <v>88</v>
      </c>
      <c r="D1665" s="17" t="s">
        <v>2111</v>
      </c>
      <c r="E1665" s="17"/>
      <c r="F1665" s="15" t="n">
        <v>101.99</v>
      </c>
      <c r="G1665" s="15" t="n">
        <f aca="false">ROUND(ROUND(F1665*100,0)/10,0)/100</f>
        <v>10.2</v>
      </c>
      <c r="H1665" s="15" t="n">
        <f aca="false">F1665+G1665</f>
        <v>112.19</v>
      </c>
      <c r="I1665" s="17" t="s">
        <v>2472</v>
      </c>
      <c r="J1665" s="19" t="n">
        <f aca="false">DATE(YEAR(B1665),MONTH(B1665),1)</f>
        <v>46235</v>
      </c>
      <c r="K1665" s="17" t="str">
        <f aca="false">IF(E1665="","No","Yes")</f>
        <v>No</v>
      </c>
      <c r="L1665" s="17" t="str">
        <f aca="false">IF(D1665="","No","Yes")</f>
        <v>Yes</v>
      </c>
    </row>
    <row r="1666" customFormat="false" ht="15" hidden="false" customHeight="false" outlineLevel="0" collapsed="false">
      <c r="A1666" s="17" t="s">
        <v>4136</v>
      </c>
      <c r="B1666" s="18" t="n">
        <v>46240</v>
      </c>
      <c r="C1666" s="17" t="s">
        <v>101</v>
      </c>
      <c r="D1666" s="17" t="s">
        <v>1917</v>
      </c>
      <c r="E1666" s="17" t="s">
        <v>2069</v>
      </c>
      <c r="F1666" s="15" t="n">
        <v>64.1</v>
      </c>
      <c r="G1666" s="15" t="n">
        <f aca="false">ROUND(ROUND(F1666*100,0)/10,0)/100</f>
        <v>6.41</v>
      </c>
      <c r="H1666" s="15" t="n">
        <f aca="false">F1666+G1666</f>
        <v>70.51</v>
      </c>
      <c r="I1666" s="17" t="s">
        <v>2474</v>
      </c>
      <c r="J1666" s="19" t="n">
        <f aca="false">DATE(YEAR(B1666),MONTH(B1666),1)</f>
        <v>46235</v>
      </c>
      <c r="K1666" s="17" t="str">
        <f aca="false">IF(E1666="","No","Yes")</f>
        <v>Yes</v>
      </c>
      <c r="L1666" s="17" t="str">
        <f aca="false">IF(D1666="","No","Yes")</f>
        <v>Yes</v>
      </c>
    </row>
    <row r="1667" customFormat="false" ht="15" hidden="false" customHeight="false" outlineLevel="0" collapsed="false">
      <c r="A1667" s="17" t="s">
        <v>4137</v>
      </c>
      <c r="B1667" s="18" t="n">
        <v>46240</v>
      </c>
      <c r="C1667" s="17" t="s">
        <v>101</v>
      </c>
      <c r="D1667" s="17" t="s">
        <v>1859</v>
      </c>
      <c r="E1667" s="17" t="s">
        <v>2084</v>
      </c>
      <c r="F1667" s="15" t="n">
        <v>121.56</v>
      </c>
      <c r="G1667" s="15" t="n">
        <f aca="false">ROUND(ROUND(F1667*100,0)/10,0)/100</f>
        <v>12.16</v>
      </c>
      <c r="H1667" s="15" t="n">
        <f aca="false">F1667+G1667</f>
        <v>133.72</v>
      </c>
      <c r="I1667" s="17" t="s">
        <v>2474</v>
      </c>
      <c r="J1667" s="19" t="n">
        <f aca="false">DATE(YEAR(B1667),MONTH(B1667),1)</f>
        <v>46235</v>
      </c>
      <c r="K1667" s="17" t="str">
        <f aca="false">IF(E1667="","No","Yes")</f>
        <v>Yes</v>
      </c>
      <c r="L1667" s="17" t="str">
        <f aca="false">IF(D1667="","No","Yes")</f>
        <v>Yes</v>
      </c>
    </row>
    <row r="1668" customFormat="false" ht="15" hidden="false" customHeight="false" outlineLevel="0" collapsed="false">
      <c r="A1668" s="17" t="s">
        <v>4138</v>
      </c>
      <c r="B1668" s="18" t="n">
        <v>46241</v>
      </c>
      <c r="C1668" s="17" t="s">
        <v>82</v>
      </c>
      <c r="D1668" s="17" t="s">
        <v>1859</v>
      </c>
      <c r="E1668" s="17" t="s">
        <v>2044</v>
      </c>
      <c r="F1668" s="15" t="n">
        <v>79.39</v>
      </c>
      <c r="G1668" s="15" t="n">
        <f aca="false">ROUND(ROUND(F1668*100,0)/10,0)/100</f>
        <v>7.94</v>
      </c>
      <c r="H1668" s="15" t="n">
        <f aca="false">F1668+G1668</f>
        <v>87.33</v>
      </c>
      <c r="I1668" s="17" t="s">
        <v>2474</v>
      </c>
      <c r="J1668" s="19" t="n">
        <f aca="false">DATE(YEAR(B1668),MONTH(B1668),1)</f>
        <v>46235</v>
      </c>
      <c r="K1668" s="17" t="str">
        <f aca="false">IF(E1668="","No","Yes")</f>
        <v>Yes</v>
      </c>
      <c r="L1668" s="17" t="str">
        <f aca="false">IF(D1668="","No","Yes")</f>
        <v>Yes</v>
      </c>
    </row>
    <row r="1669" customFormat="false" ht="15" hidden="false" customHeight="false" outlineLevel="0" collapsed="false">
      <c r="A1669" s="17" t="s">
        <v>4139</v>
      </c>
      <c r="B1669" s="18" t="n">
        <v>46241</v>
      </c>
      <c r="C1669" s="17" t="s">
        <v>82</v>
      </c>
      <c r="D1669" s="17"/>
      <c r="E1669" s="17"/>
      <c r="F1669" s="15" t="n">
        <v>197.34</v>
      </c>
      <c r="G1669" s="15" t="n">
        <f aca="false">ROUND(ROUND(F1669*100,0)/10,0)/100</f>
        <v>19.73</v>
      </c>
      <c r="H1669" s="15" t="n">
        <f aca="false">F1669+G1669</f>
        <v>217.07</v>
      </c>
      <c r="I1669" s="17" t="s">
        <v>2470</v>
      </c>
      <c r="J1669" s="19" t="n">
        <f aca="false">DATE(YEAR(B1669),MONTH(B1669),1)</f>
        <v>46235</v>
      </c>
      <c r="K1669" s="17" t="str">
        <f aca="false">IF(E1669="","No","Yes")</f>
        <v>No</v>
      </c>
      <c r="L1669" s="17" t="str">
        <f aca="false">IF(D1669="","No","Yes")</f>
        <v>No</v>
      </c>
    </row>
    <row r="1670" customFormat="false" ht="15" hidden="false" customHeight="false" outlineLevel="0" collapsed="false">
      <c r="A1670" s="17" t="s">
        <v>4140</v>
      </c>
      <c r="B1670" s="18" t="n">
        <v>46241</v>
      </c>
      <c r="C1670" s="17" t="s">
        <v>88</v>
      </c>
      <c r="D1670" s="17" t="s">
        <v>1859</v>
      </c>
      <c r="E1670" s="17" t="s">
        <v>2103</v>
      </c>
      <c r="F1670" s="15" t="n">
        <v>272.97</v>
      </c>
      <c r="G1670" s="15" t="n">
        <f aca="false">ROUND(ROUND(F1670*100,0)/10,0)/100</f>
        <v>27.3</v>
      </c>
      <c r="H1670" s="15" t="n">
        <f aca="false">F1670+G1670</f>
        <v>300.27</v>
      </c>
      <c r="I1670" s="17" t="s">
        <v>2474</v>
      </c>
      <c r="J1670" s="19" t="n">
        <f aca="false">DATE(YEAR(B1670),MONTH(B1670),1)</f>
        <v>46235</v>
      </c>
      <c r="K1670" s="17" t="str">
        <f aca="false">IF(E1670="","No","Yes")</f>
        <v>Yes</v>
      </c>
      <c r="L1670" s="17" t="str">
        <f aca="false">IF(D1670="","No","Yes")</f>
        <v>Yes</v>
      </c>
    </row>
    <row r="1671" customFormat="false" ht="15" hidden="false" customHeight="false" outlineLevel="0" collapsed="false">
      <c r="A1671" s="17" t="s">
        <v>4141</v>
      </c>
      <c r="B1671" s="18" t="n">
        <v>46241</v>
      </c>
      <c r="C1671" s="17" t="s">
        <v>88</v>
      </c>
      <c r="D1671" s="17" t="s">
        <v>1988</v>
      </c>
      <c r="E1671" s="17" t="s">
        <v>2123</v>
      </c>
      <c r="F1671" s="15" t="n">
        <v>1349.2</v>
      </c>
      <c r="G1671" s="15" t="n">
        <f aca="false">ROUND(ROUND(F1671*100,0)/10,0)/100</f>
        <v>134.92</v>
      </c>
      <c r="H1671" s="15" t="n">
        <f aca="false">F1671+G1671</f>
        <v>1484.12</v>
      </c>
      <c r="I1671" s="17" t="s">
        <v>2474</v>
      </c>
      <c r="J1671" s="19" t="n">
        <f aca="false">DATE(YEAR(B1671),MONTH(B1671),1)</f>
        <v>46235</v>
      </c>
      <c r="K1671" s="17" t="str">
        <f aca="false">IF(E1671="","No","Yes")</f>
        <v>Yes</v>
      </c>
      <c r="L1671" s="17" t="str">
        <f aca="false">IF(D1671="","No","Yes")</f>
        <v>Yes</v>
      </c>
    </row>
    <row r="1672" customFormat="false" ht="15" hidden="false" customHeight="false" outlineLevel="0" collapsed="false">
      <c r="A1672" s="17" t="s">
        <v>4142</v>
      </c>
      <c r="B1672" s="18" t="n">
        <v>46241</v>
      </c>
      <c r="C1672" s="17" t="s">
        <v>88</v>
      </c>
      <c r="D1672" s="17" t="s">
        <v>2004</v>
      </c>
      <c r="E1672" s="17" t="s">
        <v>2142</v>
      </c>
      <c r="F1672" s="15" t="n">
        <v>573.36</v>
      </c>
      <c r="G1672" s="15" t="n">
        <f aca="false">ROUND(ROUND(F1672*100,0)/10,0)/100</f>
        <v>57.34</v>
      </c>
      <c r="H1672" s="15" t="n">
        <f aca="false">F1672+G1672</f>
        <v>630.7</v>
      </c>
      <c r="I1672" s="17" t="s">
        <v>2474</v>
      </c>
      <c r="J1672" s="19" t="n">
        <f aca="false">DATE(YEAR(B1672),MONTH(B1672),1)</f>
        <v>46235</v>
      </c>
      <c r="K1672" s="17" t="str">
        <f aca="false">IF(E1672="","No","Yes")</f>
        <v>Yes</v>
      </c>
      <c r="L1672" s="17" t="str">
        <f aca="false">IF(D1672="","No","Yes")</f>
        <v>Yes</v>
      </c>
    </row>
    <row r="1673" customFormat="false" ht="15" hidden="false" customHeight="false" outlineLevel="0" collapsed="false">
      <c r="A1673" s="17" t="s">
        <v>4143</v>
      </c>
      <c r="B1673" s="18" t="n">
        <v>46241</v>
      </c>
      <c r="C1673" s="17" t="s">
        <v>101</v>
      </c>
      <c r="D1673" s="17" t="s">
        <v>2111</v>
      </c>
      <c r="E1673" s="17" t="s">
        <v>2153</v>
      </c>
      <c r="F1673" s="15" t="n">
        <v>212.47</v>
      </c>
      <c r="G1673" s="15" t="n">
        <f aca="false">ROUND(ROUND(F1673*100,0)/10,0)/100</f>
        <v>21.25</v>
      </c>
      <c r="H1673" s="15" t="n">
        <f aca="false">F1673+G1673</f>
        <v>233.72</v>
      </c>
      <c r="I1673" s="17" t="s">
        <v>2474</v>
      </c>
      <c r="J1673" s="19" t="n">
        <f aca="false">DATE(YEAR(B1673),MONTH(B1673),1)</f>
        <v>46235</v>
      </c>
      <c r="K1673" s="17" t="str">
        <f aca="false">IF(E1673="","No","Yes")</f>
        <v>Yes</v>
      </c>
      <c r="L1673" s="17" t="str">
        <f aca="false">IF(D1673="","No","Yes")</f>
        <v>Yes</v>
      </c>
    </row>
    <row r="1674" customFormat="false" ht="15" hidden="false" customHeight="false" outlineLevel="0" collapsed="false">
      <c r="A1674" s="17" t="s">
        <v>4144</v>
      </c>
      <c r="B1674" s="18" t="n">
        <v>46241</v>
      </c>
      <c r="C1674" s="17" t="s">
        <v>101</v>
      </c>
      <c r="D1674" s="17" t="s">
        <v>2095</v>
      </c>
      <c r="E1674" s="17" t="s">
        <v>2155</v>
      </c>
      <c r="F1674" s="15" t="n">
        <v>1256.96</v>
      </c>
      <c r="G1674" s="15" t="n">
        <f aca="false">ROUND(ROUND(F1674*100,0)/10,0)/100</f>
        <v>125.7</v>
      </c>
      <c r="H1674" s="15" t="n">
        <f aca="false">F1674+G1674</f>
        <v>1382.66</v>
      </c>
      <c r="I1674" s="17" t="s">
        <v>2474</v>
      </c>
      <c r="J1674" s="19" t="n">
        <f aca="false">DATE(YEAR(B1674),MONTH(B1674),1)</f>
        <v>46235</v>
      </c>
      <c r="K1674" s="17" t="str">
        <f aca="false">IF(E1674="","No","Yes")</f>
        <v>Yes</v>
      </c>
      <c r="L1674" s="17" t="str">
        <f aca="false">IF(D1674="","No","Yes")</f>
        <v>Yes</v>
      </c>
    </row>
    <row r="1675" customFormat="false" ht="15" hidden="false" customHeight="false" outlineLevel="0" collapsed="false">
      <c r="A1675" s="17" t="s">
        <v>4145</v>
      </c>
      <c r="B1675" s="18" t="n">
        <v>46242</v>
      </c>
      <c r="C1675" s="17" t="s">
        <v>82</v>
      </c>
      <c r="D1675" s="17" t="s">
        <v>2008</v>
      </c>
      <c r="E1675" s="17" t="s">
        <v>2013</v>
      </c>
      <c r="F1675" s="15" t="n">
        <v>151.71</v>
      </c>
      <c r="G1675" s="15" t="n">
        <f aca="false">ROUND(ROUND(F1675*100,0)/10,0)/100</f>
        <v>15.17</v>
      </c>
      <c r="H1675" s="15" t="n">
        <f aca="false">F1675+G1675</f>
        <v>166.88</v>
      </c>
      <c r="I1675" s="17" t="s">
        <v>2474</v>
      </c>
      <c r="J1675" s="19" t="n">
        <f aca="false">DATE(YEAR(B1675),MONTH(B1675),1)</f>
        <v>46235</v>
      </c>
      <c r="K1675" s="17" t="str">
        <f aca="false">IF(E1675="","No","Yes")</f>
        <v>Yes</v>
      </c>
      <c r="L1675" s="17" t="str">
        <f aca="false">IF(D1675="","No","Yes")</f>
        <v>Yes</v>
      </c>
    </row>
    <row r="1676" customFormat="false" ht="15" hidden="false" customHeight="false" outlineLevel="0" collapsed="false">
      <c r="A1676" s="17" t="s">
        <v>4146</v>
      </c>
      <c r="B1676" s="18" t="n">
        <v>46242</v>
      </c>
      <c r="C1676" s="17" t="s">
        <v>82</v>
      </c>
      <c r="D1676" s="17" t="s">
        <v>2111</v>
      </c>
      <c r="E1676" s="17" t="s">
        <v>2110</v>
      </c>
      <c r="F1676" s="15" t="n">
        <v>121.25</v>
      </c>
      <c r="G1676" s="15" t="n">
        <f aca="false">ROUND(ROUND(F1676*100,0)/10,0)/100</f>
        <v>12.13</v>
      </c>
      <c r="H1676" s="15" t="n">
        <f aca="false">F1676+G1676</f>
        <v>133.38</v>
      </c>
      <c r="I1676" s="17" t="s">
        <v>2474</v>
      </c>
      <c r="J1676" s="19" t="n">
        <f aca="false">DATE(YEAR(B1676),MONTH(B1676),1)</f>
        <v>46235</v>
      </c>
      <c r="K1676" s="17" t="str">
        <f aca="false">IF(E1676="","No","Yes")</f>
        <v>Yes</v>
      </c>
      <c r="L1676" s="17" t="str">
        <f aca="false">IF(D1676="","No","Yes")</f>
        <v>Yes</v>
      </c>
    </row>
    <row r="1677" customFormat="false" ht="15" hidden="false" customHeight="false" outlineLevel="0" collapsed="false">
      <c r="A1677" s="17" t="s">
        <v>4147</v>
      </c>
      <c r="B1677" s="18" t="n">
        <v>46242</v>
      </c>
      <c r="C1677" s="17" t="s">
        <v>82</v>
      </c>
      <c r="D1677" s="17" t="s">
        <v>1942</v>
      </c>
      <c r="E1677" s="17" t="s">
        <v>2118</v>
      </c>
      <c r="F1677" s="15" t="n">
        <v>627.35</v>
      </c>
      <c r="G1677" s="15" t="n">
        <f aca="false">ROUND(ROUND(F1677*100,0)/10,0)/100</f>
        <v>62.74</v>
      </c>
      <c r="H1677" s="15" t="n">
        <f aca="false">F1677+G1677</f>
        <v>690.09</v>
      </c>
      <c r="I1677" s="17" t="s">
        <v>2474</v>
      </c>
      <c r="J1677" s="19" t="n">
        <f aca="false">DATE(YEAR(B1677),MONTH(B1677),1)</f>
        <v>46235</v>
      </c>
      <c r="K1677" s="17" t="str">
        <f aca="false">IF(E1677="","No","Yes")</f>
        <v>Yes</v>
      </c>
      <c r="L1677" s="17" t="str">
        <f aca="false">IF(D1677="","No","Yes")</f>
        <v>Yes</v>
      </c>
    </row>
    <row r="1678" customFormat="false" ht="15" hidden="false" customHeight="false" outlineLevel="0" collapsed="false">
      <c r="A1678" s="17" t="s">
        <v>4148</v>
      </c>
      <c r="B1678" s="18" t="n">
        <v>46242</v>
      </c>
      <c r="C1678" s="17" t="s">
        <v>82</v>
      </c>
      <c r="D1678" s="17" t="s">
        <v>2077</v>
      </c>
      <c r="E1678" s="17" t="s">
        <v>2174</v>
      </c>
      <c r="F1678" s="15" t="n">
        <v>299.49</v>
      </c>
      <c r="G1678" s="15" t="n">
        <f aca="false">ROUND(ROUND(F1678*100,0)/10,0)/100</f>
        <v>29.95</v>
      </c>
      <c r="H1678" s="15" t="n">
        <f aca="false">F1678+G1678</f>
        <v>329.44</v>
      </c>
      <c r="I1678" s="17" t="s">
        <v>2474</v>
      </c>
      <c r="J1678" s="19" t="n">
        <f aca="false">DATE(YEAR(B1678),MONTH(B1678),1)</f>
        <v>46235</v>
      </c>
      <c r="K1678" s="17" t="str">
        <f aca="false">IF(E1678="","No","Yes")</f>
        <v>Yes</v>
      </c>
      <c r="L1678" s="17" t="str">
        <f aca="false">IF(D1678="","No","Yes")</f>
        <v>Yes</v>
      </c>
    </row>
    <row r="1679" customFormat="false" ht="15" hidden="false" customHeight="false" outlineLevel="0" collapsed="false">
      <c r="A1679" s="17" t="s">
        <v>4149</v>
      </c>
      <c r="B1679" s="18" t="n">
        <v>46242</v>
      </c>
      <c r="C1679" s="17" t="s">
        <v>82</v>
      </c>
      <c r="D1679" s="17" t="s">
        <v>2108</v>
      </c>
      <c r="E1679" s="17"/>
      <c r="F1679" s="15" t="n">
        <v>78.22</v>
      </c>
      <c r="G1679" s="15" t="n">
        <f aca="false">ROUND(ROUND(F1679*100,0)/10,0)/100</f>
        <v>7.82</v>
      </c>
      <c r="H1679" s="15" t="n">
        <f aca="false">F1679+G1679</f>
        <v>86.04</v>
      </c>
      <c r="I1679" s="17" t="s">
        <v>2472</v>
      </c>
      <c r="J1679" s="19" t="n">
        <f aca="false">DATE(YEAR(B1679),MONTH(B1679),1)</f>
        <v>46235</v>
      </c>
      <c r="K1679" s="17" t="str">
        <f aca="false">IF(E1679="","No","Yes")</f>
        <v>No</v>
      </c>
      <c r="L1679" s="17" t="str">
        <f aca="false">IF(D1679="","No","Yes")</f>
        <v>Yes</v>
      </c>
    </row>
    <row r="1680" customFormat="false" ht="15" hidden="false" customHeight="false" outlineLevel="0" collapsed="false">
      <c r="A1680" s="17" t="s">
        <v>4150</v>
      </c>
      <c r="B1680" s="18" t="n">
        <v>46242</v>
      </c>
      <c r="C1680" s="17" t="s">
        <v>88</v>
      </c>
      <c r="D1680" s="17" t="s">
        <v>1899</v>
      </c>
      <c r="E1680" s="17" t="s">
        <v>2119</v>
      </c>
      <c r="F1680" s="15" t="n">
        <v>431.47</v>
      </c>
      <c r="G1680" s="15" t="n">
        <f aca="false">ROUND(ROUND(F1680*100,0)/10,0)/100</f>
        <v>43.15</v>
      </c>
      <c r="H1680" s="15" t="n">
        <f aca="false">F1680+G1680</f>
        <v>474.62</v>
      </c>
      <c r="I1680" s="17" t="s">
        <v>2474</v>
      </c>
      <c r="J1680" s="19" t="n">
        <f aca="false">DATE(YEAR(B1680),MONTH(B1680),1)</f>
        <v>46235</v>
      </c>
      <c r="K1680" s="17" t="str">
        <f aca="false">IF(E1680="","No","Yes")</f>
        <v>Yes</v>
      </c>
      <c r="L1680" s="17" t="str">
        <f aca="false">IF(D1680="","No","Yes")</f>
        <v>Yes</v>
      </c>
    </row>
    <row r="1681" customFormat="false" ht="15" hidden="false" customHeight="false" outlineLevel="0" collapsed="false">
      <c r="A1681" s="17" t="s">
        <v>4151</v>
      </c>
      <c r="B1681" s="18" t="n">
        <v>46242</v>
      </c>
      <c r="C1681" s="17" t="s">
        <v>88</v>
      </c>
      <c r="D1681" s="17" t="s">
        <v>2121</v>
      </c>
      <c r="E1681" s="17" t="s">
        <v>2120</v>
      </c>
      <c r="F1681" s="15" t="n">
        <v>234.91</v>
      </c>
      <c r="G1681" s="15" t="n">
        <f aca="false">ROUND(ROUND(F1681*100,0)/10,0)/100</f>
        <v>23.49</v>
      </c>
      <c r="H1681" s="15" t="n">
        <f aca="false">F1681+G1681</f>
        <v>258.4</v>
      </c>
      <c r="I1681" s="17" t="s">
        <v>2474</v>
      </c>
      <c r="J1681" s="19" t="n">
        <f aca="false">DATE(YEAR(B1681),MONTH(B1681),1)</f>
        <v>46235</v>
      </c>
      <c r="K1681" s="17" t="str">
        <f aca="false">IF(E1681="","No","Yes")</f>
        <v>Yes</v>
      </c>
      <c r="L1681" s="17" t="str">
        <f aca="false">IF(D1681="","No","Yes")</f>
        <v>Yes</v>
      </c>
    </row>
    <row r="1682" customFormat="false" ht="15" hidden="false" customHeight="false" outlineLevel="0" collapsed="false">
      <c r="A1682" s="17" t="s">
        <v>4152</v>
      </c>
      <c r="B1682" s="18" t="n">
        <v>46242</v>
      </c>
      <c r="C1682" s="17" t="s">
        <v>88</v>
      </c>
      <c r="D1682" s="17" t="s">
        <v>2135</v>
      </c>
      <c r="E1682" s="17" t="s">
        <v>2134</v>
      </c>
      <c r="F1682" s="15" t="n">
        <v>315.98</v>
      </c>
      <c r="G1682" s="15" t="n">
        <f aca="false">ROUND(ROUND(F1682*100,0)/10,0)/100</f>
        <v>31.6</v>
      </c>
      <c r="H1682" s="15" t="n">
        <f aca="false">F1682+G1682</f>
        <v>347.58</v>
      </c>
      <c r="I1682" s="17" t="s">
        <v>2474</v>
      </c>
      <c r="J1682" s="19" t="n">
        <f aca="false">DATE(YEAR(B1682),MONTH(B1682),1)</f>
        <v>46235</v>
      </c>
      <c r="K1682" s="17" t="str">
        <f aca="false">IF(E1682="","No","Yes")</f>
        <v>Yes</v>
      </c>
      <c r="L1682" s="17" t="str">
        <f aca="false">IF(D1682="","No","Yes")</f>
        <v>Yes</v>
      </c>
    </row>
    <row r="1683" customFormat="false" ht="15" hidden="false" customHeight="false" outlineLevel="0" collapsed="false">
      <c r="A1683" s="17" t="s">
        <v>4153</v>
      </c>
      <c r="B1683" s="18" t="n">
        <v>46242</v>
      </c>
      <c r="C1683" s="17" t="s">
        <v>88</v>
      </c>
      <c r="D1683" s="17" t="s">
        <v>2121</v>
      </c>
      <c r="E1683" s="17" t="s">
        <v>2167</v>
      </c>
      <c r="F1683" s="15" t="n">
        <v>1782.32</v>
      </c>
      <c r="G1683" s="15" t="n">
        <f aca="false">ROUND(ROUND(F1683*100,0)/10,0)/100</f>
        <v>178.23</v>
      </c>
      <c r="H1683" s="15" t="n">
        <f aca="false">F1683+G1683</f>
        <v>1960.55</v>
      </c>
      <c r="I1683" s="17" t="s">
        <v>2474</v>
      </c>
      <c r="J1683" s="19" t="n">
        <f aca="false">DATE(YEAR(B1683),MONTH(B1683),1)</f>
        <v>46235</v>
      </c>
      <c r="K1683" s="17" t="str">
        <f aca="false">IF(E1683="","No","Yes")</f>
        <v>Yes</v>
      </c>
      <c r="L1683" s="17" t="str">
        <f aca="false">IF(D1683="","No","Yes")</f>
        <v>Yes</v>
      </c>
    </row>
    <row r="1684" customFormat="false" ht="15" hidden="false" customHeight="false" outlineLevel="0" collapsed="false">
      <c r="A1684" s="17" t="s">
        <v>4154</v>
      </c>
      <c r="B1684" s="18" t="n">
        <v>46242</v>
      </c>
      <c r="C1684" s="17" t="s">
        <v>101</v>
      </c>
      <c r="D1684" s="17" t="s">
        <v>1868</v>
      </c>
      <c r="E1684" s="17" t="s">
        <v>2026</v>
      </c>
      <c r="F1684" s="15" t="n">
        <v>122.7</v>
      </c>
      <c r="G1684" s="15" t="n">
        <f aca="false">ROUND(ROUND(F1684*100,0)/10,0)/100</f>
        <v>12.27</v>
      </c>
      <c r="H1684" s="15" t="n">
        <f aca="false">F1684+G1684</f>
        <v>134.97</v>
      </c>
      <c r="I1684" s="17" t="s">
        <v>2474</v>
      </c>
      <c r="J1684" s="19" t="n">
        <f aca="false">DATE(YEAR(B1684),MONTH(B1684),1)</f>
        <v>46235</v>
      </c>
      <c r="K1684" s="17" t="str">
        <f aca="false">IF(E1684="","No","Yes")</f>
        <v>Yes</v>
      </c>
      <c r="L1684" s="17" t="str">
        <f aca="false">IF(D1684="","No","Yes")</f>
        <v>Yes</v>
      </c>
    </row>
    <row r="1685" customFormat="false" ht="15" hidden="false" customHeight="false" outlineLevel="0" collapsed="false">
      <c r="A1685" s="17" t="s">
        <v>4155</v>
      </c>
      <c r="B1685" s="18" t="n">
        <v>46242</v>
      </c>
      <c r="C1685" s="17" t="s">
        <v>101</v>
      </c>
      <c r="D1685" s="17" t="s">
        <v>2095</v>
      </c>
      <c r="E1685" s="17" t="s">
        <v>2094</v>
      </c>
      <c r="F1685" s="15" t="n">
        <v>126.67</v>
      </c>
      <c r="G1685" s="15" t="n">
        <f aca="false">ROUND(ROUND(F1685*100,0)/10,0)/100</f>
        <v>12.67</v>
      </c>
      <c r="H1685" s="15" t="n">
        <f aca="false">F1685+G1685</f>
        <v>139.34</v>
      </c>
      <c r="I1685" s="17" t="s">
        <v>2474</v>
      </c>
      <c r="J1685" s="19" t="n">
        <f aca="false">DATE(YEAR(B1685),MONTH(B1685),1)</f>
        <v>46235</v>
      </c>
      <c r="K1685" s="17" t="str">
        <f aca="false">IF(E1685="","No","Yes")</f>
        <v>Yes</v>
      </c>
      <c r="L1685" s="17" t="str">
        <f aca="false">IF(D1685="","No","Yes")</f>
        <v>Yes</v>
      </c>
    </row>
    <row r="1686" customFormat="false" ht="15" hidden="false" customHeight="false" outlineLevel="0" collapsed="false">
      <c r="A1686" s="17" t="s">
        <v>4156</v>
      </c>
      <c r="B1686" s="18" t="n">
        <v>46242</v>
      </c>
      <c r="C1686" s="17" t="s">
        <v>101</v>
      </c>
      <c r="D1686" s="17" t="s">
        <v>2131</v>
      </c>
      <c r="E1686" s="17" t="s">
        <v>2130</v>
      </c>
      <c r="F1686" s="15" t="n">
        <v>66.16</v>
      </c>
      <c r="G1686" s="15" t="n">
        <f aca="false">ROUND(ROUND(F1686*100,0)/10,0)/100</f>
        <v>6.62</v>
      </c>
      <c r="H1686" s="15" t="n">
        <f aca="false">F1686+G1686</f>
        <v>72.78</v>
      </c>
      <c r="I1686" s="17" t="s">
        <v>2474</v>
      </c>
      <c r="J1686" s="19" t="n">
        <f aca="false">DATE(YEAR(B1686),MONTH(B1686),1)</f>
        <v>46235</v>
      </c>
      <c r="K1686" s="17" t="str">
        <f aca="false">IF(E1686="","No","Yes")</f>
        <v>Yes</v>
      </c>
      <c r="L1686" s="17" t="str">
        <f aca="false">IF(D1686="","No","Yes")</f>
        <v>Yes</v>
      </c>
    </row>
    <row r="1687" customFormat="false" ht="15" hidden="false" customHeight="false" outlineLevel="0" collapsed="false">
      <c r="A1687" s="17" t="s">
        <v>4157</v>
      </c>
      <c r="B1687" s="18" t="n">
        <v>46242</v>
      </c>
      <c r="C1687" s="17" t="s">
        <v>101</v>
      </c>
      <c r="D1687" s="17" t="s">
        <v>2161</v>
      </c>
      <c r="E1687" s="17" t="s">
        <v>2160</v>
      </c>
      <c r="F1687" s="15" t="n">
        <v>107.32</v>
      </c>
      <c r="G1687" s="15" t="n">
        <f aca="false">ROUND(ROUND(F1687*100,0)/10,0)/100</f>
        <v>10.73</v>
      </c>
      <c r="H1687" s="15" t="n">
        <f aca="false">F1687+G1687</f>
        <v>118.05</v>
      </c>
      <c r="I1687" s="17" t="s">
        <v>2474</v>
      </c>
      <c r="J1687" s="19" t="n">
        <f aca="false">DATE(YEAR(B1687),MONTH(B1687),1)</f>
        <v>46235</v>
      </c>
      <c r="K1687" s="17" t="str">
        <f aca="false">IF(E1687="","No","Yes")</f>
        <v>Yes</v>
      </c>
      <c r="L1687" s="17" t="str">
        <f aca="false">IF(D1687="","No","Yes")</f>
        <v>Yes</v>
      </c>
    </row>
    <row r="1688" customFormat="false" ht="15" hidden="false" customHeight="false" outlineLevel="0" collapsed="false">
      <c r="A1688" s="17" t="s">
        <v>4158</v>
      </c>
      <c r="B1688" s="18" t="n">
        <v>46242</v>
      </c>
      <c r="C1688" s="17" t="s">
        <v>101</v>
      </c>
      <c r="D1688" s="17"/>
      <c r="E1688" s="17"/>
      <c r="F1688" s="15" t="n">
        <v>37.96</v>
      </c>
      <c r="G1688" s="15" t="n">
        <f aca="false">ROUND(ROUND(F1688*100,0)/10,0)/100</f>
        <v>3.8</v>
      </c>
      <c r="H1688" s="15" t="n">
        <f aca="false">F1688+G1688</f>
        <v>41.76</v>
      </c>
      <c r="I1688" s="17" t="s">
        <v>2470</v>
      </c>
      <c r="J1688" s="19" t="n">
        <f aca="false">DATE(YEAR(B1688),MONTH(B1688),1)</f>
        <v>46235</v>
      </c>
      <c r="K1688" s="17" t="str">
        <f aca="false">IF(E1688="","No","Yes")</f>
        <v>No</v>
      </c>
      <c r="L1688" s="17" t="str">
        <f aca="false">IF(D1688="","No","Yes")</f>
        <v>No</v>
      </c>
    </row>
    <row r="1689" customFormat="false" ht="15" hidden="false" customHeight="false" outlineLevel="0" collapsed="false">
      <c r="A1689" s="17" t="s">
        <v>4159</v>
      </c>
      <c r="B1689" s="18" t="n">
        <v>46243</v>
      </c>
      <c r="C1689" s="17" t="s">
        <v>82</v>
      </c>
      <c r="D1689" s="17" t="s">
        <v>2095</v>
      </c>
      <c r="E1689" s="17" t="s">
        <v>2099</v>
      </c>
      <c r="F1689" s="15" t="n">
        <v>393.01</v>
      </c>
      <c r="G1689" s="15" t="n">
        <f aca="false">ROUND(ROUND(F1689*100,0)/10,0)/100</f>
        <v>39.3</v>
      </c>
      <c r="H1689" s="15" t="n">
        <f aca="false">F1689+G1689</f>
        <v>432.31</v>
      </c>
      <c r="I1689" s="17" t="s">
        <v>2474</v>
      </c>
      <c r="J1689" s="19" t="n">
        <f aca="false">DATE(YEAR(B1689),MONTH(B1689),1)</f>
        <v>46235</v>
      </c>
      <c r="K1689" s="17" t="str">
        <f aca="false">IF(E1689="","No","Yes")</f>
        <v>Yes</v>
      </c>
      <c r="L1689" s="17" t="str">
        <f aca="false">IF(D1689="","No","Yes")</f>
        <v>Yes</v>
      </c>
    </row>
    <row r="1690" customFormat="false" ht="15" hidden="false" customHeight="false" outlineLevel="0" collapsed="false">
      <c r="A1690" s="17" t="s">
        <v>4160</v>
      </c>
      <c r="B1690" s="18" t="n">
        <v>46243</v>
      </c>
      <c r="C1690" s="17" t="s">
        <v>82</v>
      </c>
      <c r="D1690" s="17" t="s">
        <v>1962</v>
      </c>
      <c r="E1690" s="17" t="s">
        <v>2117</v>
      </c>
      <c r="F1690" s="15" t="n">
        <v>158.12</v>
      </c>
      <c r="G1690" s="15" t="n">
        <f aca="false">ROUND(ROUND(F1690*100,0)/10,0)/100</f>
        <v>15.81</v>
      </c>
      <c r="H1690" s="15" t="n">
        <f aca="false">F1690+G1690</f>
        <v>173.93</v>
      </c>
      <c r="I1690" s="17" t="s">
        <v>2474</v>
      </c>
      <c r="J1690" s="19" t="n">
        <f aca="false">DATE(YEAR(B1690),MONTH(B1690),1)</f>
        <v>46235</v>
      </c>
      <c r="K1690" s="17" t="str">
        <f aca="false">IF(E1690="","No","Yes")</f>
        <v>Yes</v>
      </c>
      <c r="L1690" s="17" t="str">
        <f aca="false">IF(D1690="","No","Yes")</f>
        <v>Yes</v>
      </c>
    </row>
    <row r="1691" customFormat="false" ht="15" hidden="false" customHeight="false" outlineLevel="0" collapsed="false">
      <c r="A1691" s="17" t="s">
        <v>4161</v>
      </c>
      <c r="B1691" s="18" t="n">
        <v>46243</v>
      </c>
      <c r="C1691" s="17" t="s">
        <v>82</v>
      </c>
      <c r="D1691" s="17" t="s">
        <v>1955</v>
      </c>
      <c r="E1691" s="17" t="s">
        <v>2125</v>
      </c>
      <c r="F1691" s="15" t="n">
        <v>317.98</v>
      </c>
      <c r="G1691" s="15" t="n">
        <f aca="false">ROUND(ROUND(F1691*100,0)/10,0)/100</f>
        <v>31.8</v>
      </c>
      <c r="H1691" s="15" t="n">
        <f aca="false">F1691+G1691</f>
        <v>349.78</v>
      </c>
      <c r="I1691" s="17" t="s">
        <v>2474</v>
      </c>
      <c r="J1691" s="19" t="n">
        <f aca="false">DATE(YEAR(B1691),MONTH(B1691),1)</f>
        <v>46235</v>
      </c>
      <c r="K1691" s="17" t="str">
        <f aca="false">IF(E1691="","No","Yes")</f>
        <v>Yes</v>
      </c>
      <c r="L1691" s="17" t="str">
        <f aca="false">IF(D1691="","No","Yes")</f>
        <v>Yes</v>
      </c>
    </row>
    <row r="1692" customFormat="false" ht="15" hidden="false" customHeight="false" outlineLevel="0" collapsed="false">
      <c r="A1692" s="17" t="s">
        <v>4162</v>
      </c>
      <c r="B1692" s="18" t="n">
        <v>46243</v>
      </c>
      <c r="C1692" s="17" t="s">
        <v>82</v>
      </c>
      <c r="D1692" s="17" t="s">
        <v>2074</v>
      </c>
      <c r="E1692" s="17" t="s">
        <v>2144</v>
      </c>
      <c r="F1692" s="15" t="n">
        <v>142.48</v>
      </c>
      <c r="G1692" s="15" t="n">
        <f aca="false">ROUND(ROUND(F1692*100,0)/10,0)/100</f>
        <v>14.25</v>
      </c>
      <c r="H1692" s="15" t="n">
        <f aca="false">F1692+G1692</f>
        <v>156.73</v>
      </c>
      <c r="I1692" s="17" t="s">
        <v>2474</v>
      </c>
      <c r="J1692" s="19" t="n">
        <f aca="false">DATE(YEAR(B1692),MONTH(B1692),1)</f>
        <v>46235</v>
      </c>
      <c r="K1692" s="17" t="str">
        <f aca="false">IF(E1692="","No","Yes")</f>
        <v>Yes</v>
      </c>
      <c r="L1692" s="17" t="str">
        <f aca="false">IF(D1692="","No","Yes")</f>
        <v>Yes</v>
      </c>
    </row>
    <row r="1693" customFormat="false" ht="15" hidden="false" customHeight="false" outlineLevel="0" collapsed="false">
      <c r="A1693" s="17" t="s">
        <v>4163</v>
      </c>
      <c r="B1693" s="18" t="n">
        <v>46243</v>
      </c>
      <c r="C1693" s="17" t="s">
        <v>82</v>
      </c>
      <c r="D1693" s="17" t="s">
        <v>2148</v>
      </c>
      <c r="E1693" s="17" t="s">
        <v>2147</v>
      </c>
      <c r="F1693" s="15" t="n">
        <v>135.18</v>
      </c>
      <c r="G1693" s="15" t="n">
        <f aca="false">ROUND(ROUND(F1693*100,0)/10,0)/100</f>
        <v>13.52</v>
      </c>
      <c r="H1693" s="15" t="n">
        <f aca="false">F1693+G1693</f>
        <v>148.7</v>
      </c>
      <c r="I1693" s="17" t="s">
        <v>2474</v>
      </c>
      <c r="J1693" s="19" t="n">
        <f aca="false">DATE(YEAR(B1693),MONTH(B1693),1)</f>
        <v>46235</v>
      </c>
      <c r="K1693" s="17" t="str">
        <f aca="false">IF(E1693="","No","Yes")</f>
        <v>Yes</v>
      </c>
      <c r="L1693" s="17" t="str">
        <f aca="false">IF(D1693="","No","Yes")</f>
        <v>Yes</v>
      </c>
    </row>
    <row r="1694" customFormat="false" ht="15" hidden="false" customHeight="false" outlineLevel="0" collapsed="false">
      <c r="A1694" s="17" t="s">
        <v>4164</v>
      </c>
      <c r="B1694" s="18" t="n">
        <v>46243</v>
      </c>
      <c r="C1694" s="17" t="s">
        <v>82</v>
      </c>
      <c r="D1694" s="17" t="s">
        <v>2047</v>
      </c>
      <c r="E1694" s="17" t="s">
        <v>2150</v>
      </c>
      <c r="F1694" s="15" t="n">
        <v>197.61</v>
      </c>
      <c r="G1694" s="15" t="n">
        <f aca="false">ROUND(ROUND(F1694*100,0)/10,0)/100</f>
        <v>19.76</v>
      </c>
      <c r="H1694" s="15" t="n">
        <f aca="false">F1694+G1694</f>
        <v>217.37</v>
      </c>
      <c r="I1694" s="17" t="s">
        <v>2474</v>
      </c>
      <c r="J1694" s="19" t="n">
        <f aca="false">DATE(YEAR(B1694),MONTH(B1694),1)</f>
        <v>46235</v>
      </c>
      <c r="K1694" s="17" t="str">
        <f aca="false">IF(E1694="","No","Yes")</f>
        <v>Yes</v>
      </c>
      <c r="L1694" s="17" t="str">
        <f aca="false">IF(D1694="","No","Yes")</f>
        <v>Yes</v>
      </c>
    </row>
    <row r="1695" customFormat="false" ht="15" hidden="false" customHeight="false" outlineLevel="0" collapsed="false">
      <c r="A1695" s="17" t="s">
        <v>4165</v>
      </c>
      <c r="B1695" s="18" t="n">
        <v>46243</v>
      </c>
      <c r="C1695" s="17" t="s">
        <v>82</v>
      </c>
      <c r="D1695" s="17" t="s">
        <v>2105</v>
      </c>
      <c r="E1695" s="17" t="s">
        <v>2152</v>
      </c>
      <c r="F1695" s="15" t="n">
        <v>541.93</v>
      </c>
      <c r="G1695" s="15" t="n">
        <f aca="false">ROUND(ROUND(F1695*100,0)/10,0)/100</f>
        <v>54.19</v>
      </c>
      <c r="H1695" s="15" t="n">
        <f aca="false">F1695+G1695</f>
        <v>596.12</v>
      </c>
      <c r="I1695" s="17" t="s">
        <v>2474</v>
      </c>
      <c r="J1695" s="19" t="n">
        <f aca="false">DATE(YEAR(B1695),MONTH(B1695),1)</f>
        <v>46235</v>
      </c>
      <c r="K1695" s="17" t="str">
        <f aca="false">IF(E1695="","No","Yes")</f>
        <v>Yes</v>
      </c>
      <c r="L1695" s="17" t="str">
        <f aca="false">IF(D1695="","No","Yes")</f>
        <v>Yes</v>
      </c>
    </row>
    <row r="1696" customFormat="false" ht="15" hidden="false" customHeight="false" outlineLevel="0" collapsed="false">
      <c r="A1696" s="17" t="s">
        <v>4166</v>
      </c>
      <c r="B1696" s="18" t="n">
        <v>46243</v>
      </c>
      <c r="C1696" s="17" t="s">
        <v>82</v>
      </c>
      <c r="D1696" s="17" t="s">
        <v>2095</v>
      </c>
      <c r="E1696" s="17"/>
      <c r="F1696" s="15" t="n">
        <v>479.06</v>
      </c>
      <c r="G1696" s="15" t="n">
        <f aca="false">ROUND(ROUND(F1696*100,0)/10,0)/100</f>
        <v>47.91</v>
      </c>
      <c r="H1696" s="15" t="n">
        <f aca="false">F1696+G1696</f>
        <v>526.97</v>
      </c>
      <c r="I1696" s="17" t="s">
        <v>2472</v>
      </c>
      <c r="J1696" s="19" t="n">
        <f aca="false">DATE(YEAR(B1696),MONTH(B1696),1)</f>
        <v>46235</v>
      </c>
      <c r="K1696" s="17" t="str">
        <f aca="false">IF(E1696="","No","Yes")</f>
        <v>No</v>
      </c>
      <c r="L1696" s="17" t="str">
        <f aca="false">IF(D1696="","No","Yes")</f>
        <v>Yes</v>
      </c>
    </row>
    <row r="1697" customFormat="false" ht="15" hidden="false" customHeight="false" outlineLevel="0" collapsed="false">
      <c r="A1697" s="17" t="s">
        <v>4167</v>
      </c>
      <c r="B1697" s="18" t="n">
        <v>46243</v>
      </c>
      <c r="C1697" s="17" t="s">
        <v>88</v>
      </c>
      <c r="D1697" s="17" t="s">
        <v>2021</v>
      </c>
      <c r="E1697" s="17" t="s">
        <v>2101</v>
      </c>
      <c r="F1697" s="15" t="n">
        <v>204.35</v>
      </c>
      <c r="G1697" s="15" t="n">
        <f aca="false">ROUND(ROUND(F1697*100,0)/10,0)/100</f>
        <v>20.44</v>
      </c>
      <c r="H1697" s="15" t="n">
        <f aca="false">F1697+G1697</f>
        <v>224.79</v>
      </c>
      <c r="I1697" s="17" t="s">
        <v>2474</v>
      </c>
      <c r="J1697" s="19" t="n">
        <f aca="false">DATE(YEAR(B1697),MONTH(B1697),1)</f>
        <v>46235</v>
      </c>
      <c r="K1697" s="17" t="str">
        <f aca="false">IF(E1697="","No","Yes")</f>
        <v>Yes</v>
      </c>
      <c r="L1697" s="17" t="str">
        <f aca="false">IF(D1697="","No","Yes")</f>
        <v>Yes</v>
      </c>
    </row>
    <row r="1698" customFormat="false" ht="15" hidden="false" customHeight="false" outlineLevel="0" collapsed="false">
      <c r="A1698" s="17" t="s">
        <v>4168</v>
      </c>
      <c r="B1698" s="18" t="n">
        <v>46243</v>
      </c>
      <c r="C1698" s="17" t="s">
        <v>88</v>
      </c>
      <c r="D1698" s="17" t="s">
        <v>1917</v>
      </c>
      <c r="E1698" s="17" t="s">
        <v>2139</v>
      </c>
      <c r="F1698" s="15" t="n">
        <v>232.45</v>
      </c>
      <c r="G1698" s="15" t="n">
        <f aca="false">ROUND(ROUND(F1698*100,0)/10,0)/100</f>
        <v>23.25</v>
      </c>
      <c r="H1698" s="15" t="n">
        <f aca="false">F1698+G1698</f>
        <v>255.7</v>
      </c>
      <c r="I1698" s="17" t="s">
        <v>2474</v>
      </c>
      <c r="J1698" s="19" t="n">
        <f aca="false">DATE(YEAR(B1698),MONTH(B1698),1)</f>
        <v>46235</v>
      </c>
      <c r="K1698" s="17" t="str">
        <f aca="false">IF(E1698="","No","Yes")</f>
        <v>Yes</v>
      </c>
      <c r="L1698" s="17" t="str">
        <f aca="false">IF(D1698="","No","Yes")</f>
        <v>Yes</v>
      </c>
    </row>
    <row r="1699" customFormat="false" ht="15" hidden="false" customHeight="false" outlineLevel="0" collapsed="false">
      <c r="A1699" s="17" t="s">
        <v>4169</v>
      </c>
      <c r="B1699" s="18" t="n">
        <v>46243</v>
      </c>
      <c r="C1699" s="17" t="s">
        <v>88</v>
      </c>
      <c r="D1699" s="17" t="s">
        <v>2060</v>
      </c>
      <c r="E1699" s="17" t="s">
        <v>2156</v>
      </c>
      <c r="F1699" s="15" t="n">
        <v>212.05</v>
      </c>
      <c r="G1699" s="15" t="n">
        <f aca="false">ROUND(ROUND(F1699*100,0)/10,0)/100</f>
        <v>21.21</v>
      </c>
      <c r="H1699" s="15" t="n">
        <f aca="false">F1699+G1699</f>
        <v>233.26</v>
      </c>
      <c r="I1699" s="17" t="s">
        <v>2474</v>
      </c>
      <c r="J1699" s="19" t="n">
        <f aca="false">DATE(YEAR(B1699),MONTH(B1699),1)</f>
        <v>46235</v>
      </c>
      <c r="K1699" s="17" t="str">
        <f aca="false">IF(E1699="","No","Yes")</f>
        <v>Yes</v>
      </c>
      <c r="L1699" s="17" t="str">
        <f aca="false">IF(D1699="","No","Yes")</f>
        <v>Yes</v>
      </c>
    </row>
    <row r="1700" customFormat="false" ht="15" hidden="false" customHeight="false" outlineLevel="0" collapsed="false">
      <c r="A1700" s="17" t="s">
        <v>4170</v>
      </c>
      <c r="B1700" s="18" t="n">
        <v>46243</v>
      </c>
      <c r="C1700" s="17" t="s">
        <v>88</v>
      </c>
      <c r="D1700" s="17" t="s">
        <v>2164</v>
      </c>
      <c r="E1700" s="17" t="s">
        <v>2168</v>
      </c>
      <c r="F1700" s="15" t="n">
        <v>267.05</v>
      </c>
      <c r="G1700" s="15" t="n">
        <f aca="false">ROUND(ROUND(F1700*100,0)/10,0)/100</f>
        <v>26.71</v>
      </c>
      <c r="H1700" s="15" t="n">
        <f aca="false">F1700+G1700</f>
        <v>293.76</v>
      </c>
      <c r="I1700" s="17" t="s">
        <v>2474</v>
      </c>
      <c r="J1700" s="19" t="n">
        <f aca="false">DATE(YEAR(B1700),MONTH(B1700),1)</f>
        <v>46235</v>
      </c>
      <c r="K1700" s="17" t="str">
        <f aca="false">IF(E1700="","No","Yes")</f>
        <v>Yes</v>
      </c>
      <c r="L1700" s="17" t="str">
        <f aca="false">IF(D1700="","No","Yes")</f>
        <v>Yes</v>
      </c>
    </row>
    <row r="1701" customFormat="false" ht="15" hidden="false" customHeight="false" outlineLevel="0" collapsed="false">
      <c r="A1701" s="17" t="s">
        <v>4171</v>
      </c>
      <c r="B1701" s="18" t="n">
        <v>46243</v>
      </c>
      <c r="C1701" s="17" t="s">
        <v>101</v>
      </c>
      <c r="D1701" s="17" t="s">
        <v>2040</v>
      </c>
      <c r="E1701" s="17" t="s">
        <v>2115</v>
      </c>
      <c r="F1701" s="15" t="n">
        <v>218.17</v>
      </c>
      <c r="G1701" s="15" t="n">
        <f aca="false">ROUND(ROUND(F1701*100,0)/10,0)/100</f>
        <v>21.82</v>
      </c>
      <c r="H1701" s="15" t="n">
        <f aca="false">F1701+G1701</f>
        <v>239.99</v>
      </c>
      <c r="I1701" s="17" t="s">
        <v>2474</v>
      </c>
      <c r="J1701" s="19" t="n">
        <f aca="false">DATE(YEAR(B1701),MONTH(B1701),1)</f>
        <v>46235</v>
      </c>
      <c r="K1701" s="17" t="str">
        <f aca="false">IF(E1701="","No","Yes")</f>
        <v>Yes</v>
      </c>
      <c r="L1701" s="17" t="str">
        <f aca="false">IF(D1701="","No","Yes")</f>
        <v>Yes</v>
      </c>
    </row>
    <row r="1702" customFormat="false" ht="15" hidden="false" customHeight="false" outlineLevel="0" collapsed="false">
      <c r="A1702" s="17" t="s">
        <v>4172</v>
      </c>
      <c r="B1702" s="18" t="n">
        <v>46243</v>
      </c>
      <c r="C1702" s="17" t="s">
        <v>101</v>
      </c>
      <c r="D1702" s="17" t="s">
        <v>2040</v>
      </c>
      <c r="E1702" s="17" t="s">
        <v>2137</v>
      </c>
      <c r="F1702" s="15" t="n">
        <v>258.92</v>
      </c>
      <c r="G1702" s="15" t="n">
        <f aca="false">ROUND(ROUND(F1702*100,0)/10,0)/100</f>
        <v>25.89</v>
      </c>
      <c r="H1702" s="15" t="n">
        <f aca="false">F1702+G1702</f>
        <v>284.81</v>
      </c>
      <c r="I1702" s="17" t="s">
        <v>2474</v>
      </c>
      <c r="J1702" s="19" t="n">
        <f aca="false">DATE(YEAR(B1702),MONTH(B1702),1)</f>
        <v>46235</v>
      </c>
      <c r="K1702" s="17" t="str">
        <f aca="false">IF(E1702="","No","Yes")</f>
        <v>Yes</v>
      </c>
      <c r="L1702" s="17" t="str">
        <f aca="false">IF(D1702="","No","Yes")</f>
        <v>Yes</v>
      </c>
    </row>
    <row r="1703" customFormat="false" ht="15" hidden="false" customHeight="false" outlineLevel="0" collapsed="false">
      <c r="A1703" s="17" t="s">
        <v>4173</v>
      </c>
      <c r="B1703" s="18" t="n">
        <v>46243</v>
      </c>
      <c r="C1703" s="17" t="s">
        <v>101</v>
      </c>
      <c r="D1703" s="17" t="s">
        <v>2082</v>
      </c>
      <c r="E1703" s="17" t="s">
        <v>2145</v>
      </c>
      <c r="F1703" s="15" t="n">
        <v>289.7</v>
      </c>
      <c r="G1703" s="15" t="n">
        <f aca="false">ROUND(ROUND(F1703*100,0)/10,0)/100</f>
        <v>28.97</v>
      </c>
      <c r="H1703" s="15" t="n">
        <f aca="false">F1703+G1703</f>
        <v>318.67</v>
      </c>
      <c r="I1703" s="17" t="s">
        <v>2474</v>
      </c>
      <c r="J1703" s="19" t="n">
        <f aca="false">DATE(YEAR(B1703),MONTH(B1703),1)</f>
        <v>46235</v>
      </c>
      <c r="K1703" s="17" t="str">
        <f aca="false">IF(E1703="","No","Yes")</f>
        <v>Yes</v>
      </c>
      <c r="L1703" s="17" t="str">
        <f aca="false">IF(D1703="","No","Yes")</f>
        <v>Yes</v>
      </c>
    </row>
    <row r="1704" customFormat="false" ht="15" hidden="false" customHeight="false" outlineLevel="0" collapsed="false">
      <c r="A1704" s="17" t="s">
        <v>4174</v>
      </c>
      <c r="B1704" s="18" t="n">
        <v>46243</v>
      </c>
      <c r="C1704" s="17" t="s">
        <v>101</v>
      </c>
      <c r="D1704" s="17" t="s">
        <v>2082</v>
      </c>
      <c r="E1704" s="17" t="s">
        <v>2169</v>
      </c>
      <c r="F1704" s="15" t="n">
        <v>355.17</v>
      </c>
      <c r="G1704" s="15" t="n">
        <f aca="false">ROUND(ROUND(F1704*100,0)/10,0)/100</f>
        <v>35.52</v>
      </c>
      <c r="H1704" s="15" t="n">
        <f aca="false">F1704+G1704</f>
        <v>390.69</v>
      </c>
      <c r="I1704" s="17" t="s">
        <v>2474</v>
      </c>
      <c r="J1704" s="19" t="n">
        <f aca="false">DATE(YEAR(B1704),MONTH(B1704),1)</f>
        <v>46235</v>
      </c>
      <c r="K1704" s="17" t="str">
        <f aca="false">IF(E1704="","No","Yes")</f>
        <v>Yes</v>
      </c>
      <c r="L1704" s="17" t="str">
        <f aca="false">IF(D1704="","No","Yes")</f>
        <v>Yes</v>
      </c>
    </row>
    <row r="1705" customFormat="false" ht="15" hidden="false" customHeight="false" outlineLevel="0" collapsed="false">
      <c r="A1705" s="17" t="s">
        <v>4175</v>
      </c>
      <c r="B1705" s="18" t="n">
        <v>46244</v>
      </c>
      <c r="C1705" s="17" t="s">
        <v>82</v>
      </c>
      <c r="D1705" s="17" t="s">
        <v>1936</v>
      </c>
      <c r="E1705" s="17" t="s">
        <v>2116</v>
      </c>
      <c r="F1705" s="15" t="n">
        <v>185.52</v>
      </c>
      <c r="G1705" s="15" t="n">
        <f aca="false">ROUND(ROUND(F1705*100,0)/10,0)/100</f>
        <v>18.55</v>
      </c>
      <c r="H1705" s="15" t="n">
        <f aca="false">F1705+G1705</f>
        <v>204.07</v>
      </c>
      <c r="I1705" s="17" t="s">
        <v>2474</v>
      </c>
      <c r="J1705" s="19" t="n">
        <f aca="false">DATE(YEAR(B1705),MONTH(B1705),1)</f>
        <v>46235</v>
      </c>
      <c r="K1705" s="17" t="str">
        <f aca="false">IF(E1705="","No","Yes")</f>
        <v>Yes</v>
      </c>
      <c r="L1705" s="17" t="str">
        <f aca="false">IF(D1705="","No","Yes")</f>
        <v>Yes</v>
      </c>
    </row>
    <row r="1706" customFormat="false" ht="15" hidden="false" customHeight="false" outlineLevel="0" collapsed="false">
      <c r="A1706" s="17" t="s">
        <v>4176</v>
      </c>
      <c r="B1706" s="18" t="n">
        <v>46244</v>
      </c>
      <c r="C1706" s="17" t="s">
        <v>82</v>
      </c>
      <c r="D1706" s="17" t="s">
        <v>1962</v>
      </c>
      <c r="E1706" s="17" t="s">
        <v>2140</v>
      </c>
      <c r="F1706" s="15" t="n">
        <v>161.15</v>
      </c>
      <c r="G1706" s="15" t="n">
        <f aca="false">ROUND(ROUND(F1706*100,0)/10,0)/100</f>
        <v>16.12</v>
      </c>
      <c r="H1706" s="15" t="n">
        <f aca="false">F1706+G1706</f>
        <v>177.27</v>
      </c>
      <c r="I1706" s="17" t="s">
        <v>2474</v>
      </c>
      <c r="J1706" s="19" t="n">
        <f aca="false">DATE(YEAR(B1706),MONTH(B1706),1)</f>
        <v>46235</v>
      </c>
      <c r="K1706" s="17" t="str">
        <f aca="false">IF(E1706="","No","Yes")</f>
        <v>Yes</v>
      </c>
      <c r="L1706" s="17" t="str">
        <f aca="false">IF(D1706="","No","Yes")</f>
        <v>Yes</v>
      </c>
    </row>
    <row r="1707" customFormat="false" ht="15" hidden="false" customHeight="false" outlineLevel="0" collapsed="false">
      <c r="A1707" s="17" t="s">
        <v>4177</v>
      </c>
      <c r="B1707" s="18" t="n">
        <v>46244</v>
      </c>
      <c r="C1707" s="17" t="s">
        <v>82</v>
      </c>
      <c r="D1707" s="17" t="s">
        <v>2047</v>
      </c>
      <c r="E1707" s="17" t="s">
        <v>2179</v>
      </c>
      <c r="F1707" s="15" t="n">
        <v>339.24</v>
      </c>
      <c r="G1707" s="15" t="n">
        <f aca="false">ROUND(ROUND(F1707*100,0)/10,0)/100</f>
        <v>33.92</v>
      </c>
      <c r="H1707" s="15" t="n">
        <f aca="false">F1707+G1707</f>
        <v>373.16</v>
      </c>
      <c r="I1707" s="17" t="s">
        <v>2474</v>
      </c>
      <c r="J1707" s="19" t="n">
        <f aca="false">DATE(YEAR(B1707),MONTH(B1707),1)</f>
        <v>46235</v>
      </c>
      <c r="K1707" s="17" t="str">
        <f aca="false">IF(E1707="","No","Yes")</f>
        <v>Yes</v>
      </c>
      <c r="L1707" s="17" t="str">
        <f aca="false">IF(D1707="","No","Yes")</f>
        <v>Yes</v>
      </c>
    </row>
    <row r="1708" customFormat="false" ht="15" hidden="false" customHeight="false" outlineLevel="0" collapsed="false">
      <c r="A1708" s="17" t="s">
        <v>4178</v>
      </c>
      <c r="B1708" s="18" t="n">
        <v>46244</v>
      </c>
      <c r="C1708" s="17" t="s">
        <v>88</v>
      </c>
      <c r="D1708" s="17" t="s">
        <v>2004</v>
      </c>
      <c r="E1708" s="17" t="s">
        <v>2114</v>
      </c>
      <c r="F1708" s="15" t="n">
        <v>239.91</v>
      </c>
      <c r="G1708" s="15" t="n">
        <f aca="false">ROUND(ROUND(F1708*100,0)/10,0)/100</f>
        <v>23.99</v>
      </c>
      <c r="H1708" s="15" t="n">
        <f aca="false">F1708+G1708</f>
        <v>263.9</v>
      </c>
      <c r="I1708" s="17" t="s">
        <v>2474</v>
      </c>
      <c r="J1708" s="19" t="n">
        <f aca="false">DATE(YEAR(B1708),MONTH(B1708),1)</f>
        <v>46235</v>
      </c>
      <c r="K1708" s="17" t="str">
        <f aca="false">IF(E1708="","No","Yes")</f>
        <v>Yes</v>
      </c>
      <c r="L1708" s="17" t="str">
        <f aca="false">IF(D1708="","No","Yes")</f>
        <v>Yes</v>
      </c>
    </row>
    <row r="1709" customFormat="false" ht="15" hidden="false" customHeight="false" outlineLevel="0" collapsed="false">
      <c r="A1709" s="17" t="s">
        <v>4179</v>
      </c>
      <c r="B1709" s="18" t="n">
        <v>46244</v>
      </c>
      <c r="C1709" s="17" t="s">
        <v>88</v>
      </c>
      <c r="D1709" s="17" t="s">
        <v>1917</v>
      </c>
      <c r="E1709" s="17" t="s">
        <v>2159</v>
      </c>
      <c r="F1709" s="15" t="n">
        <v>173.83</v>
      </c>
      <c r="G1709" s="15" t="n">
        <f aca="false">ROUND(ROUND(F1709*100,0)/10,0)/100</f>
        <v>17.38</v>
      </c>
      <c r="H1709" s="15" t="n">
        <f aca="false">F1709+G1709</f>
        <v>191.21</v>
      </c>
      <c r="I1709" s="17" t="s">
        <v>2474</v>
      </c>
      <c r="J1709" s="19" t="n">
        <f aca="false">DATE(YEAR(B1709),MONTH(B1709),1)</f>
        <v>46235</v>
      </c>
      <c r="K1709" s="17" t="str">
        <f aca="false">IF(E1709="","No","Yes")</f>
        <v>Yes</v>
      </c>
      <c r="L1709" s="17" t="str">
        <f aca="false">IF(D1709="","No","Yes")</f>
        <v>Yes</v>
      </c>
    </row>
    <row r="1710" customFormat="false" ht="15" hidden="false" customHeight="false" outlineLevel="0" collapsed="false">
      <c r="A1710" s="17" t="s">
        <v>4180</v>
      </c>
      <c r="B1710" s="18" t="n">
        <v>46244</v>
      </c>
      <c r="C1710" s="17" t="s">
        <v>88</v>
      </c>
      <c r="D1710" s="17" t="s">
        <v>2196</v>
      </c>
      <c r="E1710" s="17"/>
      <c r="F1710" s="15" t="n">
        <v>164.69</v>
      </c>
      <c r="G1710" s="15" t="n">
        <f aca="false">ROUND(ROUND(F1710*100,0)/10,0)/100</f>
        <v>16.47</v>
      </c>
      <c r="H1710" s="15" t="n">
        <f aca="false">F1710+G1710</f>
        <v>181.16</v>
      </c>
      <c r="I1710" s="17" t="s">
        <v>2472</v>
      </c>
      <c r="J1710" s="19" t="n">
        <f aca="false">DATE(YEAR(B1710),MONTH(B1710),1)</f>
        <v>46235</v>
      </c>
      <c r="K1710" s="17" t="str">
        <f aca="false">IF(E1710="","No","Yes")</f>
        <v>No</v>
      </c>
      <c r="L1710" s="17" t="str">
        <f aca="false">IF(D1710="","No","Yes")</f>
        <v>Yes</v>
      </c>
    </row>
    <row r="1711" customFormat="false" ht="15" hidden="false" customHeight="false" outlineLevel="0" collapsed="false">
      <c r="A1711" s="17" t="s">
        <v>4181</v>
      </c>
      <c r="B1711" s="18" t="n">
        <v>46244</v>
      </c>
      <c r="C1711" s="17" t="s">
        <v>101</v>
      </c>
      <c r="D1711" s="17" t="s">
        <v>1917</v>
      </c>
      <c r="E1711" s="17" t="s">
        <v>2158</v>
      </c>
      <c r="F1711" s="15" t="n">
        <v>339.06</v>
      </c>
      <c r="G1711" s="15" t="n">
        <f aca="false">ROUND(ROUND(F1711*100,0)/10,0)/100</f>
        <v>33.91</v>
      </c>
      <c r="H1711" s="15" t="n">
        <f aca="false">F1711+G1711</f>
        <v>372.97</v>
      </c>
      <c r="I1711" s="17" t="s">
        <v>2474</v>
      </c>
      <c r="J1711" s="19" t="n">
        <f aca="false">DATE(YEAR(B1711),MONTH(B1711),1)</f>
        <v>46235</v>
      </c>
      <c r="K1711" s="17" t="str">
        <f aca="false">IF(E1711="","No","Yes")</f>
        <v>Yes</v>
      </c>
      <c r="L1711" s="17" t="str">
        <f aca="false">IF(D1711="","No","Yes")</f>
        <v>Yes</v>
      </c>
    </row>
    <row r="1712" customFormat="false" ht="15" hidden="false" customHeight="false" outlineLevel="0" collapsed="false">
      <c r="A1712" s="17" t="s">
        <v>4182</v>
      </c>
      <c r="B1712" s="18" t="n">
        <v>46245</v>
      </c>
      <c r="C1712" s="17" t="s">
        <v>82</v>
      </c>
      <c r="D1712" s="17" t="s">
        <v>1899</v>
      </c>
      <c r="E1712" s="17" t="s">
        <v>2146</v>
      </c>
      <c r="F1712" s="15" t="n">
        <v>135.14</v>
      </c>
      <c r="G1712" s="15" t="n">
        <f aca="false">ROUND(ROUND(F1712*100,0)/10,0)/100</f>
        <v>13.51</v>
      </c>
      <c r="H1712" s="15" t="n">
        <f aca="false">F1712+G1712</f>
        <v>148.65</v>
      </c>
      <c r="I1712" s="17" t="s">
        <v>2474</v>
      </c>
      <c r="J1712" s="19" t="n">
        <f aca="false">DATE(YEAR(B1712),MONTH(B1712),1)</f>
        <v>46235</v>
      </c>
      <c r="K1712" s="17" t="str">
        <f aca="false">IF(E1712="","No","Yes")</f>
        <v>Yes</v>
      </c>
      <c r="L1712" s="17" t="str">
        <f aca="false">IF(D1712="","No","Yes")</f>
        <v>Yes</v>
      </c>
    </row>
    <row r="1713" customFormat="false" ht="15" hidden="false" customHeight="false" outlineLevel="0" collapsed="false">
      <c r="A1713" s="17" t="s">
        <v>4183</v>
      </c>
      <c r="B1713" s="18" t="n">
        <v>46245</v>
      </c>
      <c r="C1713" s="17" t="s">
        <v>82</v>
      </c>
      <c r="D1713" s="17" t="s">
        <v>2082</v>
      </c>
      <c r="E1713" s="17" t="s">
        <v>2178</v>
      </c>
      <c r="F1713" s="15" t="n">
        <v>991.99</v>
      </c>
      <c r="G1713" s="15" t="n">
        <f aca="false">ROUND(ROUND(F1713*100,0)/10,0)/100</f>
        <v>99.2</v>
      </c>
      <c r="H1713" s="15" t="n">
        <f aca="false">F1713+G1713</f>
        <v>1091.19</v>
      </c>
      <c r="I1713" s="17" t="s">
        <v>2474</v>
      </c>
      <c r="J1713" s="19" t="n">
        <f aca="false">DATE(YEAR(B1713),MONTH(B1713),1)</f>
        <v>46235</v>
      </c>
      <c r="K1713" s="17" t="str">
        <f aca="false">IF(E1713="","No","Yes")</f>
        <v>Yes</v>
      </c>
      <c r="L1713" s="17" t="str">
        <f aca="false">IF(D1713="","No","Yes")</f>
        <v>Yes</v>
      </c>
    </row>
    <row r="1714" customFormat="false" ht="15" hidden="false" customHeight="false" outlineLevel="0" collapsed="false">
      <c r="A1714" s="17" t="s">
        <v>4184</v>
      </c>
      <c r="B1714" s="18" t="n">
        <v>46245</v>
      </c>
      <c r="C1714" s="17" t="s">
        <v>88</v>
      </c>
      <c r="D1714" s="17" t="s">
        <v>2074</v>
      </c>
      <c r="E1714" s="17" t="s">
        <v>2171</v>
      </c>
      <c r="F1714" s="15" t="n">
        <v>528.13</v>
      </c>
      <c r="G1714" s="15" t="n">
        <f aca="false">ROUND(ROUND(F1714*100,0)/10,0)/100</f>
        <v>52.81</v>
      </c>
      <c r="H1714" s="15" t="n">
        <f aca="false">F1714+G1714</f>
        <v>580.94</v>
      </c>
      <c r="I1714" s="17" t="s">
        <v>2474</v>
      </c>
      <c r="J1714" s="19" t="n">
        <f aca="false">DATE(YEAR(B1714),MONTH(B1714),1)</f>
        <v>46235</v>
      </c>
      <c r="K1714" s="17" t="str">
        <f aca="false">IF(E1714="","No","Yes")</f>
        <v>Yes</v>
      </c>
      <c r="L1714" s="17" t="str">
        <f aca="false">IF(D1714="","No","Yes")</f>
        <v>Yes</v>
      </c>
    </row>
    <row r="1715" customFormat="false" ht="15" hidden="false" customHeight="false" outlineLevel="0" collapsed="false">
      <c r="A1715" s="17" t="s">
        <v>4185</v>
      </c>
      <c r="B1715" s="18" t="n">
        <v>46245</v>
      </c>
      <c r="C1715" s="17" t="s">
        <v>88</v>
      </c>
      <c r="D1715" s="17" t="s">
        <v>2008</v>
      </c>
      <c r="E1715" s="17" t="s">
        <v>2175</v>
      </c>
      <c r="F1715" s="15" t="n">
        <v>387.52</v>
      </c>
      <c r="G1715" s="15" t="n">
        <f aca="false">ROUND(ROUND(F1715*100,0)/10,0)/100</f>
        <v>38.75</v>
      </c>
      <c r="H1715" s="15" t="n">
        <f aca="false">F1715+G1715</f>
        <v>426.27</v>
      </c>
      <c r="I1715" s="17" t="s">
        <v>2474</v>
      </c>
      <c r="J1715" s="19" t="n">
        <f aca="false">DATE(YEAR(B1715),MONTH(B1715),1)</f>
        <v>46235</v>
      </c>
      <c r="K1715" s="17" t="str">
        <f aca="false">IF(E1715="","No","Yes")</f>
        <v>Yes</v>
      </c>
      <c r="L1715" s="17" t="str">
        <f aca="false">IF(D1715="","No","Yes")</f>
        <v>Yes</v>
      </c>
    </row>
    <row r="1716" customFormat="false" ht="15" hidden="false" customHeight="false" outlineLevel="0" collapsed="false">
      <c r="A1716" s="17" t="s">
        <v>4186</v>
      </c>
      <c r="B1716" s="18" t="n">
        <v>46245</v>
      </c>
      <c r="C1716" s="17" t="s">
        <v>88</v>
      </c>
      <c r="D1716" s="17" t="s">
        <v>2021</v>
      </c>
      <c r="E1716" s="17" t="s">
        <v>2183</v>
      </c>
      <c r="F1716" s="15" t="n">
        <v>222.51</v>
      </c>
      <c r="G1716" s="15" t="n">
        <f aca="false">ROUND(ROUND(F1716*100,0)/10,0)/100</f>
        <v>22.25</v>
      </c>
      <c r="H1716" s="15" t="n">
        <f aca="false">F1716+G1716</f>
        <v>244.76</v>
      </c>
      <c r="I1716" s="17" t="s">
        <v>2474</v>
      </c>
      <c r="J1716" s="19" t="n">
        <f aca="false">DATE(YEAR(B1716),MONTH(B1716),1)</f>
        <v>46235</v>
      </c>
      <c r="K1716" s="17" t="str">
        <f aca="false">IF(E1716="","No","Yes")</f>
        <v>Yes</v>
      </c>
      <c r="L1716" s="17" t="str">
        <f aca="false">IF(D1716="","No","Yes")</f>
        <v>Yes</v>
      </c>
    </row>
    <row r="1717" customFormat="false" ht="15" hidden="false" customHeight="false" outlineLevel="0" collapsed="false">
      <c r="A1717" s="17" t="s">
        <v>4187</v>
      </c>
      <c r="B1717" s="18" t="n">
        <v>46245</v>
      </c>
      <c r="C1717" s="17" t="s">
        <v>88</v>
      </c>
      <c r="D1717" s="17" t="s">
        <v>1977</v>
      </c>
      <c r="E1717" s="17" t="s">
        <v>2191</v>
      </c>
      <c r="F1717" s="15" t="n">
        <v>420.58</v>
      </c>
      <c r="G1717" s="15" t="n">
        <f aca="false">ROUND(ROUND(F1717*100,0)/10,0)/100</f>
        <v>42.06</v>
      </c>
      <c r="H1717" s="15" t="n">
        <f aca="false">F1717+G1717</f>
        <v>462.64</v>
      </c>
      <c r="I1717" s="17" t="s">
        <v>2474</v>
      </c>
      <c r="J1717" s="19" t="n">
        <f aca="false">DATE(YEAR(B1717),MONTH(B1717),1)</f>
        <v>46235</v>
      </c>
      <c r="K1717" s="17" t="str">
        <f aca="false">IF(E1717="","No","Yes")</f>
        <v>Yes</v>
      </c>
      <c r="L1717" s="17" t="str">
        <f aca="false">IF(D1717="","No","Yes")</f>
        <v>Yes</v>
      </c>
    </row>
    <row r="1718" customFormat="false" ht="15" hidden="false" customHeight="false" outlineLevel="0" collapsed="false">
      <c r="A1718" s="17" t="s">
        <v>4188</v>
      </c>
      <c r="B1718" s="18" t="n">
        <v>46245</v>
      </c>
      <c r="C1718" s="17" t="s">
        <v>88</v>
      </c>
      <c r="D1718" s="17" t="s">
        <v>2111</v>
      </c>
      <c r="E1718" s="17"/>
      <c r="F1718" s="15" t="n">
        <v>70.22</v>
      </c>
      <c r="G1718" s="15" t="n">
        <f aca="false">ROUND(ROUND(F1718*100,0)/10,0)/100</f>
        <v>7.02</v>
      </c>
      <c r="H1718" s="15" t="n">
        <f aca="false">F1718+G1718</f>
        <v>77.24</v>
      </c>
      <c r="I1718" s="17" t="s">
        <v>2472</v>
      </c>
      <c r="J1718" s="19" t="n">
        <f aca="false">DATE(YEAR(B1718),MONTH(B1718),1)</f>
        <v>46235</v>
      </c>
      <c r="K1718" s="17" t="str">
        <f aca="false">IF(E1718="","No","Yes")</f>
        <v>No</v>
      </c>
      <c r="L1718" s="17" t="str">
        <f aca="false">IF(D1718="","No","Yes")</f>
        <v>Yes</v>
      </c>
    </row>
    <row r="1719" customFormat="false" ht="15" hidden="false" customHeight="false" outlineLevel="0" collapsed="false">
      <c r="A1719" s="17" t="s">
        <v>4189</v>
      </c>
      <c r="B1719" s="18" t="n">
        <v>46245</v>
      </c>
      <c r="C1719" s="17" t="s">
        <v>101</v>
      </c>
      <c r="D1719" s="17" t="s">
        <v>2071</v>
      </c>
      <c r="E1719" s="17" t="s">
        <v>2133</v>
      </c>
      <c r="F1719" s="15" t="n">
        <v>288.68</v>
      </c>
      <c r="G1719" s="15" t="n">
        <f aca="false">ROUND(ROUND(F1719*100,0)/10,0)/100</f>
        <v>28.87</v>
      </c>
      <c r="H1719" s="15" t="n">
        <f aca="false">F1719+G1719</f>
        <v>317.55</v>
      </c>
      <c r="I1719" s="17" t="s">
        <v>2474</v>
      </c>
      <c r="J1719" s="19" t="n">
        <f aca="false">DATE(YEAR(B1719),MONTH(B1719),1)</f>
        <v>46235</v>
      </c>
      <c r="K1719" s="17" t="str">
        <f aca="false">IF(E1719="","No","Yes")</f>
        <v>Yes</v>
      </c>
      <c r="L1719" s="17" t="str">
        <f aca="false">IF(D1719="","No","Yes")</f>
        <v>Yes</v>
      </c>
    </row>
    <row r="1720" customFormat="false" ht="15" hidden="false" customHeight="false" outlineLevel="0" collapsed="false">
      <c r="A1720" s="17" t="s">
        <v>4190</v>
      </c>
      <c r="B1720" s="18" t="n">
        <v>46245</v>
      </c>
      <c r="C1720" s="17" t="s">
        <v>101</v>
      </c>
      <c r="D1720" s="17" t="s">
        <v>2135</v>
      </c>
      <c r="E1720" s="17" t="s">
        <v>2176</v>
      </c>
      <c r="F1720" s="15" t="n">
        <v>1148.28</v>
      </c>
      <c r="G1720" s="15" t="n">
        <f aca="false">ROUND(ROUND(F1720*100,0)/10,0)/100</f>
        <v>114.83</v>
      </c>
      <c r="H1720" s="15" t="n">
        <f aca="false">F1720+G1720</f>
        <v>1263.11</v>
      </c>
      <c r="I1720" s="17" t="s">
        <v>2474</v>
      </c>
      <c r="J1720" s="19" t="n">
        <f aca="false">DATE(YEAR(B1720),MONTH(B1720),1)</f>
        <v>46235</v>
      </c>
      <c r="K1720" s="17" t="str">
        <f aca="false">IF(E1720="","No","Yes")</f>
        <v>Yes</v>
      </c>
      <c r="L1720" s="17" t="str">
        <f aca="false">IF(D1720="","No","Yes")</f>
        <v>Yes</v>
      </c>
    </row>
    <row r="1721" customFormat="false" ht="15" hidden="false" customHeight="false" outlineLevel="0" collapsed="false">
      <c r="A1721" s="17" t="s">
        <v>4191</v>
      </c>
      <c r="B1721" s="18" t="n">
        <v>46245</v>
      </c>
      <c r="C1721" s="17" t="s">
        <v>101</v>
      </c>
      <c r="D1721" s="17" t="s">
        <v>2148</v>
      </c>
      <c r="E1721" s="17" t="s">
        <v>2186</v>
      </c>
      <c r="F1721" s="15" t="n">
        <v>139.46</v>
      </c>
      <c r="G1721" s="15" t="n">
        <f aca="false">ROUND(ROUND(F1721*100,0)/10,0)/100</f>
        <v>13.95</v>
      </c>
      <c r="H1721" s="15" t="n">
        <f aca="false">F1721+G1721</f>
        <v>153.41</v>
      </c>
      <c r="I1721" s="17" t="s">
        <v>2474</v>
      </c>
      <c r="J1721" s="19" t="n">
        <f aca="false">DATE(YEAR(B1721),MONTH(B1721),1)</f>
        <v>46235</v>
      </c>
      <c r="K1721" s="17" t="str">
        <f aca="false">IF(E1721="","No","Yes")</f>
        <v>Yes</v>
      </c>
      <c r="L1721" s="17" t="str">
        <f aca="false">IF(D1721="","No","Yes")</f>
        <v>Yes</v>
      </c>
    </row>
    <row r="1722" customFormat="false" ht="15" hidden="false" customHeight="false" outlineLevel="0" collapsed="false">
      <c r="A1722" s="17" t="s">
        <v>4192</v>
      </c>
      <c r="B1722" s="18" t="n">
        <v>46245</v>
      </c>
      <c r="C1722" s="17" t="s">
        <v>101</v>
      </c>
      <c r="D1722" s="17" t="s">
        <v>2135</v>
      </c>
      <c r="E1722" s="17" t="s">
        <v>2201</v>
      </c>
      <c r="F1722" s="15" t="n">
        <v>209.76</v>
      </c>
      <c r="G1722" s="15" t="n">
        <f aca="false">ROUND(ROUND(F1722*100,0)/10,0)/100</f>
        <v>20.98</v>
      </c>
      <c r="H1722" s="15" t="n">
        <f aca="false">F1722+G1722</f>
        <v>230.74</v>
      </c>
      <c r="I1722" s="17" t="s">
        <v>2474</v>
      </c>
      <c r="J1722" s="19" t="n">
        <f aca="false">DATE(YEAR(B1722),MONTH(B1722),1)</f>
        <v>46235</v>
      </c>
      <c r="K1722" s="17" t="str">
        <f aca="false">IF(E1722="","No","Yes")</f>
        <v>Yes</v>
      </c>
      <c r="L1722" s="17" t="str">
        <f aca="false">IF(D1722="","No","Yes")</f>
        <v>Yes</v>
      </c>
    </row>
    <row r="1723" customFormat="false" ht="15" hidden="false" customHeight="false" outlineLevel="0" collapsed="false">
      <c r="A1723" s="17" t="s">
        <v>4193</v>
      </c>
      <c r="B1723" s="18" t="n">
        <v>46246</v>
      </c>
      <c r="C1723" s="17" t="s">
        <v>82</v>
      </c>
      <c r="D1723" s="17" t="s">
        <v>1988</v>
      </c>
      <c r="E1723" s="17" t="s">
        <v>2154</v>
      </c>
      <c r="F1723" s="15" t="n">
        <v>2390.33</v>
      </c>
      <c r="G1723" s="15" t="n">
        <f aca="false">ROUND(ROUND(F1723*100,0)/10,0)/100</f>
        <v>239.03</v>
      </c>
      <c r="H1723" s="15" t="n">
        <f aca="false">F1723+G1723</f>
        <v>2629.36</v>
      </c>
      <c r="I1723" s="17" t="s">
        <v>2474</v>
      </c>
      <c r="J1723" s="19" t="n">
        <f aca="false">DATE(YEAR(B1723),MONTH(B1723),1)</f>
        <v>46235</v>
      </c>
      <c r="K1723" s="17" t="str">
        <f aca="false">IF(E1723="","No","Yes")</f>
        <v>Yes</v>
      </c>
      <c r="L1723" s="17" t="str">
        <f aca="false">IF(D1723="","No","Yes")</f>
        <v>Yes</v>
      </c>
    </row>
    <row r="1724" customFormat="false" ht="15" hidden="false" customHeight="false" outlineLevel="0" collapsed="false">
      <c r="A1724" s="17" t="s">
        <v>4194</v>
      </c>
      <c r="B1724" s="18" t="n">
        <v>46246</v>
      </c>
      <c r="C1724" s="17" t="s">
        <v>82</v>
      </c>
      <c r="D1724" s="17" t="s">
        <v>2047</v>
      </c>
      <c r="E1724" s="17" t="s">
        <v>2187</v>
      </c>
      <c r="F1724" s="15" t="n">
        <v>63.76</v>
      </c>
      <c r="G1724" s="15" t="n">
        <f aca="false">ROUND(ROUND(F1724*100,0)/10,0)/100</f>
        <v>6.38</v>
      </c>
      <c r="H1724" s="15" t="n">
        <f aca="false">F1724+G1724</f>
        <v>70.14</v>
      </c>
      <c r="I1724" s="17" t="s">
        <v>2474</v>
      </c>
      <c r="J1724" s="19" t="n">
        <f aca="false">DATE(YEAR(B1724),MONTH(B1724),1)</f>
        <v>46235</v>
      </c>
      <c r="K1724" s="17" t="str">
        <f aca="false">IF(E1724="","No","Yes")</f>
        <v>Yes</v>
      </c>
      <c r="L1724" s="17" t="str">
        <f aca="false">IF(D1724="","No","Yes")</f>
        <v>Yes</v>
      </c>
    </row>
    <row r="1725" customFormat="false" ht="15" hidden="false" customHeight="false" outlineLevel="0" collapsed="false">
      <c r="A1725" s="17" t="s">
        <v>4195</v>
      </c>
      <c r="B1725" s="18" t="n">
        <v>46246</v>
      </c>
      <c r="C1725" s="17" t="s">
        <v>82</v>
      </c>
      <c r="D1725" s="17" t="s">
        <v>2108</v>
      </c>
      <c r="E1725" s="17" t="s">
        <v>2192</v>
      </c>
      <c r="F1725" s="15" t="n">
        <v>519.69</v>
      </c>
      <c r="G1725" s="15" t="n">
        <f aca="false">ROUND(ROUND(F1725*100,0)/10,0)/100</f>
        <v>51.97</v>
      </c>
      <c r="H1725" s="15" t="n">
        <f aca="false">F1725+G1725</f>
        <v>571.66</v>
      </c>
      <c r="I1725" s="17" t="s">
        <v>2474</v>
      </c>
      <c r="J1725" s="19" t="n">
        <f aca="false">DATE(YEAR(B1725),MONTH(B1725),1)</f>
        <v>46235</v>
      </c>
      <c r="K1725" s="17" t="str">
        <f aca="false">IF(E1725="","No","Yes")</f>
        <v>Yes</v>
      </c>
      <c r="L1725" s="17" t="str">
        <f aca="false">IF(D1725="","No","Yes")</f>
        <v>Yes</v>
      </c>
    </row>
    <row r="1726" customFormat="false" ht="15" hidden="false" customHeight="false" outlineLevel="0" collapsed="false">
      <c r="A1726" s="17" t="s">
        <v>4196</v>
      </c>
      <c r="B1726" s="18" t="n">
        <v>46246</v>
      </c>
      <c r="C1726" s="17" t="s">
        <v>82</v>
      </c>
      <c r="D1726" s="17" t="s">
        <v>2074</v>
      </c>
      <c r="E1726" s="17" t="s">
        <v>2220</v>
      </c>
      <c r="F1726" s="15" t="n">
        <v>358.81</v>
      </c>
      <c r="G1726" s="15" t="n">
        <f aca="false">ROUND(ROUND(F1726*100,0)/10,0)/100</f>
        <v>35.88</v>
      </c>
      <c r="H1726" s="15" t="n">
        <f aca="false">F1726+G1726</f>
        <v>394.69</v>
      </c>
      <c r="I1726" s="17" t="s">
        <v>2474</v>
      </c>
      <c r="J1726" s="19" t="n">
        <f aca="false">DATE(YEAR(B1726),MONTH(B1726),1)</f>
        <v>46235</v>
      </c>
      <c r="K1726" s="17" t="str">
        <f aca="false">IF(E1726="","No","Yes")</f>
        <v>Yes</v>
      </c>
      <c r="L1726" s="17" t="str">
        <f aca="false">IF(D1726="","No","Yes")</f>
        <v>Yes</v>
      </c>
    </row>
    <row r="1727" customFormat="false" ht="15" hidden="false" customHeight="false" outlineLevel="0" collapsed="false">
      <c r="A1727" s="17" t="s">
        <v>4197</v>
      </c>
      <c r="B1727" s="18" t="n">
        <v>46246</v>
      </c>
      <c r="C1727" s="17" t="s">
        <v>82</v>
      </c>
      <c r="D1727" s="17" t="s">
        <v>2164</v>
      </c>
      <c r="E1727" s="17"/>
      <c r="F1727" s="15" t="n">
        <v>40.71</v>
      </c>
      <c r="G1727" s="15" t="n">
        <f aca="false">ROUND(ROUND(F1727*100,0)/10,0)/100</f>
        <v>4.07</v>
      </c>
      <c r="H1727" s="15" t="n">
        <f aca="false">F1727+G1727</f>
        <v>44.78</v>
      </c>
      <c r="I1727" s="17" t="s">
        <v>2472</v>
      </c>
      <c r="J1727" s="19" t="n">
        <f aca="false">DATE(YEAR(B1727),MONTH(B1727),1)</f>
        <v>46235</v>
      </c>
      <c r="K1727" s="17" t="str">
        <f aca="false">IF(E1727="","No","Yes")</f>
        <v>No</v>
      </c>
      <c r="L1727" s="17" t="str">
        <f aca="false">IF(D1727="","No","Yes")</f>
        <v>Yes</v>
      </c>
    </row>
    <row r="1728" customFormat="false" ht="15" hidden="false" customHeight="false" outlineLevel="0" collapsed="false">
      <c r="A1728" s="17" t="s">
        <v>4198</v>
      </c>
      <c r="B1728" s="18" t="n">
        <v>46246</v>
      </c>
      <c r="C1728" s="17" t="s">
        <v>88</v>
      </c>
      <c r="D1728" s="17" t="s">
        <v>2111</v>
      </c>
      <c r="E1728" s="17" t="s">
        <v>2170</v>
      </c>
      <c r="F1728" s="15" t="n">
        <v>446.06</v>
      </c>
      <c r="G1728" s="15" t="n">
        <f aca="false">ROUND(ROUND(F1728*100,0)/10,0)/100</f>
        <v>44.61</v>
      </c>
      <c r="H1728" s="15" t="n">
        <f aca="false">F1728+G1728</f>
        <v>490.67</v>
      </c>
      <c r="I1728" s="17" t="s">
        <v>2474</v>
      </c>
      <c r="J1728" s="19" t="n">
        <f aca="false">DATE(YEAR(B1728),MONTH(B1728),1)</f>
        <v>46235</v>
      </c>
      <c r="K1728" s="17" t="str">
        <f aca="false">IF(E1728="","No","Yes")</f>
        <v>Yes</v>
      </c>
      <c r="L1728" s="17" t="str">
        <f aca="false">IF(D1728="","No","Yes")</f>
        <v>Yes</v>
      </c>
    </row>
    <row r="1729" customFormat="false" ht="15" hidden="false" customHeight="false" outlineLevel="0" collapsed="false">
      <c r="A1729" s="17" t="s">
        <v>4199</v>
      </c>
      <c r="B1729" s="18" t="n">
        <v>46246</v>
      </c>
      <c r="C1729" s="17" t="s">
        <v>88</v>
      </c>
      <c r="D1729" s="17" t="s">
        <v>1977</v>
      </c>
      <c r="E1729" s="17" t="s">
        <v>2180</v>
      </c>
      <c r="F1729" s="15" t="n">
        <v>277.25</v>
      </c>
      <c r="G1729" s="15" t="n">
        <f aca="false">ROUND(ROUND(F1729*100,0)/10,0)/100</f>
        <v>27.73</v>
      </c>
      <c r="H1729" s="15" t="n">
        <f aca="false">F1729+G1729</f>
        <v>304.98</v>
      </c>
      <c r="I1729" s="17" t="s">
        <v>2474</v>
      </c>
      <c r="J1729" s="19" t="n">
        <f aca="false">DATE(YEAR(B1729),MONTH(B1729),1)</f>
        <v>46235</v>
      </c>
      <c r="K1729" s="17" t="str">
        <f aca="false">IF(E1729="","No","Yes")</f>
        <v>Yes</v>
      </c>
      <c r="L1729" s="17" t="str">
        <f aca="false">IF(D1729="","No","Yes")</f>
        <v>Yes</v>
      </c>
    </row>
    <row r="1730" customFormat="false" ht="15" hidden="false" customHeight="false" outlineLevel="0" collapsed="false">
      <c r="A1730" s="17" t="s">
        <v>4200</v>
      </c>
      <c r="B1730" s="18" t="n">
        <v>46246</v>
      </c>
      <c r="C1730" s="17" t="s">
        <v>88</v>
      </c>
      <c r="D1730" s="17" t="s">
        <v>2021</v>
      </c>
      <c r="E1730" s="17" t="s">
        <v>2184</v>
      </c>
      <c r="F1730" s="15" t="n">
        <v>283.13</v>
      </c>
      <c r="G1730" s="15" t="n">
        <f aca="false">ROUND(ROUND(F1730*100,0)/10,0)/100</f>
        <v>28.31</v>
      </c>
      <c r="H1730" s="15" t="n">
        <f aca="false">F1730+G1730</f>
        <v>311.44</v>
      </c>
      <c r="I1730" s="17" t="s">
        <v>2474</v>
      </c>
      <c r="J1730" s="19" t="n">
        <f aca="false">DATE(YEAR(B1730),MONTH(B1730),1)</f>
        <v>46235</v>
      </c>
      <c r="K1730" s="17" t="str">
        <f aca="false">IF(E1730="","No","Yes")</f>
        <v>Yes</v>
      </c>
      <c r="L1730" s="17" t="str">
        <f aca="false">IF(D1730="","No","Yes")</f>
        <v>Yes</v>
      </c>
    </row>
    <row r="1731" customFormat="false" ht="15" hidden="false" customHeight="false" outlineLevel="0" collapsed="false">
      <c r="A1731" s="17" t="s">
        <v>4201</v>
      </c>
      <c r="B1731" s="18" t="n">
        <v>46246</v>
      </c>
      <c r="C1731" s="17" t="s">
        <v>88</v>
      </c>
      <c r="D1731" s="17" t="s">
        <v>2108</v>
      </c>
      <c r="E1731" s="17" t="s">
        <v>2193</v>
      </c>
      <c r="F1731" s="15" t="n">
        <v>101.1</v>
      </c>
      <c r="G1731" s="15" t="n">
        <f aca="false">ROUND(ROUND(F1731*100,0)/10,0)/100</f>
        <v>10.11</v>
      </c>
      <c r="H1731" s="15" t="n">
        <f aca="false">F1731+G1731</f>
        <v>111.21</v>
      </c>
      <c r="I1731" s="17" t="s">
        <v>2474</v>
      </c>
      <c r="J1731" s="19" t="n">
        <f aca="false">DATE(YEAR(B1731),MONTH(B1731),1)</f>
        <v>46235</v>
      </c>
      <c r="K1731" s="17" t="str">
        <f aca="false">IF(E1731="","No","Yes")</f>
        <v>Yes</v>
      </c>
      <c r="L1731" s="17" t="str">
        <f aca="false">IF(D1731="","No","Yes")</f>
        <v>Yes</v>
      </c>
    </row>
    <row r="1732" customFormat="false" ht="15" hidden="false" customHeight="false" outlineLevel="0" collapsed="false">
      <c r="A1732" s="17" t="s">
        <v>4202</v>
      </c>
      <c r="B1732" s="18" t="n">
        <v>46246</v>
      </c>
      <c r="C1732" s="17" t="s">
        <v>88</v>
      </c>
      <c r="D1732" s="17" t="s">
        <v>2196</v>
      </c>
      <c r="E1732" s="17" t="s">
        <v>2195</v>
      </c>
      <c r="F1732" s="15" t="n">
        <v>433.41</v>
      </c>
      <c r="G1732" s="15" t="n">
        <f aca="false">ROUND(ROUND(F1732*100,0)/10,0)/100</f>
        <v>43.34</v>
      </c>
      <c r="H1732" s="15" t="n">
        <f aca="false">F1732+G1732</f>
        <v>476.75</v>
      </c>
      <c r="I1732" s="17" t="s">
        <v>2474</v>
      </c>
      <c r="J1732" s="19" t="n">
        <f aca="false">DATE(YEAR(B1732),MONTH(B1732),1)</f>
        <v>46235</v>
      </c>
      <c r="K1732" s="17" t="str">
        <f aca="false">IF(E1732="","No","Yes")</f>
        <v>Yes</v>
      </c>
      <c r="L1732" s="17" t="str">
        <f aca="false">IF(D1732="","No","Yes")</f>
        <v>Yes</v>
      </c>
    </row>
    <row r="1733" customFormat="false" ht="15" hidden="false" customHeight="false" outlineLevel="0" collapsed="false">
      <c r="A1733" s="17" t="s">
        <v>4203</v>
      </c>
      <c r="B1733" s="18" t="n">
        <v>46246</v>
      </c>
      <c r="C1733" s="17" t="s">
        <v>88</v>
      </c>
      <c r="D1733" s="17" t="s">
        <v>2164</v>
      </c>
      <c r="E1733" s="17"/>
      <c r="F1733" s="15" t="n">
        <v>96.15</v>
      </c>
      <c r="G1733" s="15" t="n">
        <f aca="false">ROUND(ROUND(F1733*100,0)/10,0)/100</f>
        <v>9.62</v>
      </c>
      <c r="H1733" s="15" t="n">
        <f aca="false">F1733+G1733</f>
        <v>105.77</v>
      </c>
      <c r="I1733" s="17" t="s">
        <v>2472</v>
      </c>
      <c r="J1733" s="19" t="n">
        <f aca="false">DATE(YEAR(B1733),MONTH(B1733),1)</f>
        <v>46235</v>
      </c>
      <c r="K1733" s="17" t="str">
        <f aca="false">IF(E1733="","No","Yes")</f>
        <v>No</v>
      </c>
      <c r="L1733" s="17" t="str">
        <f aca="false">IF(D1733="","No","Yes")</f>
        <v>Yes</v>
      </c>
    </row>
    <row r="1734" customFormat="false" ht="15" hidden="false" customHeight="false" outlineLevel="0" collapsed="false">
      <c r="A1734" s="17" t="s">
        <v>4204</v>
      </c>
      <c r="B1734" s="18" t="n">
        <v>46246</v>
      </c>
      <c r="C1734" s="17" t="s">
        <v>101</v>
      </c>
      <c r="D1734" s="17" t="s">
        <v>2095</v>
      </c>
      <c r="E1734" s="17" t="s">
        <v>2194</v>
      </c>
      <c r="F1734" s="15" t="n">
        <v>127.29</v>
      </c>
      <c r="G1734" s="15" t="n">
        <f aca="false">ROUND(ROUND(F1734*100,0)/10,0)/100</f>
        <v>12.73</v>
      </c>
      <c r="H1734" s="15" t="n">
        <f aca="false">F1734+G1734</f>
        <v>140.02</v>
      </c>
      <c r="I1734" s="17" t="s">
        <v>2474</v>
      </c>
      <c r="J1734" s="19" t="n">
        <f aca="false">DATE(YEAR(B1734),MONTH(B1734),1)</f>
        <v>46235</v>
      </c>
      <c r="K1734" s="17" t="str">
        <f aca="false">IF(E1734="","No","Yes")</f>
        <v>Yes</v>
      </c>
      <c r="L1734" s="17" t="str">
        <f aca="false">IF(D1734="","No","Yes")</f>
        <v>Yes</v>
      </c>
    </row>
    <row r="1735" customFormat="false" ht="15" hidden="false" customHeight="false" outlineLevel="0" collapsed="false">
      <c r="A1735" s="17" t="s">
        <v>4205</v>
      </c>
      <c r="B1735" s="18" t="n">
        <v>46246</v>
      </c>
      <c r="C1735" s="17" t="s">
        <v>101</v>
      </c>
      <c r="D1735" s="17" t="s">
        <v>2199</v>
      </c>
      <c r="E1735" s="17" t="s">
        <v>2216</v>
      </c>
      <c r="F1735" s="15" t="n">
        <v>118.05</v>
      </c>
      <c r="G1735" s="15" t="n">
        <f aca="false">ROUND(ROUND(F1735*100,0)/10,0)/100</f>
        <v>11.81</v>
      </c>
      <c r="H1735" s="15" t="n">
        <f aca="false">F1735+G1735</f>
        <v>129.86</v>
      </c>
      <c r="I1735" s="17" t="s">
        <v>2474</v>
      </c>
      <c r="J1735" s="19" t="n">
        <f aca="false">DATE(YEAR(B1735),MONTH(B1735),1)</f>
        <v>46235</v>
      </c>
      <c r="K1735" s="17" t="str">
        <f aca="false">IF(E1735="","No","Yes")</f>
        <v>Yes</v>
      </c>
      <c r="L1735" s="17" t="str">
        <f aca="false">IF(D1735="","No","Yes")</f>
        <v>Yes</v>
      </c>
    </row>
    <row r="1736" customFormat="false" ht="15" hidden="false" customHeight="false" outlineLevel="0" collapsed="false">
      <c r="A1736" s="17" t="s">
        <v>4206</v>
      </c>
      <c r="B1736" s="18" t="n">
        <v>46246</v>
      </c>
      <c r="C1736" s="17" t="s">
        <v>101</v>
      </c>
      <c r="D1736" s="17" t="s">
        <v>2060</v>
      </c>
      <c r="E1736" s="17" t="s">
        <v>2218</v>
      </c>
      <c r="F1736" s="15" t="n">
        <v>541.64</v>
      </c>
      <c r="G1736" s="15" t="n">
        <f aca="false">ROUND(ROUND(F1736*100,0)/10,0)/100</f>
        <v>54.16</v>
      </c>
      <c r="H1736" s="15" t="n">
        <f aca="false">F1736+G1736</f>
        <v>595.8</v>
      </c>
      <c r="I1736" s="17" t="s">
        <v>2474</v>
      </c>
      <c r="J1736" s="19" t="n">
        <f aca="false">DATE(YEAR(B1736),MONTH(B1736),1)</f>
        <v>46235</v>
      </c>
      <c r="K1736" s="17" t="str">
        <f aca="false">IF(E1736="","No","Yes")</f>
        <v>Yes</v>
      </c>
      <c r="L1736" s="17" t="str">
        <f aca="false">IF(D1736="","No","Yes")</f>
        <v>Yes</v>
      </c>
    </row>
    <row r="1737" customFormat="false" ht="15" hidden="false" customHeight="false" outlineLevel="0" collapsed="false">
      <c r="A1737" s="17" t="s">
        <v>4207</v>
      </c>
      <c r="B1737" s="18" t="n">
        <v>46246</v>
      </c>
      <c r="C1737" s="17" t="s">
        <v>101</v>
      </c>
      <c r="D1737" s="17" t="s">
        <v>2199</v>
      </c>
      <c r="E1737" s="17" t="s">
        <v>2223</v>
      </c>
      <c r="F1737" s="15" t="n">
        <v>425.61</v>
      </c>
      <c r="G1737" s="15" t="n">
        <f aca="false">ROUND(ROUND(F1737*100,0)/10,0)/100</f>
        <v>42.56</v>
      </c>
      <c r="H1737" s="15" t="n">
        <f aca="false">F1737+G1737</f>
        <v>468.17</v>
      </c>
      <c r="I1737" s="17" t="s">
        <v>2474</v>
      </c>
      <c r="J1737" s="19" t="n">
        <f aca="false">DATE(YEAR(B1737),MONTH(B1737),1)</f>
        <v>46235</v>
      </c>
      <c r="K1737" s="17" t="str">
        <f aca="false">IF(E1737="","No","Yes")</f>
        <v>Yes</v>
      </c>
      <c r="L1737" s="17" t="str">
        <f aca="false">IF(D1737="","No","Yes")</f>
        <v>Yes</v>
      </c>
    </row>
    <row r="1738" customFormat="false" ht="15" hidden="false" customHeight="false" outlineLevel="0" collapsed="false">
      <c r="A1738" s="17" t="s">
        <v>4208</v>
      </c>
      <c r="B1738" s="18" t="n">
        <v>46246</v>
      </c>
      <c r="C1738" s="17" t="s">
        <v>101</v>
      </c>
      <c r="D1738" s="17"/>
      <c r="E1738" s="17"/>
      <c r="F1738" s="15" t="n">
        <v>106.44</v>
      </c>
      <c r="G1738" s="15" t="n">
        <f aca="false">ROUND(ROUND(F1738*100,0)/10,0)/100</f>
        <v>10.64</v>
      </c>
      <c r="H1738" s="15" t="n">
        <f aca="false">F1738+G1738</f>
        <v>117.08</v>
      </c>
      <c r="I1738" s="17" t="s">
        <v>2470</v>
      </c>
      <c r="J1738" s="19" t="n">
        <f aca="false">DATE(YEAR(B1738),MONTH(B1738),1)</f>
        <v>46235</v>
      </c>
      <c r="K1738" s="17" t="str">
        <f aca="false">IF(E1738="","No","Yes")</f>
        <v>No</v>
      </c>
      <c r="L1738" s="17" t="str">
        <f aca="false">IF(D1738="","No","Yes")</f>
        <v>No</v>
      </c>
    </row>
    <row r="1739" customFormat="false" ht="15" hidden="false" customHeight="false" outlineLevel="0" collapsed="false">
      <c r="A1739" s="17" t="s">
        <v>4209</v>
      </c>
      <c r="B1739" s="18" t="n">
        <v>46247</v>
      </c>
      <c r="C1739" s="17" t="s">
        <v>82</v>
      </c>
      <c r="D1739" s="17" t="s">
        <v>2148</v>
      </c>
      <c r="E1739" s="17" t="s">
        <v>2172</v>
      </c>
      <c r="F1739" s="15" t="n">
        <v>493.23</v>
      </c>
      <c r="G1739" s="15" t="n">
        <f aca="false">ROUND(ROUND(F1739*100,0)/10,0)/100</f>
        <v>49.32</v>
      </c>
      <c r="H1739" s="15" t="n">
        <f aca="false">F1739+G1739</f>
        <v>542.55</v>
      </c>
      <c r="I1739" s="17" t="s">
        <v>2474</v>
      </c>
      <c r="J1739" s="19" t="n">
        <f aca="false">DATE(YEAR(B1739),MONTH(B1739),1)</f>
        <v>46235</v>
      </c>
      <c r="K1739" s="17" t="str">
        <f aca="false">IF(E1739="","No","Yes")</f>
        <v>Yes</v>
      </c>
      <c r="L1739" s="17" t="str">
        <f aca="false">IF(D1739="","No","Yes")</f>
        <v>Yes</v>
      </c>
    </row>
    <row r="1740" customFormat="false" ht="15" hidden="false" customHeight="false" outlineLevel="0" collapsed="false">
      <c r="A1740" s="17" t="s">
        <v>4210</v>
      </c>
      <c r="B1740" s="18" t="n">
        <v>46247</v>
      </c>
      <c r="C1740" s="17" t="s">
        <v>82</v>
      </c>
      <c r="D1740" s="17" t="s">
        <v>2121</v>
      </c>
      <c r="E1740" s="17" t="s">
        <v>2173</v>
      </c>
      <c r="F1740" s="15" t="n">
        <v>594.82</v>
      </c>
      <c r="G1740" s="15" t="n">
        <f aca="false">ROUND(ROUND(F1740*100,0)/10,0)/100</f>
        <v>59.48</v>
      </c>
      <c r="H1740" s="15" t="n">
        <f aca="false">F1740+G1740</f>
        <v>654.3</v>
      </c>
      <c r="I1740" s="17" t="s">
        <v>2474</v>
      </c>
      <c r="J1740" s="19" t="n">
        <f aca="false">DATE(YEAR(B1740),MONTH(B1740),1)</f>
        <v>46235</v>
      </c>
      <c r="K1740" s="17" t="str">
        <f aca="false">IF(E1740="","No","Yes")</f>
        <v>Yes</v>
      </c>
      <c r="L1740" s="17" t="str">
        <f aca="false">IF(D1740="","No","Yes")</f>
        <v>Yes</v>
      </c>
    </row>
    <row r="1741" customFormat="false" ht="15" hidden="false" customHeight="false" outlineLevel="0" collapsed="false">
      <c r="A1741" s="17" t="s">
        <v>4211</v>
      </c>
      <c r="B1741" s="18" t="n">
        <v>46247</v>
      </c>
      <c r="C1741" s="17" t="s">
        <v>82</v>
      </c>
      <c r="D1741" s="17" t="s">
        <v>2047</v>
      </c>
      <c r="E1741" s="17" t="s">
        <v>2213</v>
      </c>
      <c r="F1741" s="15" t="n">
        <v>208.27</v>
      </c>
      <c r="G1741" s="15" t="n">
        <f aca="false">ROUND(ROUND(F1741*100,0)/10,0)/100</f>
        <v>20.83</v>
      </c>
      <c r="H1741" s="15" t="n">
        <f aca="false">F1741+G1741</f>
        <v>229.1</v>
      </c>
      <c r="I1741" s="17" t="s">
        <v>2474</v>
      </c>
      <c r="J1741" s="19" t="n">
        <f aca="false">DATE(YEAR(B1741),MONTH(B1741),1)</f>
        <v>46235</v>
      </c>
      <c r="K1741" s="17" t="str">
        <f aca="false">IF(E1741="","No","Yes")</f>
        <v>Yes</v>
      </c>
      <c r="L1741" s="17" t="str">
        <f aca="false">IF(D1741="","No","Yes")</f>
        <v>Yes</v>
      </c>
    </row>
    <row r="1742" customFormat="false" ht="15" hidden="false" customHeight="false" outlineLevel="0" collapsed="false">
      <c r="A1742" s="17" t="s">
        <v>4212</v>
      </c>
      <c r="B1742" s="18" t="n">
        <v>46247</v>
      </c>
      <c r="C1742" s="17" t="s">
        <v>82</v>
      </c>
      <c r="D1742" s="17" t="s">
        <v>2196</v>
      </c>
      <c r="E1742" s="17" t="s">
        <v>2237</v>
      </c>
      <c r="F1742" s="15" t="n">
        <v>53.07</v>
      </c>
      <c r="G1742" s="15" t="n">
        <f aca="false">ROUND(ROUND(F1742*100,0)/10,0)/100</f>
        <v>5.31</v>
      </c>
      <c r="H1742" s="15" t="n">
        <f aca="false">F1742+G1742</f>
        <v>58.38</v>
      </c>
      <c r="I1742" s="17" t="s">
        <v>2474</v>
      </c>
      <c r="J1742" s="19" t="n">
        <f aca="false">DATE(YEAR(B1742),MONTH(B1742),1)</f>
        <v>46235</v>
      </c>
      <c r="K1742" s="17" t="str">
        <f aca="false">IF(E1742="","No","Yes")</f>
        <v>Yes</v>
      </c>
      <c r="L1742" s="17" t="str">
        <f aca="false">IF(D1742="","No","Yes")</f>
        <v>Yes</v>
      </c>
    </row>
    <row r="1743" customFormat="false" ht="15" hidden="false" customHeight="false" outlineLevel="0" collapsed="false">
      <c r="A1743" s="17" t="s">
        <v>4213</v>
      </c>
      <c r="B1743" s="18" t="n">
        <v>46247</v>
      </c>
      <c r="C1743" s="17" t="s">
        <v>88</v>
      </c>
      <c r="D1743" s="17" t="s">
        <v>2105</v>
      </c>
      <c r="E1743" s="17" t="s">
        <v>2104</v>
      </c>
      <c r="F1743" s="15" t="n">
        <v>888.6</v>
      </c>
      <c r="G1743" s="15" t="n">
        <f aca="false">ROUND(ROUND(F1743*100,0)/10,0)/100</f>
        <v>88.86</v>
      </c>
      <c r="H1743" s="15" t="n">
        <f aca="false">F1743+G1743</f>
        <v>977.46</v>
      </c>
      <c r="I1743" s="17" t="s">
        <v>2474</v>
      </c>
      <c r="J1743" s="19" t="n">
        <f aca="false">DATE(YEAR(B1743),MONTH(B1743),1)</f>
        <v>46235</v>
      </c>
      <c r="K1743" s="17" t="str">
        <f aca="false">IF(E1743="","No","Yes")</f>
        <v>Yes</v>
      </c>
      <c r="L1743" s="17" t="str">
        <f aca="false">IF(D1743="","No","Yes")</f>
        <v>Yes</v>
      </c>
    </row>
    <row r="1744" customFormat="false" ht="15" hidden="false" customHeight="false" outlineLevel="0" collapsed="false">
      <c r="A1744" s="17" t="s">
        <v>4214</v>
      </c>
      <c r="B1744" s="18" t="n">
        <v>46247</v>
      </c>
      <c r="C1744" s="17" t="s">
        <v>88</v>
      </c>
      <c r="D1744" s="17" t="s">
        <v>2226</v>
      </c>
      <c r="E1744" s="17" t="s">
        <v>2230</v>
      </c>
      <c r="F1744" s="15" t="n">
        <v>235.51</v>
      </c>
      <c r="G1744" s="15" t="n">
        <f aca="false">ROUND(ROUND(F1744*100,0)/10,0)/100</f>
        <v>23.55</v>
      </c>
      <c r="H1744" s="15" t="n">
        <f aca="false">F1744+G1744</f>
        <v>259.06</v>
      </c>
      <c r="I1744" s="17" t="s">
        <v>2474</v>
      </c>
      <c r="J1744" s="19" t="n">
        <f aca="false">DATE(YEAR(B1744),MONTH(B1744),1)</f>
        <v>46235</v>
      </c>
      <c r="K1744" s="17" t="str">
        <f aca="false">IF(E1744="","No","Yes")</f>
        <v>Yes</v>
      </c>
      <c r="L1744" s="17" t="str">
        <f aca="false">IF(D1744="","No","Yes")</f>
        <v>Yes</v>
      </c>
    </row>
    <row r="1745" customFormat="false" ht="15" hidden="false" customHeight="false" outlineLevel="0" collapsed="false">
      <c r="A1745" s="17" t="s">
        <v>4215</v>
      </c>
      <c r="B1745" s="18" t="n">
        <v>46247</v>
      </c>
      <c r="C1745" s="17" t="s">
        <v>88</v>
      </c>
      <c r="D1745" s="17" t="s">
        <v>2095</v>
      </c>
      <c r="E1745" s="17"/>
      <c r="F1745" s="15" t="n">
        <v>90.52</v>
      </c>
      <c r="G1745" s="15" t="n">
        <f aca="false">ROUND(ROUND(F1745*100,0)/10,0)/100</f>
        <v>9.05</v>
      </c>
      <c r="H1745" s="15" t="n">
        <f aca="false">F1745+G1745</f>
        <v>99.57</v>
      </c>
      <c r="I1745" s="17" t="s">
        <v>2472</v>
      </c>
      <c r="J1745" s="19" t="n">
        <f aca="false">DATE(YEAR(B1745),MONTH(B1745),1)</f>
        <v>46235</v>
      </c>
      <c r="K1745" s="17" t="str">
        <f aca="false">IF(E1745="","No","Yes")</f>
        <v>No</v>
      </c>
      <c r="L1745" s="17" t="str">
        <f aca="false">IF(D1745="","No","Yes")</f>
        <v>Yes</v>
      </c>
    </row>
    <row r="1746" customFormat="false" ht="15" hidden="false" customHeight="false" outlineLevel="0" collapsed="false">
      <c r="A1746" s="17" t="s">
        <v>4216</v>
      </c>
      <c r="B1746" s="18" t="n">
        <v>46247</v>
      </c>
      <c r="C1746" s="17" t="s">
        <v>88</v>
      </c>
      <c r="D1746" s="17" t="s">
        <v>2131</v>
      </c>
      <c r="E1746" s="17"/>
      <c r="F1746" s="15" t="n">
        <v>119.28</v>
      </c>
      <c r="G1746" s="15" t="n">
        <f aca="false">ROUND(ROUND(F1746*100,0)/10,0)/100</f>
        <v>11.93</v>
      </c>
      <c r="H1746" s="15" t="n">
        <f aca="false">F1746+G1746</f>
        <v>131.21</v>
      </c>
      <c r="I1746" s="17" t="s">
        <v>2472</v>
      </c>
      <c r="J1746" s="19" t="n">
        <f aca="false">DATE(YEAR(B1746),MONTH(B1746),1)</f>
        <v>46235</v>
      </c>
      <c r="K1746" s="17" t="str">
        <f aca="false">IF(E1746="","No","Yes")</f>
        <v>No</v>
      </c>
      <c r="L1746" s="17" t="str">
        <f aca="false">IF(D1746="","No","Yes")</f>
        <v>Yes</v>
      </c>
    </row>
    <row r="1747" customFormat="false" ht="15" hidden="false" customHeight="false" outlineLevel="0" collapsed="false">
      <c r="A1747" s="17" t="s">
        <v>4217</v>
      </c>
      <c r="B1747" s="18" t="n">
        <v>46247</v>
      </c>
      <c r="C1747" s="17" t="s">
        <v>101</v>
      </c>
      <c r="D1747" s="17" t="s">
        <v>2082</v>
      </c>
      <c r="E1747" s="17" t="s">
        <v>2207</v>
      </c>
      <c r="F1747" s="15" t="n">
        <v>392.85</v>
      </c>
      <c r="G1747" s="15" t="n">
        <f aca="false">ROUND(ROUND(F1747*100,0)/10,0)/100</f>
        <v>39.29</v>
      </c>
      <c r="H1747" s="15" t="n">
        <f aca="false">F1747+G1747</f>
        <v>432.14</v>
      </c>
      <c r="I1747" s="17" t="s">
        <v>2474</v>
      </c>
      <c r="J1747" s="19" t="n">
        <f aca="false">DATE(YEAR(B1747),MONTH(B1747),1)</f>
        <v>46235</v>
      </c>
      <c r="K1747" s="17" t="str">
        <f aca="false">IF(E1747="","No","Yes")</f>
        <v>Yes</v>
      </c>
      <c r="L1747" s="17" t="str">
        <f aca="false">IF(D1747="","No","Yes")</f>
        <v>Yes</v>
      </c>
    </row>
    <row r="1748" customFormat="false" ht="15" hidden="false" customHeight="false" outlineLevel="0" collapsed="false">
      <c r="A1748" s="17" t="s">
        <v>4218</v>
      </c>
      <c r="B1748" s="18" t="n">
        <v>46247</v>
      </c>
      <c r="C1748" s="17" t="s">
        <v>101</v>
      </c>
      <c r="D1748" s="17" t="s">
        <v>2082</v>
      </c>
      <c r="E1748" s="17" t="s">
        <v>2229</v>
      </c>
      <c r="F1748" s="15" t="n">
        <v>234.96</v>
      </c>
      <c r="G1748" s="15" t="n">
        <f aca="false">ROUND(ROUND(F1748*100,0)/10,0)/100</f>
        <v>23.5</v>
      </c>
      <c r="H1748" s="15" t="n">
        <f aca="false">F1748+G1748</f>
        <v>258.46</v>
      </c>
      <c r="I1748" s="17" t="s">
        <v>2474</v>
      </c>
      <c r="J1748" s="19" t="n">
        <f aca="false">DATE(YEAR(B1748),MONTH(B1748),1)</f>
        <v>46235</v>
      </c>
      <c r="K1748" s="17" t="str">
        <f aca="false">IF(E1748="","No","Yes")</f>
        <v>Yes</v>
      </c>
      <c r="L1748" s="17" t="str">
        <f aca="false">IF(D1748="","No","Yes")</f>
        <v>Yes</v>
      </c>
    </row>
    <row r="1749" customFormat="false" ht="15" hidden="false" customHeight="false" outlineLevel="0" collapsed="false">
      <c r="A1749" s="17" t="s">
        <v>4219</v>
      </c>
      <c r="B1749" s="18" t="n">
        <v>46248</v>
      </c>
      <c r="C1749" s="17" t="s">
        <v>82</v>
      </c>
      <c r="D1749" s="17" t="s">
        <v>2108</v>
      </c>
      <c r="E1749" s="17" t="s">
        <v>2177</v>
      </c>
      <c r="F1749" s="15" t="n">
        <v>180.73</v>
      </c>
      <c r="G1749" s="15" t="n">
        <f aca="false">ROUND(ROUND(F1749*100,0)/10,0)/100</f>
        <v>18.07</v>
      </c>
      <c r="H1749" s="15" t="n">
        <f aca="false">F1749+G1749</f>
        <v>198.8</v>
      </c>
      <c r="I1749" s="17" t="s">
        <v>2474</v>
      </c>
      <c r="J1749" s="19" t="n">
        <f aca="false">DATE(YEAR(B1749),MONTH(B1749),1)</f>
        <v>46235</v>
      </c>
      <c r="K1749" s="17" t="str">
        <f aca="false">IF(E1749="","No","Yes")</f>
        <v>Yes</v>
      </c>
      <c r="L1749" s="17" t="str">
        <f aca="false">IF(D1749="","No","Yes")</f>
        <v>Yes</v>
      </c>
    </row>
    <row r="1750" customFormat="false" ht="15" hidden="false" customHeight="false" outlineLevel="0" collapsed="false">
      <c r="A1750" s="17" t="s">
        <v>4220</v>
      </c>
      <c r="B1750" s="18" t="n">
        <v>46248</v>
      </c>
      <c r="C1750" s="17" t="s">
        <v>82</v>
      </c>
      <c r="D1750" s="17" t="s">
        <v>2199</v>
      </c>
      <c r="E1750" s="17" t="s">
        <v>2198</v>
      </c>
      <c r="F1750" s="15" t="n">
        <v>230.05</v>
      </c>
      <c r="G1750" s="15" t="n">
        <f aca="false">ROUND(ROUND(F1750*100,0)/10,0)/100</f>
        <v>23.01</v>
      </c>
      <c r="H1750" s="15" t="n">
        <f aca="false">F1750+G1750</f>
        <v>253.06</v>
      </c>
      <c r="I1750" s="17" t="s">
        <v>2474</v>
      </c>
      <c r="J1750" s="19" t="n">
        <f aca="false">DATE(YEAR(B1750),MONTH(B1750),1)</f>
        <v>46235</v>
      </c>
      <c r="K1750" s="17" t="str">
        <f aca="false">IF(E1750="","No","Yes")</f>
        <v>Yes</v>
      </c>
      <c r="L1750" s="17" t="str">
        <f aca="false">IF(D1750="","No","Yes")</f>
        <v>Yes</v>
      </c>
    </row>
    <row r="1751" customFormat="false" ht="15" hidden="false" customHeight="false" outlineLevel="0" collapsed="false">
      <c r="A1751" s="17" t="s">
        <v>4221</v>
      </c>
      <c r="B1751" s="18" t="n">
        <v>46248</v>
      </c>
      <c r="C1751" s="17" t="s">
        <v>82</v>
      </c>
      <c r="D1751" s="17" t="s">
        <v>2008</v>
      </c>
      <c r="E1751" s="17" t="s">
        <v>2202</v>
      </c>
      <c r="F1751" s="15" t="n">
        <v>1045.22</v>
      </c>
      <c r="G1751" s="15" t="n">
        <f aca="false">ROUND(ROUND(F1751*100,0)/10,0)/100</f>
        <v>104.52</v>
      </c>
      <c r="H1751" s="15" t="n">
        <f aca="false">F1751+G1751</f>
        <v>1149.74</v>
      </c>
      <c r="I1751" s="17" t="s">
        <v>2474</v>
      </c>
      <c r="J1751" s="19" t="n">
        <f aca="false">DATE(YEAR(B1751),MONTH(B1751),1)</f>
        <v>46235</v>
      </c>
      <c r="K1751" s="17" t="str">
        <f aca="false">IF(E1751="","No","Yes")</f>
        <v>Yes</v>
      </c>
      <c r="L1751" s="17" t="str">
        <f aca="false">IF(D1751="","No","Yes")</f>
        <v>Yes</v>
      </c>
    </row>
    <row r="1752" customFormat="false" ht="15" hidden="false" customHeight="false" outlineLevel="0" collapsed="false">
      <c r="A1752" s="17" t="s">
        <v>4222</v>
      </c>
      <c r="B1752" s="18" t="n">
        <v>46248</v>
      </c>
      <c r="C1752" s="17" t="s">
        <v>82</v>
      </c>
      <c r="D1752" s="17" t="s">
        <v>2095</v>
      </c>
      <c r="E1752" s="17" t="s">
        <v>2222</v>
      </c>
      <c r="F1752" s="15" t="n">
        <v>99.38</v>
      </c>
      <c r="G1752" s="15" t="n">
        <f aca="false">ROUND(ROUND(F1752*100,0)/10,0)/100</f>
        <v>9.94</v>
      </c>
      <c r="H1752" s="15" t="n">
        <f aca="false">F1752+G1752</f>
        <v>109.32</v>
      </c>
      <c r="I1752" s="17" t="s">
        <v>2474</v>
      </c>
      <c r="J1752" s="19" t="n">
        <f aca="false">DATE(YEAR(B1752),MONTH(B1752),1)</f>
        <v>46235</v>
      </c>
      <c r="K1752" s="17" t="str">
        <f aca="false">IF(E1752="","No","Yes")</f>
        <v>Yes</v>
      </c>
      <c r="L1752" s="17" t="str">
        <f aca="false">IF(D1752="","No","Yes")</f>
        <v>Yes</v>
      </c>
    </row>
    <row r="1753" customFormat="false" ht="15" hidden="false" customHeight="false" outlineLevel="0" collapsed="false">
      <c r="A1753" s="17" t="s">
        <v>4223</v>
      </c>
      <c r="B1753" s="18" t="n">
        <v>46248</v>
      </c>
      <c r="C1753" s="17" t="s">
        <v>82</v>
      </c>
      <c r="D1753" s="17" t="s">
        <v>2161</v>
      </c>
      <c r="E1753" s="17" t="s">
        <v>2246</v>
      </c>
      <c r="F1753" s="15" t="n">
        <v>1097.41</v>
      </c>
      <c r="G1753" s="15" t="n">
        <f aca="false">ROUND(ROUND(F1753*100,0)/10,0)/100</f>
        <v>109.74</v>
      </c>
      <c r="H1753" s="15" t="n">
        <f aca="false">F1753+G1753</f>
        <v>1207.15</v>
      </c>
      <c r="I1753" s="17" t="s">
        <v>2474</v>
      </c>
      <c r="J1753" s="19" t="n">
        <f aca="false">DATE(YEAR(B1753),MONTH(B1753),1)</f>
        <v>46235</v>
      </c>
      <c r="K1753" s="17" t="str">
        <f aca="false">IF(E1753="","No","Yes")</f>
        <v>Yes</v>
      </c>
      <c r="L1753" s="17" t="str">
        <f aca="false">IF(D1753="","No","Yes")</f>
        <v>Yes</v>
      </c>
    </row>
    <row r="1754" customFormat="false" ht="15" hidden="false" customHeight="false" outlineLevel="0" collapsed="false">
      <c r="A1754" s="17" t="s">
        <v>4224</v>
      </c>
      <c r="B1754" s="18" t="n">
        <v>46248</v>
      </c>
      <c r="C1754" s="17" t="s">
        <v>82</v>
      </c>
      <c r="D1754" s="17" t="s">
        <v>2108</v>
      </c>
      <c r="E1754" s="17" t="s">
        <v>2254</v>
      </c>
      <c r="F1754" s="15" t="n">
        <v>357.18</v>
      </c>
      <c r="G1754" s="15" t="n">
        <f aca="false">ROUND(ROUND(F1754*100,0)/10,0)/100</f>
        <v>35.72</v>
      </c>
      <c r="H1754" s="15" t="n">
        <f aca="false">F1754+G1754</f>
        <v>392.9</v>
      </c>
      <c r="I1754" s="17" t="s">
        <v>2474</v>
      </c>
      <c r="J1754" s="19" t="n">
        <f aca="false">DATE(YEAR(B1754),MONTH(B1754),1)</f>
        <v>46235</v>
      </c>
      <c r="K1754" s="17" t="str">
        <f aca="false">IF(E1754="","No","Yes")</f>
        <v>Yes</v>
      </c>
      <c r="L1754" s="17" t="str">
        <f aca="false">IF(D1754="","No","Yes")</f>
        <v>Yes</v>
      </c>
    </row>
    <row r="1755" customFormat="false" ht="15" hidden="false" customHeight="false" outlineLevel="0" collapsed="false">
      <c r="A1755" s="17" t="s">
        <v>4225</v>
      </c>
      <c r="B1755" s="18" t="n">
        <v>46248</v>
      </c>
      <c r="C1755" s="17" t="s">
        <v>82</v>
      </c>
      <c r="D1755" s="17" t="s">
        <v>2288</v>
      </c>
      <c r="E1755" s="17"/>
      <c r="F1755" s="15" t="n">
        <v>64.44</v>
      </c>
      <c r="G1755" s="15" t="n">
        <f aca="false">ROUND(ROUND(F1755*100,0)/10,0)/100</f>
        <v>6.44</v>
      </c>
      <c r="H1755" s="15" t="n">
        <f aca="false">F1755+G1755</f>
        <v>70.88</v>
      </c>
      <c r="I1755" s="17" t="s">
        <v>2472</v>
      </c>
      <c r="J1755" s="19" t="n">
        <f aca="false">DATE(YEAR(B1755),MONTH(B1755),1)</f>
        <v>46235</v>
      </c>
      <c r="K1755" s="17" t="str">
        <f aca="false">IF(E1755="","No","Yes")</f>
        <v>No</v>
      </c>
      <c r="L1755" s="17" t="str">
        <f aca="false">IF(D1755="","No","Yes")</f>
        <v>Yes</v>
      </c>
    </row>
    <row r="1756" customFormat="false" ht="15" hidden="false" customHeight="false" outlineLevel="0" collapsed="false">
      <c r="A1756" s="17" t="s">
        <v>4226</v>
      </c>
      <c r="B1756" s="18" t="n">
        <v>46248</v>
      </c>
      <c r="C1756" s="17" t="s">
        <v>88</v>
      </c>
      <c r="D1756" s="17" t="s">
        <v>2047</v>
      </c>
      <c r="E1756" s="17" t="s">
        <v>2181</v>
      </c>
      <c r="F1756" s="15" t="n">
        <v>274.23</v>
      </c>
      <c r="G1756" s="15" t="n">
        <f aca="false">ROUND(ROUND(F1756*100,0)/10,0)/100</f>
        <v>27.42</v>
      </c>
      <c r="H1756" s="15" t="n">
        <f aca="false">F1756+G1756</f>
        <v>301.65</v>
      </c>
      <c r="I1756" s="17" t="s">
        <v>2474</v>
      </c>
      <c r="J1756" s="19" t="n">
        <f aca="false">DATE(YEAR(B1756),MONTH(B1756),1)</f>
        <v>46235</v>
      </c>
      <c r="K1756" s="17" t="str">
        <f aca="false">IF(E1756="","No","Yes")</f>
        <v>Yes</v>
      </c>
      <c r="L1756" s="17" t="str">
        <f aca="false">IF(D1756="","No","Yes")</f>
        <v>Yes</v>
      </c>
    </row>
    <row r="1757" customFormat="false" ht="15" hidden="false" customHeight="false" outlineLevel="0" collapsed="false">
      <c r="A1757" s="17" t="s">
        <v>4227</v>
      </c>
      <c r="B1757" s="18" t="n">
        <v>46248</v>
      </c>
      <c r="C1757" s="17" t="s">
        <v>88</v>
      </c>
      <c r="D1757" s="17" t="s">
        <v>2189</v>
      </c>
      <c r="E1757" s="17" t="s">
        <v>2215</v>
      </c>
      <c r="F1757" s="15" t="n">
        <v>68.57</v>
      </c>
      <c r="G1757" s="15" t="n">
        <f aca="false">ROUND(ROUND(F1757*100,0)/10,0)/100</f>
        <v>6.86</v>
      </c>
      <c r="H1757" s="15" t="n">
        <f aca="false">F1757+G1757</f>
        <v>75.43</v>
      </c>
      <c r="I1757" s="17" t="s">
        <v>2474</v>
      </c>
      <c r="J1757" s="19" t="n">
        <f aca="false">DATE(YEAR(B1757),MONTH(B1757),1)</f>
        <v>46235</v>
      </c>
      <c r="K1757" s="17" t="str">
        <f aca="false">IF(E1757="","No","Yes")</f>
        <v>Yes</v>
      </c>
      <c r="L1757" s="17" t="str">
        <f aca="false">IF(D1757="","No","Yes")</f>
        <v>Yes</v>
      </c>
    </row>
    <row r="1758" customFormat="false" ht="15" hidden="false" customHeight="false" outlineLevel="0" collapsed="false">
      <c r="A1758" s="17" t="s">
        <v>4228</v>
      </c>
      <c r="B1758" s="18" t="n">
        <v>46248</v>
      </c>
      <c r="C1758" s="17" t="s">
        <v>88</v>
      </c>
      <c r="D1758" s="17" t="s">
        <v>2047</v>
      </c>
      <c r="E1758" s="17" t="s">
        <v>2240</v>
      </c>
      <c r="F1758" s="15" t="n">
        <v>88.29</v>
      </c>
      <c r="G1758" s="15" t="n">
        <f aca="false">ROUND(ROUND(F1758*100,0)/10,0)/100</f>
        <v>8.83</v>
      </c>
      <c r="H1758" s="15" t="n">
        <f aca="false">F1758+G1758</f>
        <v>97.12</v>
      </c>
      <c r="I1758" s="17" t="s">
        <v>2474</v>
      </c>
      <c r="J1758" s="19" t="n">
        <f aca="false">DATE(YEAR(B1758),MONTH(B1758),1)</f>
        <v>46235</v>
      </c>
      <c r="K1758" s="17" t="str">
        <f aca="false">IF(E1758="","No","Yes")</f>
        <v>Yes</v>
      </c>
      <c r="L1758" s="17" t="str">
        <f aca="false">IF(D1758="","No","Yes")</f>
        <v>Yes</v>
      </c>
    </row>
    <row r="1759" customFormat="false" ht="15" hidden="false" customHeight="false" outlineLevel="0" collapsed="false">
      <c r="A1759" s="17" t="s">
        <v>4229</v>
      </c>
      <c r="B1759" s="18" t="n">
        <v>46248</v>
      </c>
      <c r="C1759" s="17" t="s">
        <v>88</v>
      </c>
      <c r="D1759" s="17" t="s">
        <v>2226</v>
      </c>
      <c r="E1759" s="17" t="s">
        <v>2245</v>
      </c>
      <c r="F1759" s="15" t="n">
        <v>547.38</v>
      </c>
      <c r="G1759" s="15" t="n">
        <f aca="false">ROUND(ROUND(F1759*100,0)/10,0)/100</f>
        <v>54.74</v>
      </c>
      <c r="H1759" s="15" t="n">
        <f aca="false">F1759+G1759</f>
        <v>602.12</v>
      </c>
      <c r="I1759" s="17" t="s">
        <v>2474</v>
      </c>
      <c r="J1759" s="19" t="n">
        <f aca="false">DATE(YEAR(B1759),MONTH(B1759),1)</f>
        <v>46235</v>
      </c>
      <c r="K1759" s="17" t="str">
        <f aca="false">IF(E1759="","No","Yes")</f>
        <v>Yes</v>
      </c>
      <c r="L1759" s="17" t="str">
        <f aca="false">IF(D1759="","No","Yes")</f>
        <v>Yes</v>
      </c>
    </row>
    <row r="1760" customFormat="false" ht="15" hidden="false" customHeight="false" outlineLevel="0" collapsed="false">
      <c r="A1760" s="17" t="s">
        <v>4230</v>
      </c>
      <c r="B1760" s="18" t="n">
        <v>46248</v>
      </c>
      <c r="C1760" s="17" t="s">
        <v>101</v>
      </c>
      <c r="D1760" s="17" t="s">
        <v>2071</v>
      </c>
      <c r="E1760" s="17" t="s">
        <v>2212</v>
      </c>
      <c r="F1760" s="15" t="n">
        <v>365.21</v>
      </c>
      <c r="G1760" s="15" t="n">
        <f aca="false">ROUND(ROUND(F1760*100,0)/10,0)/100</f>
        <v>36.52</v>
      </c>
      <c r="H1760" s="15" t="n">
        <f aca="false">F1760+G1760</f>
        <v>401.73</v>
      </c>
      <c r="I1760" s="17" t="s">
        <v>2474</v>
      </c>
      <c r="J1760" s="19" t="n">
        <f aca="false">DATE(YEAR(B1760),MONTH(B1760),1)</f>
        <v>46235</v>
      </c>
      <c r="K1760" s="17" t="str">
        <f aca="false">IF(E1760="","No","Yes")</f>
        <v>Yes</v>
      </c>
      <c r="L1760" s="17" t="str">
        <f aca="false">IF(D1760="","No","Yes")</f>
        <v>Yes</v>
      </c>
    </row>
    <row r="1761" customFormat="false" ht="15" hidden="false" customHeight="false" outlineLevel="0" collapsed="false">
      <c r="A1761" s="17" t="s">
        <v>4231</v>
      </c>
      <c r="B1761" s="18" t="n">
        <v>46248</v>
      </c>
      <c r="C1761" s="17" t="s">
        <v>101</v>
      </c>
      <c r="D1761" s="17" t="s">
        <v>2164</v>
      </c>
      <c r="E1761" s="17" t="s">
        <v>2219</v>
      </c>
      <c r="F1761" s="15" t="n">
        <v>509.19</v>
      </c>
      <c r="G1761" s="15" t="n">
        <f aca="false">ROUND(ROUND(F1761*100,0)/10,0)/100</f>
        <v>50.92</v>
      </c>
      <c r="H1761" s="15" t="n">
        <f aca="false">F1761+G1761</f>
        <v>560.11</v>
      </c>
      <c r="I1761" s="17" t="s">
        <v>2474</v>
      </c>
      <c r="J1761" s="19" t="n">
        <f aca="false">DATE(YEAR(B1761),MONTH(B1761),1)</f>
        <v>46235</v>
      </c>
      <c r="K1761" s="17" t="str">
        <f aca="false">IF(E1761="","No","Yes")</f>
        <v>Yes</v>
      </c>
      <c r="L1761" s="17" t="str">
        <f aca="false">IF(D1761="","No","Yes")</f>
        <v>Yes</v>
      </c>
    </row>
    <row r="1762" customFormat="false" ht="15" hidden="false" customHeight="false" outlineLevel="0" collapsed="false">
      <c r="A1762" s="17" t="s">
        <v>4232</v>
      </c>
      <c r="B1762" s="18" t="n">
        <v>46248</v>
      </c>
      <c r="C1762" s="17" t="s">
        <v>101</v>
      </c>
      <c r="D1762" s="17"/>
      <c r="E1762" s="17"/>
      <c r="F1762" s="15" t="n">
        <v>522.02</v>
      </c>
      <c r="G1762" s="15" t="n">
        <f aca="false">ROUND(ROUND(F1762*100,0)/10,0)/100</f>
        <v>52.2</v>
      </c>
      <c r="H1762" s="15" t="n">
        <f aca="false">F1762+G1762</f>
        <v>574.22</v>
      </c>
      <c r="I1762" s="17" t="s">
        <v>2470</v>
      </c>
      <c r="J1762" s="19" t="n">
        <f aca="false">DATE(YEAR(B1762),MONTH(B1762),1)</f>
        <v>46235</v>
      </c>
      <c r="K1762" s="17" t="str">
        <f aca="false">IF(E1762="","No","Yes")</f>
        <v>No</v>
      </c>
      <c r="L1762" s="17" t="str">
        <f aca="false">IF(D1762="","No","Yes")</f>
        <v>No</v>
      </c>
    </row>
    <row r="1763" customFormat="false" ht="15" hidden="false" customHeight="false" outlineLevel="0" collapsed="false">
      <c r="A1763" s="17" t="s">
        <v>4233</v>
      </c>
      <c r="B1763" s="18" t="n">
        <v>46248</v>
      </c>
      <c r="C1763" s="17" t="s">
        <v>101</v>
      </c>
      <c r="D1763" s="17" t="s">
        <v>2196</v>
      </c>
      <c r="E1763" s="17"/>
      <c r="F1763" s="15" t="n">
        <v>83.07</v>
      </c>
      <c r="G1763" s="15" t="n">
        <f aca="false">ROUND(ROUND(F1763*100,0)/10,0)/100</f>
        <v>8.31</v>
      </c>
      <c r="H1763" s="15" t="n">
        <f aca="false">F1763+G1763</f>
        <v>91.38</v>
      </c>
      <c r="I1763" s="17" t="s">
        <v>2472</v>
      </c>
      <c r="J1763" s="19" t="n">
        <f aca="false">DATE(YEAR(B1763),MONTH(B1763),1)</f>
        <v>46235</v>
      </c>
      <c r="K1763" s="17" t="str">
        <f aca="false">IF(E1763="","No","Yes")</f>
        <v>No</v>
      </c>
      <c r="L1763" s="17" t="str">
        <f aca="false">IF(D1763="","No","Yes")</f>
        <v>Yes</v>
      </c>
    </row>
    <row r="1764" customFormat="false" ht="15" hidden="false" customHeight="false" outlineLevel="0" collapsed="false">
      <c r="A1764" s="17" t="s">
        <v>4234</v>
      </c>
      <c r="B1764" s="18" t="n">
        <v>46249</v>
      </c>
      <c r="C1764" s="17" t="s">
        <v>82</v>
      </c>
      <c r="D1764" s="17" t="s">
        <v>1977</v>
      </c>
      <c r="E1764" s="17" t="s">
        <v>2203</v>
      </c>
      <c r="F1764" s="15" t="n">
        <v>205.71</v>
      </c>
      <c r="G1764" s="15" t="n">
        <f aca="false">ROUND(ROUND(F1764*100,0)/10,0)/100</f>
        <v>20.57</v>
      </c>
      <c r="H1764" s="15" t="n">
        <f aca="false">F1764+G1764</f>
        <v>226.28</v>
      </c>
      <c r="I1764" s="17" t="s">
        <v>2474</v>
      </c>
      <c r="J1764" s="19" t="n">
        <f aca="false">DATE(YEAR(B1764),MONTH(B1764),1)</f>
        <v>46235</v>
      </c>
      <c r="K1764" s="17" t="str">
        <f aca="false">IF(E1764="","No","Yes")</f>
        <v>Yes</v>
      </c>
      <c r="L1764" s="17" t="str">
        <f aca="false">IF(D1764="","No","Yes")</f>
        <v>Yes</v>
      </c>
    </row>
    <row r="1765" customFormat="false" ht="15" hidden="false" customHeight="false" outlineLevel="0" collapsed="false">
      <c r="A1765" s="17" t="s">
        <v>4235</v>
      </c>
      <c r="B1765" s="18" t="n">
        <v>46249</v>
      </c>
      <c r="C1765" s="17" t="s">
        <v>82</v>
      </c>
      <c r="D1765" s="17" t="s">
        <v>2164</v>
      </c>
      <c r="E1765" s="17" t="s">
        <v>2244</v>
      </c>
      <c r="F1765" s="15" t="n">
        <v>155</v>
      </c>
      <c r="G1765" s="15" t="n">
        <f aca="false">ROUND(ROUND(F1765*100,0)/10,0)/100</f>
        <v>15.5</v>
      </c>
      <c r="H1765" s="15" t="n">
        <f aca="false">F1765+G1765</f>
        <v>170.5</v>
      </c>
      <c r="I1765" s="17" t="s">
        <v>2474</v>
      </c>
      <c r="J1765" s="19" t="n">
        <f aca="false">DATE(YEAR(B1765),MONTH(B1765),1)</f>
        <v>46235</v>
      </c>
      <c r="K1765" s="17" t="str">
        <f aca="false">IF(E1765="","No","Yes")</f>
        <v>Yes</v>
      </c>
      <c r="L1765" s="17" t="str">
        <f aca="false">IF(D1765="","No","Yes")</f>
        <v>Yes</v>
      </c>
    </row>
    <row r="1766" customFormat="false" ht="15" hidden="false" customHeight="false" outlineLevel="0" collapsed="false">
      <c r="A1766" s="17" t="s">
        <v>4236</v>
      </c>
      <c r="B1766" s="18" t="n">
        <v>46249</v>
      </c>
      <c r="C1766" s="17" t="s">
        <v>82</v>
      </c>
      <c r="D1766" s="17" t="s">
        <v>2077</v>
      </c>
      <c r="E1766" s="17" t="s">
        <v>2251</v>
      </c>
      <c r="F1766" s="15" t="n">
        <v>504.54</v>
      </c>
      <c r="G1766" s="15" t="n">
        <f aca="false">ROUND(ROUND(F1766*100,0)/10,0)/100</f>
        <v>50.45</v>
      </c>
      <c r="H1766" s="15" t="n">
        <f aca="false">F1766+G1766</f>
        <v>554.99</v>
      </c>
      <c r="I1766" s="17" t="s">
        <v>2474</v>
      </c>
      <c r="J1766" s="19" t="n">
        <f aca="false">DATE(YEAR(B1766),MONTH(B1766),1)</f>
        <v>46235</v>
      </c>
      <c r="K1766" s="17" t="str">
        <f aca="false">IF(E1766="","No","Yes")</f>
        <v>Yes</v>
      </c>
      <c r="L1766" s="17" t="str">
        <f aca="false">IF(D1766="","No","Yes")</f>
        <v>Yes</v>
      </c>
    </row>
    <row r="1767" customFormat="false" ht="15" hidden="false" customHeight="false" outlineLevel="0" collapsed="false">
      <c r="A1767" s="17" t="s">
        <v>4237</v>
      </c>
      <c r="B1767" s="18" t="n">
        <v>46249</v>
      </c>
      <c r="C1767" s="17" t="s">
        <v>88</v>
      </c>
      <c r="D1767" s="17" t="s">
        <v>2196</v>
      </c>
      <c r="E1767" s="17" t="s">
        <v>2205</v>
      </c>
      <c r="F1767" s="15" t="n">
        <v>162.07</v>
      </c>
      <c r="G1767" s="15" t="n">
        <f aca="false">ROUND(ROUND(F1767*100,0)/10,0)/100</f>
        <v>16.21</v>
      </c>
      <c r="H1767" s="15" t="n">
        <f aca="false">F1767+G1767</f>
        <v>178.28</v>
      </c>
      <c r="I1767" s="17" t="s">
        <v>2474</v>
      </c>
      <c r="J1767" s="19" t="n">
        <f aca="false">DATE(YEAR(B1767),MONTH(B1767),1)</f>
        <v>46235</v>
      </c>
      <c r="K1767" s="17" t="str">
        <f aca="false">IF(E1767="","No","Yes")</f>
        <v>Yes</v>
      </c>
      <c r="L1767" s="17" t="str">
        <f aca="false">IF(D1767="","No","Yes")</f>
        <v>Yes</v>
      </c>
    </row>
    <row r="1768" customFormat="false" ht="15" hidden="false" customHeight="false" outlineLevel="0" collapsed="false">
      <c r="A1768" s="17" t="s">
        <v>4238</v>
      </c>
      <c r="B1768" s="18" t="n">
        <v>46249</v>
      </c>
      <c r="C1768" s="17" t="s">
        <v>88</v>
      </c>
      <c r="D1768" s="17" t="s">
        <v>2074</v>
      </c>
      <c r="E1768" s="17" t="s">
        <v>2228</v>
      </c>
      <c r="F1768" s="15" t="n">
        <v>265.1</v>
      </c>
      <c r="G1768" s="15" t="n">
        <f aca="false">ROUND(ROUND(F1768*100,0)/10,0)/100</f>
        <v>26.51</v>
      </c>
      <c r="H1768" s="15" t="n">
        <f aca="false">F1768+G1768</f>
        <v>291.61</v>
      </c>
      <c r="I1768" s="17" t="s">
        <v>2474</v>
      </c>
      <c r="J1768" s="19" t="n">
        <f aca="false">DATE(YEAR(B1768),MONTH(B1768),1)</f>
        <v>46235</v>
      </c>
      <c r="K1768" s="17" t="str">
        <f aca="false">IF(E1768="","No","Yes")</f>
        <v>Yes</v>
      </c>
      <c r="L1768" s="17" t="str">
        <f aca="false">IF(D1768="","No","Yes")</f>
        <v>Yes</v>
      </c>
    </row>
    <row r="1769" customFormat="false" ht="15" hidden="false" customHeight="false" outlineLevel="0" collapsed="false">
      <c r="A1769" s="17" t="s">
        <v>4239</v>
      </c>
      <c r="B1769" s="18" t="n">
        <v>46249</v>
      </c>
      <c r="C1769" s="17" t="s">
        <v>88</v>
      </c>
      <c r="D1769" s="17" t="s">
        <v>2060</v>
      </c>
      <c r="E1769" s="17" t="s">
        <v>2234</v>
      </c>
      <c r="F1769" s="15" t="n">
        <v>98.64</v>
      </c>
      <c r="G1769" s="15" t="n">
        <f aca="false">ROUND(ROUND(F1769*100,0)/10,0)/100</f>
        <v>9.86</v>
      </c>
      <c r="H1769" s="15" t="n">
        <f aca="false">F1769+G1769</f>
        <v>108.5</v>
      </c>
      <c r="I1769" s="17" t="s">
        <v>2474</v>
      </c>
      <c r="J1769" s="19" t="n">
        <f aca="false">DATE(YEAR(B1769),MONTH(B1769),1)</f>
        <v>46235</v>
      </c>
      <c r="K1769" s="17" t="str">
        <f aca="false">IF(E1769="","No","Yes")</f>
        <v>Yes</v>
      </c>
      <c r="L1769" s="17" t="str">
        <f aca="false">IF(D1769="","No","Yes")</f>
        <v>Yes</v>
      </c>
    </row>
    <row r="1770" customFormat="false" ht="15" hidden="false" customHeight="false" outlineLevel="0" collapsed="false">
      <c r="A1770" s="17" t="s">
        <v>4240</v>
      </c>
      <c r="B1770" s="18" t="n">
        <v>46249</v>
      </c>
      <c r="C1770" s="17" t="s">
        <v>88</v>
      </c>
      <c r="D1770" s="17" t="s">
        <v>2131</v>
      </c>
      <c r="E1770" s="17" t="s">
        <v>2249</v>
      </c>
      <c r="F1770" s="15" t="n">
        <v>431.54</v>
      </c>
      <c r="G1770" s="15" t="n">
        <f aca="false">ROUND(ROUND(F1770*100,0)/10,0)/100</f>
        <v>43.15</v>
      </c>
      <c r="H1770" s="15" t="n">
        <f aca="false">F1770+G1770</f>
        <v>474.69</v>
      </c>
      <c r="I1770" s="17" t="s">
        <v>2474</v>
      </c>
      <c r="J1770" s="19" t="n">
        <f aca="false">DATE(YEAR(B1770),MONTH(B1770),1)</f>
        <v>46235</v>
      </c>
      <c r="K1770" s="17" t="str">
        <f aca="false">IF(E1770="","No","Yes")</f>
        <v>Yes</v>
      </c>
      <c r="L1770" s="17" t="str">
        <f aca="false">IF(D1770="","No","Yes")</f>
        <v>Yes</v>
      </c>
    </row>
    <row r="1771" customFormat="false" ht="15" hidden="false" customHeight="false" outlineLevel="0" collapsed="false">
      <c r="A1771" s="17" t="s">
        <v>4241</v>
      </c>
      <c r="B1771" s="18" t="n">
        <v>46249</v>
      </c>
      <c r="C1771" s="17" t="s">
        <v>88</v>
      </c>
      <c r="D1771" s="17"/>
      <c r="E1771" s="17"/>
      <c r="F1771" s="15" t="n">
        <v>338.91</v>
      </c>
      <c r="G1771" s="15" t="n">
        <f aca="false">ROUND(ROUND(F1771*100,0)/10,0)/100</f>
        <v>33.89</v>
      </c>
      <c r="H1771" s="15" t="n">
        <f aca="false">F1771+G1771</f>
        <v>372.8</v>
      </c>
      <c r="I1771" s="17" t="s">
        <v>2470</v>
      </c>
      <c r="J1771" s="19" t="n">
        <f aca="false">DATE(YEAR(B1771),MONTH(B1771),1)</f>
        <v>46235</v>
      </c>
      <c r="K1771" s="17" t="str">
        <f aca="false">IF(E1771="","No","Yes")</f>
        <v>No</v>
      </c>
      <c r="L1771" s="17" t="str">
        <f aca="false">IF(D1771="","No","Yes")</f>
        <v>No</v>
      </c>
    </row>
    <row r="1772" customFormat="false" ht="15" hidden="false" customHeight="false" outlineLevel="0" collapsed="false">
      <c r="A1772" s="17" t="s">
        <v>4242</v>
      </c>
      <c r="B1772" s="18" t="n">
        <v>46249</v>
      </c>
      <c r="C1772" s="17" t="s">
        <v>101</v>
      </c>
      <c r="D1772" s="17" t="s">
        <v>2226</v>
      </c>
      <c r="E1772" s="17" t="s">
        <v>2225</v>
      </c>
      <c r="F1772" s="15" t="n">
        <v>310.27</v>
      </c>
      <c r="G1772" s="15" t="n">
        <f aca="false">ROUND(ROUND(F1772*100,0)/10,0)/100</f>
        <v>31.03</v>
      </c>
      <c r="H1772" s="15" t="n">
        <f aca="false">F1772+G1772</f>
        <v>341.3</v>
      </c>
      <c r="I1772" s="17" t="s">
        <v>2474</v>
      </c>
      <c r="J1772" s="19" t="n">
        <f aca="false">DATE(YEAR(B1772),MONTH(B1772),1)</f>
        <v>46235</v>
      </c>
      <c r="K1772" s="17" t="str">
        <f aca="false">IF(E1772="","No","Yes")</f>
        <v>Yes</v>
      </c>
      <c r="L1772" s="17" t="str">
        <f aca="false">IF(D1772="","No","Yes")</f>
        <v>Yes</v>
      </c>
    </row>
    <row r="1773" customFormat="false" ht="15" hidden="false" customHeight="false" outlineLevel="0" collapsed="false">
      <c r="A1773" s="17" t="s">
        <v>4243</v>
      </c>
      <c r="B1773" s="18" t="n">
        <v>46249</v>
      </c>
      <c r="C1773" s="17" t="s">
        <v>101</v>
      </c>
      <c r="D1773" s="17" t="s">
        <v>2164</v>
      </c>
      <c r="E1773" s="17" t="s">
        <v>2235</v>
      </c>
      <c r="F1773" s="15" t="n">
        <v>206.72</v>
      </c>
      <c r="G1773" s="15" t="n">
        <f aca="false">ROUND(ROUND(F1773*100,0)/10,0)/100</f>
        <v>20.67</v>
      </c>
      <c r="H1773" s="15" t="n">
        <f aca="false">F1773+G1773</f>
        <v>227.39</v>
      </c>
      <c r="I1773" s="17" t="s">
        <v>2474</v>
      </c>
      <c r="J1773" s="19" t="n">
        <f aca="false">DATE(YEAR(B1773),MONTH(B1773),1)</f>
        <v>46235</v>
      </c>
      <c r="K1773" s="17" t="str">
        <f aca="false">IF(E1773="","No","Yes")</f>
        <v>Yes</v>
      </c>
      <c r="L1773" s="17" t="str">
        <f aca="false">IF(D1773="","No","Yes")</f>
        <v>Yes</v>
      </c>
    </row>
    <row r="1774" customFormat="false" ht="15" hidden="false" customHeight="false" outlineLevel="0" collapsed="false">
      <c r="A1774" s="17" t="s">
        <v>4244</v>
      </c>
      <c r="B1774" s="18" t="n">
        <v>46250</v>
      </c>
      <c r="C1774" s="17" t="s">
        <v>82</v>
      </c>
      <c r="D1774" s="17" t="s">
        <v>2111</v>
      </c>
      <c r="E1774" s="17" t="s">
        <v>2204</v>
      </c>
      <c r="F1774" s="15" t="n">
        <v>167.21</v>
      </c>
      <c r="G1774" s="15" t="n">
        <f aca="false">ROUND(ROUND(F1774*100,0)/10,0)/100</f>
        <v>16.72</v>
      </c>
      <c r="H1774" s="15" t="n">
        <f aca="false">F1774+G1774</f>
        <v>183.93</v>
      </c>
      <c r="I1774" s="17" t="s">
        <v>2474</v>
      </c>
      <c r="J1774" s="19" t="n">
        <f aca="false">DATE(YEAR(B1774),MONTH(B1774),1)</f>
        <v>46235</v>
      </c>
      <c r="K1774" s="17" t="str">
        <f aca="false">IF(E1774="","No","Yes")</f>
        <v>Yes</v>
      </c>
      <c r="L1774" s="17" t="str">
        <f aca="false">IF(D1774="","No","Yes")</f>
        <v>Yes</v>
      </c>
    </row>
    <row r="1775" customFormat="false" ht="15" hidden="false" customHeight="false" outlineLevel="0" collapsed="false">
      <c r="A1775" s="17" t="s">
        <v>4245</v>
      </c>
      <c r="B1775" s="18" t="n">
        <v>46250</v>
      </c>
      <c r="C1775" s="17" t="s">
        <v>82</v>
      </c>
      <c r="D1775" s="17" t="s">
        <v>2074</v>
      </c>
      <c r="E1775" s="17" t="s">
        <v>2210</v>
      </c>
      <c r="F1775" s="15" t="n">
        <v>624.89</v>
      </c>
      <c r="G1775" s="15" t="n">
        <f aca="false">ROUND(ROUND(F1775*100,0)/10,0)/100</f>
        <v>62.49</v>
      </c>
      <c r="H1775" s="15" t="n">
        <f aca="false">F1775+G1775</f>
        <v>687.38</v>
      </c>
      <c r="I1775" s="17" t="s">
        <v>2474</v>
      </c>
      <c r="J1775" s="19" t="n">
        <f aca="false">DATE(YEAR(B1775),MONTH(B1775),1)</f>
        <v>46235</v>
      </c>
      <c r="K1775" s="17" t="str">
        <f aca="false">IF(E1775="","No","Yes")</f>
        <v>Yes</v>
      </c>
      <c r="L1775" s="17" t="str">
        <f aca="false">IF(D1775="","No","Yes")</f>
        <v>Yes</v>
      </c>
    </row>
    <row r="1776" customFormat="false" ht="15" hidden="false" customHeight="false" outlineLevel="0" collapsed="false">
      <c r="A1776" s="17" t="s">
        <v>4246</v>
      </c>
      <c r="B1776" s="18" t="n">
        <v>46250</v>
      </c>
      <c r="C1776" s="17" t="s">
        <v>82</v>
      </c>
      <c r="D1776" s="17" t="s">
        <v>2111</v>
      </c>
      <c r="E1776" s="17" t="s">
        <v>2217</v>
      </c>
      <c r="F1776" s="15" t="n">
        <v>164.76</v>
      </c>
      <c r="G1776" s="15" t="n">
        <f aca="false">ROUND(ROUND(F1776*100,0)/10,0)/100</f>
        <v>16.48</v>
      </c>
      <c r="H1776" s="15" t="n">
        <f aca="false">F1776+G1776</f>
        <v>181.24</v>
      </c>
      <c r="I1776" s="17" t="s">
        <v>2474</v>
      </c>
      <c r="J1776" s="19" t="n">
        <f aca="false">DATE(YEAR(B1776),MONTH(B1776),1)</f>
        <v>46235</v>
      </c>
      <c r="K1776" s="17" t="str">
        <f aca="false">IF(E1776="","No","Yes")</f>
        <v>Yes</v>
      </c>
      <c r="L1776" s="17" t="str">
        <f aca="false">IF(D1776="","No","Yes")</f>
        <v>Yes</v>
      </c>
    </row>
    <row r="1777" customFormat="false" ht="15" hidden="false" customHeight="false" outlineLevel="0" collapsed="false">
      <c r="A1777" s="17" t="s">
        <v>4247</v>
      </c>
      <c r="B1777" s="18" t="n">
        <v>46250</v>
      </c>
      <c r="C1777" s="17" t="s">
        <v>82</v>
      </c>
      <c r="D1777" s="17" t="s">
        <v>2131</v>
      </c>
      <c r="E1777" s="17" t="s">
        <v>2253</v>
      </c>
      <c r="F1777" s="15" t="n">
        <v>568.89</v>
      </c>
      <c r="G1777" s="15" t="n">
        <f aca="false">ROUND(ROUND(F1777*100,0)/10,0)/100</f>
        <v>56.89</v>
      </c>
      <c r="H1777" s="15" t="n">
        <f aca="false">F1777+G1777</f>
        <v>625.78</v>
      </c>
      <c r="I1777" s="17" t="s">
        <v>2474</v>
      </c>
      <c r="J1777" s="19" t="n">
        <f aca="false">DATE(YEAR(B1777),MONTH(B1777),1)</f>
        <v>46235</v>
      </c>
      <c r="K1777" s="17" t="str">
        <f aca="false">IF(E1777="","No","Yes")</f>
        <v>Yes</v>
      </c>
      <c r="L1777" s="17" t="str">
        <f aca="false">IF(D1777="","No","Yes")</f>
        <v>Yes</v>
      </c>
    </row>
    <row r="1778" customFormat="false" ht="15" hidden="false" customHeight="false" outlineLevel="0" collapsed="false">
      <c r="A1778" s="17" t="s">
        <v>4248</v>
      </c>
      <c r="B1778" s="18" t="n">
        <v>46250</v>
      </c>
      <c r="C1778" s="17" t="s">
        <v>82</v>
      </c>
      <c r="D1778" s="17" t="s">
        <v>2262</v>
      </c>
      <c r="E1778" s="17" t="s">
        <v>2261</v>
      </c>
      <c r="F1778" s="15" t="n">
        <v>459.07</v>
      </c>
      <c r="G1778" s="15" t="n">
        <f aca="false">ROUND(ROUND(F1778*100,0)/10,0)/100</f>
        <v>45.91</v>
      </c>
      <c r="H1778" s="15" t="n">
        <f aca="false">F1778+G1778</f>
        <v>504.98</v>
      </c>
      <c r="I1778" s="17" t="s">
        <v>2474</v>
      </c>
      <c r="J1778" s="19" t="n">
        <f aca="false">DATE(YEAR(B1778),MONTH(B1778),1)</f>
        <v>46235</v>
      </c>
      <c r="K1778" s="17" t="str">
        <f aca="false">IF(E1778="","No","Yes")</f>
        <v>Yes</v>
      </c>
      <c r="L1778" s="17" t="str">
        <f aca="false">IF(D1778="","No","Yes")</f>
        <v>Yes</v>
      </c>
    </row>
    <row r="1779" customFormat="false" ht="15" hidden="false" customHeight="false" outlineLevel="0" collapsed="false">
      <c r="A1779" s="17" t="s">
        <v>4249</v>
      </c>
      <c r="B1779" s="18" t="n">
        <v>46250</v>
      </c>
      <c r="C1779" s="17" t="s">
        <v>82</v>
      </c>
      <c r="D1779" s="17" t="s">
        <v>2262</v>
      </c>
      <c r="E1779" s="17" t="s">
        <v>2265</v>
      </c>
      <c r="F1779" s="15" t="n">
        <v>228.06</v>
      </c>
      <c r="G1779" s="15" t="n">
        <f aca="false">ROUND(ROUND(F1779*100,0)/10,0)/100</f>
        <v>22.81</v>
      </c>
      <c r="H1779" s="15" t="n">
        <f aca="false">F1779+G1779</f>
        <v>250.87</v>
      </c>
      <c r="I1779" s="17" t="s">
        <v>2474</v>
      </c>
      <c r="J1779" s="19" t="n">
        <f aca="false">DATE(YEAR(B1779),MONTH(B1779),1)</f>
        <v>46235</v>
      </c>
      <c r="K1779" s="17" t="str">
        <f aca="false">IF(E1779="","No","Yes")</f>
        <v>Yes</v>
      </c>
      <c r="L1779" s="17" t="str">
        <f aca="false">IF(D1779="","No","Yes")</f>
        <v>Yes</v>
      </c>
    </row>
    <row r="1780" customFormat="false" ht="15" hidden="false" customHeight="false" outlineLevel="0" collapsed="false">
      <c r="A1780" s="17" t="s">
        <v>4250</v>
      </c>
      <c r="B1780" s="18" t="n">
        <v>46250</v>
      </c>
      <c r="C1780" s="17" t="s">
        <v>82</v>
      </c>
      <c r="D1780" s="17" t="s">
        <v>2111</v>
      </c>
      <c r="E1780" s="17" t="s">
        <v>2279</v>
      </c>
      <c r="F1780" s="15" t="n">
        <v>601.75</v>
      </c>
      <c r="G1780" s="15" t="n">
        <f aca="false">ROUND(ROUND(F1780*100,0)/10,0)/100</f>
        <v>60.18</v>
      </c>
      <c r="H1780" s="15" t="n">
        <f aca="false">F1780+G1780</f>
        <v>661.93</v>
      </c>
      <c r="I1780" s="17" t="s">
        <v>2474</v>
      </c>
      <c r="J1780" s="19" t="n">
        <f aca="false">DATE(YEAR(B1780),MONTH(B1780),1)</f>
        <v>46235</v>
      </c>
      <c r="K1780" s="17" t="str">
        <f aca="false">IF(E1780="","No","Yes")</f>
        <v>Yes</v>
      </c>
      <c r="L1780" s="17" t="str">
        <f aca="false">IF(D1780="","No","Yes")</f>
        <v>Yes</v>
      </c>
    </row>
    <row r="1781" customFormat="false" ht="15" hidden="false" customHeight="false" outlineLevel="0" collapsed="false">
      <c r="A1781" s="17" t="s">
        <v>4251</v>
      </c>
      <c r="B1781" s="18" t="n">
        <v>46250</v>
      </c>
      <c r="C1781" s="17" t="s">
        <v>88</v>
      </c>
      <c r="D1781" s="17" t="s">
        <v>2164</v>
      </c>
      <c r="E1781" s="17" t="s">
        <v>2206</v>
      </c>
      <c r="F1781" s="15" t="n">
        <v>629.13</v>
      </c>
      <c r="G1781" s="15" t="n">
        <f aca="false">ROUND(ROUND(F1781*100,0)/10,0)/100</f>
        <v>62.91</v>
      </c>
      <c r="H1781" s="15" t="n">
        <f aca="false">F1781+G1781</f>
        <v>692.04</v>
      </c>
      <c r="I1781" s="17" t="s">
        <v>2474</v>
      </c>
      <c r="J1781" s="19" t="n">
        <f aca="false">DATE(YEAR(B1781),MONTH(B1781),1)</f>
        <v>46235</v>
      </c>
      <c r="K1781" s="17" t="str">
        <f aca="false">IF(E1781="","No","Yes")</f>
        <v>Yes</v>
      </c>
      <c r="L1781" s="17" t="str">
        <f aca="false">IF(D1781="","No","Yes")</f>
        <v>Yes</v>
      </c>
    </row>
    <row r="1782" customFormat="false" ht="15" hidden="false" customHeight="false" outlineLevel="0" collapsed="false">
      <c r="A1782" s="17" t="s">
        <v>4252</v>
      </c>
      <c r="B1782" s="18" t="n">
        <v>46250</v>
      </c>
      <c r="C1782" s="17" t="s">
        <v>88</v>
      </c>
      <c r="D1782" s="17" t="s">
        <v>2196</v>
      </c>
      <c r="E1782" s="17" t="s">
        <v>2214</v>
      </c>
      <c r="F1782" s="15" t="n">
        <v>121.53</v>
      </c>
      <c r="G1782" s="15" t="n">
        <f aca="false">ROUND(ROUND(F1782*100,0)/10,0)/100</f>
        <v>12.15</v>
      </c>
      <c r="H1782" s="15" t="n">
        <f aca="false">F1782+G1782</f>
        <v>133.68</v>
      </c>
      <c r="I1782" s="17" t="s">
        <v>2474</v>
      </c>
      <c r="J1782" s="19" t="n">
        <f aca="false">DATE(YEAR(B1782),MONTH(B1782),1)</f>
        <v>46235</v>
      </c>
      <c r="K1782" s="17" t="str">
        <f aca="false">IF(E1782="","No","Yes")</f>
        <v>Yes</v>
      </c>
      <c r="L1782" s="17" t="str">
        <f aca="false">IF(D1782="","No","Yes")</f>
        <v>Yes</v>
      </c>
    </row>
    <row r="1783" customFormat="false" ht="15" hidden="false" customHeight="false" outlineLevel="0" collapsed="false">
      <c r="A1783" s="17" t="s">
        <v>4253</v>
      </c>
      <c r="B1783" s="18" t="n">
        <v>46250</v>
      </c>
      <c r="C1783" s="17" t="s">
        <v>88</v>
      </c>
      <c r="D1783" s="17" t="s">
        <v>2226</v>
      </c>
      <c r="E1783" s="17" t="s">
        <v>2260</v>
      </c>
      <c r="F1783" s="15" t="n">
        <v>31.69</v>
      </c>
      <c r="G1783" s="15" t="n">
        <f aca="false">ROUND(ROUND(F1783*100,0)/10,0)/100</f>
        <v>3.17</v>
      </c>
      <c r="H1783" s="15" t="n">
        <f aca="false">F1783+G1783</f>
        <v>34.86</v>
      </c>
      <c r="I1783" s="17" t="s">
        <v>2474</v>
      </c>
      <c r="J1783" s="19" t="n">
        <f aca="false">DATE(YEAR(B1783),MONTH(B1783),1)</f>
        <v>46235</v>
      </c>
      <c r="K1783" s="17" t="str">
        <f aca="false">IF(E1783="","No","Yes")</f>
        <v>Yes</v>
      </c>
      <c r="L1783" s="17" t="str">
        <f aca="false">IF(D1783="","No","Yes")</f>
        <v>Yes</v>
      </c>
    </row>
    <row r="1784" customFormat="false" ht="15" hidden="false" customHeight="false" outlineLevel="0" collapsed="false">
      <c r="A1784" s="17" t="s">
        <v>4254</v>
      </c>
      <c r="B1784" s="18" t="n">
        <v>46250</v>
      </c>
      <c r="C1784" s="17" t="s">
        <v>88</v>
      </c>
      <c r="D1784" s="17" t="s">
        <v>2242</v>
      </c>
      <c r="E1784" s="17" t="s">
        <v>2272</v>
      </c>
      <c r="F1784" s="15" t="n">
        <v>155.67</v>
      </c>
      <c r="G1784" s="15" t="n">
        <f aca="false">ROUND(ROUND(F1784*100,0)/10,0)/100</f>
        <v>15.57</v>
      </c>
      <c r="H1784" s="15" t="n">
        <f aca="false">F1784+G1784</f>
        <v>171.24</v>
      </c>
      <c r="I1784" s="17" t="s">
        <v>2474</v>
      </c>
      <c r="J1784" s="19" t="n">
        <f aca="false">DATE(YEAR(B1784),MONTH(B1784),1)</f>
        <v>46235</v>
      </c>
      <c r="K1784" s="17" t="str">
        <f aca="false">IF(E1784="","No","Yes")</f>
        <v>Yes</v>
      </c>
      <c r="L1784" s="17" t="str">
        <f aca="false">IF(D1784="","No","Yes")</f>
        <v>Yes</v>
      </c>
    </row>
    <row r="1785" customFormat="false" ht="15" hidden="false" customHeight="false" outlineLevel="0" collapsed="false">
      <c r="A1785" s="17" t="s">
        <v>4255</v>
      </c>
      <c r="B1785" s="18" t="n">
        <v>46250</v>
      </c>
      <c r="C1785" s="17" t="s">
        <v>88</v>
      </c>
      <c r="D1785" s="17" t="s">
        <v>2226</v>
      </c>
      <c r="E1785" s="17" t="s">
        <v>2280</v>
      </c>
      <c r="F1785" s="15" t="n">
        <v>164.49</v>
      </c>
      <c r="G1785" s="15" t="n">
        <f aca="false">ROUND(ROUND(F1785*100,0)/10,0)/100</f>
        <v>16.45</v>
      </c>
      <c r="H1785" s="15" t="n">
        <f aca="false">F1785+G1785</f>
        <v>180.94</v>
      </c>
      <c r="I1785" s="17" t="s">
        <v>2474</v>
      </c>
      <c r="J1785" s="19" t="n">
        <f aca="false">DATE(YEAR(B1785),MONTH(B1785),1)</f>
        <v>46235</v>
      </c>
      <c r="K1785" s="17" t="str">
        <f aca="false">IF(E1785="","No","Yes")</f>
        <v>Yes</v>
      </c>
      <c r="L1785" s="17" t="str">
        <f aca="false">IF(D1785="","No","Yes")</f>
        <v>Yes</v>
      </c>
    </row>
    <row r="1786" customFormat="false" ht="15" hidden="false" customHeight="false" outlineLevel="0" collapsed="false">
      <c r="A1786" s="17" t="s">
        <v>4256</v>
      </c>
      <c r="B1786" s="18" t="n">
        <v>46250</v>
      </c>
      <c r="C1786" s="17" t="s">
        <v>88</v>
      </c>
      <c r="D1786" s="17" t="s">
        <v>2189</v>
      </c>
      <c r="E1786" s="17"/>
      <c r="F1786" s="15" t="n">
        <v>178.65</v>
      </c>
      <c r="G1786" s="15" t="n">
        <f aca="false">ROUND(ROUND(F1786*100,0)/10,0)/100</f>
        <v>17.87</v>
      </c>
      <c r="H1786" s="15" t="n">
        <f aca="false">F1786+G1786</f>
        <v>196.52</v>
      </c>
      <c r="I1786" s="17" t="s">
        <v>2472</v>
      </c>
      <c r="J1786" s="19" t="n">
        <f aca="false">DATE(YEAR(B1786),MONTH(B1786),1)</f>
        <v>46235</v>
      </c>
      <c r="K1786" s="17" t="str">
        <f aca="false">IF(E1786="","No","Yes")</f>
        <v>No</v>
      </c>
      <c r="L1786" s="17" t="str">
        <f aca="false">IF(D1786="","No","Yes")</f>
        <v>Yes</v>
      </c>
    </row>
    <row r="1787" customFormat="false" ht="15" hidden="false" customHeight="false" outlineLevel="0" collapsed="false">
      <c r="A1787" s="17" t="s">
        <v>4257</v>
      </c>
      <c r="B1787" s="18" t="n">
        <v>46250</v>
      </c>
      <c r="C1787" s="17" t="s">
        <v>101</v>
      </c>
      <c r="D1787" s="17" t="s">
        <v>2071</v>
      </c>
      <c r="E1787" s="17" t="s">
        <v>2208</v>
      </c>
      <c r="F1787" s="15" t="n">
        <v>178.1</v>
      </c>
      <c r="G1787" s="15" t="n">
        <f aca="false">ROUND(ROUND(F1787*100,0)/10,0)/100</f>
        <v>17.81</v>
      </c>
      <c r="H1787" s="15" t="n">
        <f aca="false">F1787+G1787</f>
        <v>195.91</v>
      </c>
      <c r="I1787" s="17" t="s">
        <v>2474</v>
      </c>
      <c r="J1787" s="19" t="n">
        <f aca="false">DATE(YEAR(B1787),MONTH(B1787),1)</f>
        <v>46235</v>
      </c>
      <c r="K1787" s="17" t="str">
        <f aca="false">IF(E1787="","No","Yes")</f>
        <v>Yes</v>
      </c>
      <c r="L1787" s="17" t="str">
        <f aca="false">IF(D1787="","No","Yes")</f>
        <v>Yes</v>
      </c>
    </row>
    <row r="1788" customFormat="false" ht="15" hidden="false" customHeight="false" outlineLevel="0" collapsed="false">
      <c r="A1788" s="17" t="s">
        <v>4258</v>
      </c>
      <c r="B1788" s="18" t="n">
        <v>46250</v>
      </c>
      <c r="C1788" s="17" t="s">
        <v>101</v>
      </c>
      <c r="D1788" s="17" t="s">
        <v>2082</v>
      </c>
      <c r="E1788" s="17" t="s">
        <v>2209</v>
      </c>
      <c r="F1788" s="15" t="n">
        <v>52.8</v>
      </c>
      <c r="G1788" s="15" t="n">
        <f aca="false">ROUND(ROUND(F1788*100,0)/10,0)/100</f>
        <v>5.28</v>
      </c>
      <c r="H1788" s="15" t="n">
        <f aca="false">F1788+G1788</f>
        <v>58.08</v>
      </c>
      <c r="I1788" s="17" t="s">
        <v>2474</v>
      </c>
      <c r="J1788" s="19" t="n">
        <f aca="false">DATE(YEAR(B1788),MONTH(B1788),1)</f>
        <v>46235</v>
      </c>
      <c r="K1788" s="17" t="str">
        <f aca="false">IF(E1788="","No","Yes")</f>
        <v>Yes</v>
      </c>
      <c r="L1788" s="17" t="str">
        <f aca="false">IF(D1788="","No","Yes")</f>
        <v>Yes</v>
      </c>
    </row>
    <row r="1789" customFormat="false" ht="15" hidden="false" customHeight="false" outlineLevel="0" collapsed="false">
      <c r="A1789" s="17" t="s">
        <v>4259</v>
      </c>
      <c r="B1789" s="18" t="n">
        <v>46250</v>
      </c>
      <c r="C1789" s="17" t="s">
        <v>101</v>
      </c>
      <c r="D1789" s="17" t="s">
        <v>2077</v>
      </c>
      <c r="E1789" s="17" t="s">
        <v>2211</v>
      </c>
      <c r="F1789" s="15" t="n">
        <v>120.51</v>
      </c>
      <c r="G1789" s="15" t="n">
        <f aca="false">ROUND(ROUND(F1789*100,0)/10,0)/100</f>
        <v>12.05</v>
      </c>
      <c r="H1789" s="15" t="n">
        <f aca="false">F1789+G1789</f>
        <v>132.56</v>
      </c>
      <c r="I1789" s="17" t="s">
        <v>2474</v>
      </c>
      <c r="J1789" s="19" t="n">
        <f aca="false">DATE(YEAR(B1789),MONTH(B1789),1)</f>
        <v>46235</v>
      </c>
      <c r="K1789" s="17" t="str">
        <f aca="false">IF(E1789="","No","Yes")</f>
        <v>Yes</v>
      </c>
      <c r="L1789" s="17" t="str">
        <f aca="false">IF(D1789="","No","Yes")</f>
        <v>Yes</v>
      </c>
    </row>
    <row r="1790" customFormat="false" ht="15" hidden="false" customHeight="false" outlineLevel="0" collapsed="false">
      <c r="A1790" s="17" t="s">
        <v>4260</v>
      </c>
      <c r="B1790" s="18" t="n">
        <v>46250</v>
      </c>
      <c r="C1790" s="17" t="s">
        <v>101</v>
      </c>
      <c r="D1790" s="17" t="s">
        <v>2105</v>
      </c>
      <c r="E1790" s="17" t="s">
        <v>2224</v>
      </c>
      <c r="F1790" s="15" t="n">
        <v>273.05</v>
      </c>
      <c r="G1790" s="15" t="n">
        <f aca="false">ROUND(ROUND(F1790*100,0)/10,0)/100</f>
        <v>27.31</v>
      </c>
      <c r="H1790" s="15" t="n">
        <f aca="false">F1790+G1790</f>
        <v>300.36</v>
      </c>
      <c r="I1790" s="17" t="s">
        <v>2474</v>
      </c>
      <c r="J1790" s="19" t="n">
        <f aca="false">DATE(YEAR(B1790),MONTH(B1790),1)</f>
        <v>46235</v>
      </c>
      <c r="K1790" s="17" t="str">
        <f aca="false">IF(E1790="","No","Yes")</f>
        <v>Yes</v>
      </c>
      <c r="L1790" s="17" t="str">
        <f aca="false">IF(D1790="","No","Yes")</f>
        <v>Yes</v>
      </c>
    </row>
    <row r="1791" customFormat="false" ht="15" hidden="false" customHeight="false" outlineLevel="0" collapsed="false">
      <c r="A1791" s="17" t="s">
        <v>4261</v>
      </c>
      <c r="B1791" s="18" t="n">
        <v>46251</v>
      </c>
      <c r="C1791" s="17" t="s">
        <v>82</v>
      </c>
      <c r="D1791" s="17" t="s">
        <v>2199</v>
      </c>
      <c r="E1791" s="17" t="s">
        <v>2248</v>
      </c>
      <c r="F1791" s="15" t="n">
        <v>155.64</v>
      </c>
      <c r="G1791" s="15" t="n">
        <f aca="false">ROUND(ROUND(F1791*100,0)/10,0)/100</f>
        <v>15.56</v>
      </c>
      <c r="H1791" s="15" t="n">
        <f aca="false">F1791+G1791</f>
        <v>171.2</v>
      </c>
      <c r="I1791" s="17" t="s">
        <v>2474</v>
      </c>
      <c r="J1791" s="19" t="n">
        <f aca="false">DATE(YEAR(B1791),MONTH(B1791),1)</f>
        <v>46235</v>
      </c>
      <c r="K1791" s="17" t="str">
        <f aca="false">IF(E1791="","No","Yes")</f>
        <v>Yes</v>
      </c>
      <c r="L1791" s="17" t="str">
        <f aca="false">IF(D1791="","No","Yes")</f>
        <v>Yes</v>
      </c>
    </row>
    <row r="1792" customFormat="false" ht="15" hidden="false" customHeight="false" outlineLevel="0" collapsed="false">
      <c r="A1792" s="17" t="s">
        <v>4262</v>
      </c>
      <c r="B1792" s="18" t="n">
        <v>46251</v>
      </c>
      <c r="C1792" s="17" t="s">
        <v>82</v>
      </c>
      <c r="D1792" s="17" t="s">
        <v>2131</v>
      </c>
      <c r="E1792" s="17" t="s">
        <v>2271</v>
      </c>
      <c r="F1792" s="15" t="n">
        <v>246.95</v>
      </c>
      <c r="G1792" s="15" t="n">
        <f aca="false">ROUND(ROUND(F1792*100,0)/10,0)/100</f>
        <v>24.7</v>
      </c>
      <c r="H1792" s="15" t="n">
        <f aca="false">F1792+G1792</f>
        <v>271.65</v>
      </c>
      <c r="I1792" s="17" t="s">
        <v>2474</v>
      </c>
      <c r="J1792" s="19" t="n">
        <f aca="false">DATE(YEAR(B1792),MONTH(B1792),1)</f>
        <v>46235</v>
      </c>
      <c r="K1792" s="17" t="str">
        <f aca="false">IF(E1792="","No","Yes")</f>
        <v>Yes</v>
      </c>
      <c r="L1792" s="17" t="str">
        <f aca="false">IF(D1792="","No","Yes")</f>
        <v>Yes</v>
      </c>
    </row>
    <row r="1793" customFormat="false" ht="15" hidden="false" customHeight="false" outlineLevel="0" collapsed="false">
      <c r="A1793" s="17" t="s">
        <v>4263</v>
      </c>
      <c r="B1793" s="18" t="n">
        <v>46251</v>
      </c>
      <c r="C1793" s="17" t="s">
        <v>88</v>
      </c>
      <c r="D1793" s="17" t="s">
        <v>2135</v>
      </c>
      <c r="E1793" s="17" t="s">
        <v>2134</v>
      </c>
      <c r="F1793" s="15" t="n">
        <v>502.67</v>
      </c>
      <c r="G1793" s="15" t="n">
        <f aca="false">ROUND(ROUND(F1793*100,0)/10,0)/100</f>
        <v>50.27</v>
      </c>
      <c r="H1793" s="15" t="n">
        <f aca="false">F1793+G1793</f>
        <v>552.94</v>
      </c>
      <c r="I1793" s="17" t="s">
        <v>2474</v>
      </c>
      <c r="J1793" s="19" t="n">
        <f aca="false">DATE(YEAR(B1793),MONTH(B1793),1)</f>
        <v>46235</v>
      </c>
      <c r="K1793" s="17" t="str">
        <f aca="false">IF(E1793="","No","Yes")</f>
        <v>Yes</v>
      </c>
      <c r="L1793" s="17" t="str">
        <f aca="false">IF(D1793="","No","Yes")</f>
        <v>Yes</v>
      </c>
    </row>
    <row r="1794" customFormat="false" ht="15" hidden="false" customHeight="false" outlineLevel="0" collapsed="false">
      <c r="A1794" s="17" t="s">
        <v>4264</v>
      </c>
      <c r="B1794" s="18" t="n">
        <v>46251</v>
      </c>
      <c r="C1794" s="17" t="s">
        <v>88</v>
      </c>
      <c r="D1794" s="17" t="s">
        <v>2131</v>
      </c>
      <c r="E1794" s="17" t="s">
        <v>2231</v>
      </c>
      <c r="F1794" s="15" t="n">
        <v>108.53</v>
      </c>
      <c r="G1794" s="15" t="n">
        <f aca="false">ROUND(ROUND(F1794*100,0)/10,0)/100</f>
        <v>10.85</v>
      </c>
      <c r="H1794" s="15" t="n">
        <f aca="false">F1794+G1794</f>
        <v>119.38</v>
      </c>
      <c r="I1794" s="17" t="s">
        <v>2474</v>
      </c>
      <c r="J1794" s="19" t="n">
        <f aca="false">DATE(YEAR(B1794),MONTH(B1794),1)</f>
        <v>46235</v>
      </c>
      <c r="K1794" s="17" t="str">
        <f aca="false">IF(E1794="","No","Yes")</f>
        <v>Yes</v>
      </c>
      <c r="L1794" s="17" t="str">
        <f aca="false">IF(D1794="","No","Yes")</f>
        <v>Yes</v>
      </c>
    </row>
    <row r="1795" customFormat="false" ht="15" hidden="false" customHeight="false" outlineLevel="0" collapsed="false">
      <c r="A1795" s="17" t="s">
        <v>4265</v>
      </c>
      <c r="B1795" s="18" t="n">
        <v>46251</v>
      </c>
      <c r="C1795" s="17" t="s">
        <v>88</v>
      </c>
      <c r="D1795" s="17" t="s">
        <v>2226</v>
      </c>
      <c r="E1795" s="17" t="s">
        <v>2232</v>
      </c>
      <c r="F1795" s="15" t="n">
        <v>721.99</v>
      </c>
      <c r="G1795" s="15" t="n">
        <f aca="false">ROUND(ROUND(F1795*100,0)/10,0)/100</f>
        <v>72.2</v>
      </c>
      <c r="H1795" s="15" t="n">
        <f aca="false">F1795+G1795</f>
        <v>794.19</v>
      </c>
      <c r="I1795" s="17" t="s">
        <v>2474</v>
      </c>
      <c r="J1795" s="19" t="n">
        <f aca="false">DATE(YEAR(B1795),MONTH(B1795),1)</f>
        <v>46235</v>
      </c>
      <c r="K1795" s="17" t="str">
        <f aca="false">IF(E1795="","No","Yes")</f>
        <v>Yes</v>
      </c>
      <c r="L1795" s="17" t="str">
        <f aca="false">IF(D1795="","No","Yes")</f>
        <v>Yes</v>
      </c>
    </row>
    <row r="1796" customFormat="false" ht="15" hidden="false" customHeight="false" outlineLevel="0" collapsed="false">
      <c r="A1796" s="17" t="s">
        <v>4266</v>
      </c>
      <c r="B1796" s="18" t="n">
        <v>46251</v>
      </c>
      <c r="C1796" s="17" t="s">
        <v>88</v>
      </c>
      <c r="D1796" s="17" t="s">
        <v>2164</v>
      </c>
      <c r="E1796" s="17" t="s">
        <v>2233</v>
      </c>
      <c r="F1796" s="15" t="n">
        <v>307.98</v>
      </c>
      <c r="G1796" s="15" t="n">
        <f aca="false">ROUND(ROUND(F1796*100,0)/10,0)/100</f>
        <v>30.8</v>
      </c>
      <c r="H1796" s="15" t="n">
        <f aca="false">F1796+G1796</f>
        <v>338.78</v>
      </c>
      <c r="I1796" s="17" t="s">
        <v>2474</v>
      </c>
      <c r="J1796" s="19" t="n">
        <f aca="false">DATE(YEAR(B1796),MONTH(B1796),1)</f>
        <v>46235</v>
      </c>
      <c r="K1796" s="17" t="str">
        <f aca="false">IF(E1796="","No","Yes")</f>
        <v>Yes</v>
      </c>
      <c r="L1796" s="17" t="str">
        <f aca="false">IF(D1796="","No","Yes")</f>
        <v>Yes</v>
      </c>
    </row>
    <row r="1797" customFormat="false" ht="15" hidden="false" customHeight="false" outlineLevel="0" collapsed="false">
      <c r="A1797" s="17" t="s">
        <v>4267</v>
      </c>
      <c r="B1797" s="18" t="n">
        <v>46251</v>
      </c>
      <c r="C1797" s="17" t="s">
        <v>88</v>
      </c>
      <c r="D1797" s="17" t="s">
        <v>2256</v>
      </c>
      <c r="E1797" s="17" t="s">
        <v>2255</v>
      </c>
      <c r="F1797" s="15" t="n">
        <v>110.73</v>
      </c>
      <c r="G1797" s="15" t="n">
        <f aca="false">ROUND(ROUND(F1797*100,0)/10,0)/100</f>
        <v>11.07</v>
      </c>
      <c r="H1797" s="15" t="n">
        <f aca="false">F1797+G1797</f>
        <v>121.8</v>
      </c>
      <c r="I1797" s="17" t="s">
        <v>2474</v>
      </c>
      <c r="J1797" s="19" t="n">
        <f aca="false">DATE(YEAR(B1797),MONTH(B1797),1)</f>
        <v>46235</v>
      </c>
      <c r="K1797" s="17" t="str">
        <f aca="false">IF(E1797="","No","Yes")</f>
        <v>Yes</v>
      </c>
      <c r="L1797" s="17" t="str">
        <f aca="false">IF(D1797="","No","Yes")</f>
        <v>Yes</v>
      </c>
    </row>
    <row r="1798" customFormat="false" ht="15" hidden="false" customHeight="false" outlineLevel="0" collapsed="false">
      <c r="A1798" s="17" t="s">
        <v>4268</v>
      </c>
      <c r="B1798" s="18" t="n">
        <v>46251</v>
      </c>
      <c r="C1798" s="17" t="s">
        <v>88</v>
      </c>
      <c r="D1798" s="17"/>
      <c r="E1798" s="17"/>
      <c r="F1798" s="15" t="n">
        <v>368.85</v>
      </c>
      <c r="G1798" s="15" t="n">
        <f aca="false">ROUND(ROUND(F1798*100,0)/10,0)/100</f>
        <v>36.89</v>
      </c>
      <c r="H1798" s="15" t="n">
        <f aca="false">F1798+G1798</f>
        <v>405.74</v>
      </c>
      <c r="I1798" s="17" t="s">
        <v>2470</v>
      </c>
      <c r="J1798" s="19" t="n">
        <f aca="false">DATE(YEAR(B1798),MONTH(B1798),1)</f>
        <v>46235</v>
      </c>
      <c r="K1798" s="17" t="str">
        <f aca="false">IF(E1798="","No","Yes")</f>
        <v>No</v>
      </c>
      <c r="L1798" s="17" t="str">
        <f aca="false">IF(D1798="","No","Yes")</f>
        <v>No</v>
      </c>
    </row>
    <row r="1799" customFormat="false" ht="15" hidden="false" customHeight="false" outlineLevel="0" collapsed="false">
      <c r="A1799" s="17" t="s">
        <v>4269</v>
      </c>
      <c r="B1799" s="18" t="n">
        <v>46251</v>
      </c>
      <c r="C1799" s="17" t="s">
        <v>88</v>
      </c>
      <c r="D1799" s="17" t="s">
        <v>2288</v>
      </c>
      <c r="E1799" s="17"/>
      <c r="F1799" s="15" t="n">
        <v>84.48</v>
      </c>
      <c r="G1799" s="15" t="n">
        <f aca="false">ROUND(ROUND(F1799*100,0)/10,0)/100</f>
        <v>8.45</v>
      </c>
      <c r="H1799" s="15" t="n">
        <f aca="false">F1799+G1799</f>
        <v>92.93</v>
      </c>
      <c r="I1799" s="17" t="s">
        <v>2472</v>
      </c>
      <c r="J1799" s="19" t="n">
        <f aca="false">DATE(YEAR(B1799),MONTH(B1799),1)</f>
        <v>46235</v>
      </c>
      <c r="K1799" s="17" t="str">
        <f aca="false">IF(E1799="","No","Yes")</f>
        <v>No</v>
      </c>
      <c r="L1799" s="17" t="str">
        <f aca="false">IF(D1799="","No","Yes")</f>
        <v>Yes</v>
      </c>
    </row>
    <row r="1800" customFormat="false" ht="15" hidden="false" customHeight="false" outlineLevel="0" collapsed="false">
      <c r="A1800" s="17" t="s">
        <v>4270</v>
      </c>
      <c r="B1800" s="18" t="n">
        <v>46251</v>
      </c>
      <c r="C1800" s="17" t="s">
        <v>101</v>
      </c>
      <c r="D1800" s="17" t="s">
        <v>2131</v>
      </c>
      <c r="E1800" s="17" t="s">
        <v>2130</v>
      </c>
      <c r="F1800" s="15" t="n">
        <v>94.77</v>
      </c>
      <c r="G1800" s="15" t="n">
        <f aca="false">ROUND(ROUND(F1800*100,0)/10,0)/100</f>
        <v>9.48</v>
      </c>
      <c r="H1800" s="15" t="n">
        <f aca="false">F1800+G1800</f>
        <v>104.25</v>
      </c>
      <c r="I1800" s="17" t="s">
        <v>2474</v>
      </c>
      <c r="J1800" s="19" t="n">
        <f aca="false">DATE(YEAR(B1800),MONTH(B1800),1)</f>
        <v>46235</v>
      </c>
      <c r="K1800" s="17" t="str">
        <f aca="false">IF(E1800="","No","Yes")</f>
        <v>Yes</v>
      </c>
      <c r="L1800" s="17" t="str">
        <f aca="false">IF(D1800="","No","Yes")</f>
        <v>Yes</v>
      </c>
    </row>
    <row r="1801" customFormat="false" ht="15" hidden="false" customHeight="false" outlineLevel="0" collapsed="false">
      <c r="A1801" s="17" t="s">
        <v>4271</v>
      </c>
      <c r="B1801" s="18" t="n">
        <v>46251</v>
      </c>
      <c r="C1801" s="17" t="s">
        <v>101</v>
      </c>
      <c r="D1801" s="17" t="s">
        <v>2071</v>
      </c>
      <c r="E1801" s="17" t="s">
        <v>2236</v>
      </c>
      <c r="F1801" s="15" t="n">
        <v>335.98</v>
      </c>
      <c r="G1801" s="15" t="n">
        <f aca="false">ROUND(ROUND(F1801*100,0)/10,0)/100</f>
        <v>33.6</v>
      </c>
      <c r="H1801" s="15" t="n">
        <f aca="false">F1801+G1801</f>
        <v>369.58</v>
      </c>
      <c r="I1801" s="17" t="s">
        <v>2474</v>
      </c>
      <c r="J1801" s="19" t="n">
        <f aca="false">DATE(YEAR(B1801),MONTH(B1801),1)</f>
        <v>46235</v>
      </c>
      <c r="K1801" s="17" t="str">
        <f aca="false">IF(E1801="","No","Yes")</f>
        <v>Yes</v>
      </c>
      <c r="L1801" s="17" t="str">
        <f aca="false">IF(D1801="","No","Yes")</f>
        <v>Yes</v>
      </c>
    </row>
    <row r="1802" customFormat="false" ht="15" hidden="false" customHeight="false" outlineLevel="0" collapsed="false">
      <c r="A1802" s="17" t="s">
        <v>4272</v>
      </c>
      <c r="B1802" s="18" t="n">
        <v>46251</v>
      </c>
      <c r="C1802" s="17" t="s">
        <v>101</v>
      </c>
      <c r="D1802" s="17" t="s">
        <v>2111</v>
      </c>
      <c r="E1802" s="17" t="s">
        <v>2258</v>
      </c>
      <c r="F1802" s="15" t="n">
        <v>584.33</v>
      </c>
      <c r="G1802" s="15" t="n">
        <f aca="false">ROUND(ROUND(F1802*100,0)/10,0)/100</f>
        <v>58.43</v>
      </c>
      <c r="H1802" s="15" t="n">
        <f aca="false">F1802+G1802</f>
        <v>642.76</v>
      </c>
      <c r="I1802" s="17" t="s">
        <v>2474</v>
      </c>
      <c r="J1802" s="19" t="n">
        <f aca="false">DATE(YEAR(B1802),MONTH(B1802),1)</f>
        <v>46235</v>
      </c>
      <c r="K1802" s="17" t="str">
        <f aca="false">IF(E1802="","No","Yes")</f>
        <v>Yes</v>
      </c>
      <c r="L1802" s="17" t="str">
        <f aca="false">IF(D1802="","No","Yes")</f>
        <v>Yes</v>
      </c>
    </row>
    <row r="1803" customFormat="false" ht="15" hidden="false" customHeight="false" outlineLevel="0" collapsed="false">
      <c r="A1803" s="17" t="s">
        <v>4273</v>
      </c>
      <c r="B1803" s="18" t="n">
        <v>46252</v>
      </c>
      <c r="C1803" s="17" t="s">
        <v>82</v>
      </c>
      <c r="D1803" s="17" t="s">
        <v>2108</v>
      </c>
      <c r="E1803" s="17" t="s">
        <v>2273</v>
      </c>
      <c r="F1803" s="15" t="n">
        <v>89.38</v>
      </c>
      <c r="G1803" s="15" t="n">
        <f aca="false">ROUND(ROUND(F1803*100,0)/10,0)/100</f>
        <v>8.94</v>
      </c>
      <c r="H1803" s="15" t="n">
        <f aca="false">F1803+G1803</f>
        <v>98.32</v>
      </c>
      <c r="I1803" s="17" t="s">
        <v>2474</v>
      </c>
      <c r="J1803" s="19" t="n">
        <f aca="false">DATE(YEAR(B1803),MONTH(B1803),1)</f>
        <v>46235</v>
      </c>
      <c r="K1803" s="17" t="str">
        <f aca="false">IF(E1803="","No","Yes")</f>
        <v>Yes</v>
      </c>
      <c r="L1803" s="17" t="str">
        <f aca="false">IF(D1803="","No","Yes")</f>
        <v>Yes</v>
      </c>
    </row>
    <row r="1804" customFormat="false" ht="15" hidden="false" customHeight="false" outlineLevel="0" collapsed="false">
      <c r="A1804" s="17" t="s">
        <v>4274</v>
      </c>
      <c r="B1804" s="18" t="n">
        <v>46252</v>
      </c>
      <c r="C1804" s="17" t="s">
        <v>82</v>
      </c>
      <c r="D1804" s="17" t="s">
        <v>2275</v>
      </c>
      <c r="E1804" s="17" t="s">
        <v>2274</v>
      </c>
      <c r="F1804" s="15" t="n">
        <v>454.64</v>
      </c>
      <c r="G1804" s="15" t="n">
        <f aca="false">ROUND(ROUND(F1804*100,0)/10,0)/100</f>
        <v>45.46</v>
      </c>
      <c r="H1804" s="15" t="n">
        <f aca="false">F1804+G1804</f>
        <v>500.1</v>
      </c>
      <c r="I1804" s="17" t="s">
        <v>2474</v>
      </c>
      <c r="J1804" s="19" t="n">
        <f aca="false">DATE(YEAR(B1804),MONTH(B1804),1)</f>
        <v>46235</v>
      </c>
      <c r="K1804" s="17" t="str">
        <f aca="false">IF(E1804="","No","Yes")</f>
        <v>Yes</v>
      </c>
      <c r="L1804" s="17" t="str">
        <f aca="false">IF(D1804="","No","Yes")</f>
        <v>Yes</v>
      </c>
    </row>
    <row r="1805" customFormat="false" ht="15" hidden="false" customHeight="false" outlineLevel="0" collapsed="false">
      <c r="A1805" s="17" t="s">
        <v>4275</v>
      </c>
      <c r="B1805" s="18" t="n">
        <v>46252</v>
      </c>
      <c r="C1805" s="17" t="s">
        <v>82</v>
      </c>
      <c r="D1805" s="17" t="s">
        <v>2303</v>
      </c>
      <c r="E1805" s="17" t="s">
        <v>2318</v>
      </c>
      <c r="F1805" s="15" t="n">
        <v>226.47</v>
      </c>
      <c r="G1805" s="15" t="n">
        <f aca="false">ROUND(ROUND(F1805*100,0)/10,0)/100</f>
        <v>22.65</v>
      </c>
      <c r="H1805" s="15" t="n">
        <f aca="false">F1805+G1805</f>
        <v>249.12</v>
      </c>
      <c r="I1805" s="17" t="s">
        <v>2474</v>
      </c>
      <c r="J1805" s="19" t="n">
        <f aca="false">DATE(YEAR(B1805),MONTH(B1805),1)</f>
        <v>46235</v>
      </c>
      <c r="K1805" s="17" t="str">
        <f aca="false">IF(E1805="","No","Yes")</f>
        <v>Yes</v>
      </c>
      <c r="L1805" s="17" t="str">
        <f aca="false">IF(D1805="","No","Yes")</f>
        <v>Yes</v>
      </c>
    </row>
    <row r="1806" customFormat="false" ht="15" hidden="false" customHeight="false" outlineLevel="0" collapsed="false">
      <c r="A1806" s="17" t="s">
        <v>4276</v>
      </c>
      <c r="B1806" s="18" t="n">
        <v>46252</v>
      </c>
      <c r="C1806" s="17" t="s">
        <v>82</v>
      </c>
      <c r="D1806" s="17" t="s">
        <v>2329</v>
      </c>
      <c r="E1806" s="17"/>
      <c r="F1806" s="15" t="n">
        <v>128.02</v>
      </c>
      <c r="G1806" s="15" t="n">
        <f aca="false">ROUND(ROUND(F1806*100,0)/10,0)/100</f>
        <v>12.8</v>
      </c>
      <c r="H1806" s="15" t="n">
        <f aca="false">F1806+G1806</f>
        <v>140.82</v>
      </c>
      <c r="I1806" s="17" t="s">
        <v>2472</v>
      </c>
      <c r="J1806" s="19" t="n">
        <f aca="false">DATE(YEAR(B1806),MONTH(B1806),1)</f>
        <v>46235</v>
      </c>
      <c r="K1806" s="17" t="str">
        <f aca="false">IF(E1806="","No","Yes")</f>
        <v>No</v>
      </c>
      <c r="L1806" s="17" t="str">
        <f aca="false">IF(D1806="","No","Yes")</f>
        <v>Yes</v>
      </c>
    </row>
    <row r="1807" customFormat="false" ht="15" hidden="false" customHeight="false" outlineLevel="0" collapsed="false">
      <c r="A1807" s="17" t="s">
        <v>4277</v>
      </c>
      <c r="B1807" s="18" t="n">
        <v>46252</v>
      </c>
      <c r="C1807" s="17" t="s">
        <v>82</v>
      </c>
      <c r="D1807" s="17" t="s">
        <v>2288</v>
      </c>
      <c r="E1807" s="17"/>
      <c r="F1807" s="15" t="n">
        <v>191.23</v>
      </c>
      <c r="G1807" s="15" t="n">
        <f aca="false">ROUND(ROUND(F1807*100,0)/10,0)/100</f>
        <v>19.12</v>
      </c>
      <c r="H1807" s="15" t="n">
        <f aca="false">F1807+G1807</f>
        <v>210.35</v>
      </c>
      <c r="I1807" s="17" t="s">
        <v>2472</v>
      </c>
      <c r="J1807" s="19" t="n">
        <f aca="false">DATE(YEAR(B1807),MONTH(B1807),1)</f>
        <v>46235</v>
      </c>
      <c r="K1807" s="17" t="str">
        <f aca="false">IF(E1807="","No","Yes")</f>
        <v>No</v>
      </c>
      <c r="L1807" s="17" t="str">
        <f aca="false">IF(D1807="","No","Yes")</f>
        <v>Yes</v>
      </c>
    </row>
    <row r="1808" customFormat="false" ht="15" hidden="false" customHeight="false" outlineLevel="0" collapsed="false">
      <c r="A1808" s="17" t="s">
        <v>4278</v>
      </c>
      <c r="B1808" s="18" t="n">
        <v>46252</v>
      </c>
      <c r="C1808" s="17" t="s">
        <v>88</v>
      </c>
      <c r="D1808" s="17" t="s">
        <v>2082</v>
      </c>
      <c r="E1808" s="17" t="s">
        <v>2239</v>
      </c>
      <c r="F1808" s="15" t="n">
        <v>1949.37</v>
      </c>
      <c r="G1808" s="15" t="n">
        <f aca="false">ROUND(ROUND(F1808*100,0)/10,0)/100</f>
        <v>194.94</v>
      </c>
      <c r="H1808" s="15" t="n">
        <f aca="false">F1808+G1808</f>
        <v>2144.31</v>
      </c>
      <c r="I1808" s="17" t="s">
        <v>2474</v>
      </c>
      <c r="J1808" s="19" t="n">
        <f aca="false">DATE(YEAR(B1808),MONTH(B1808),1)</f>
        <v>46235</v>
      </c>
      <c r="K1808" s="17" t="str">
        <f aca="false">IF(E1808="","No","Yes")</f>
        <v>Yes</v>
      </c>
      <c r="L1808" s="17" t="str">
        <f aca="false">IF(D1808="","No","Yes")</f>
        <v>Yes</v>
      </c>
    </row>
    <row r="1809" customFormat="false" ht="15" hidden="false" customHeight="false" outlineLevel="0" collapsed="false">
      <c r="A1809" s="17" t="s">
        <v>4279</v>
      </c>
      <c r="B1809" s="18" t="n">
        <v>46252</v>
      </c>
      <c r="C1809" s="17" t="s">
        <v>88</v>
      </c>
      <c r="D1809" s="17" t="s">
        <v>2047</v>
      </c>
      <c r="E1809" s="17" t="s">
        <v>2240</v>
      </c>
      <c r="F1809" s="15" t="n">
        <v>61.47</v>
      </c>
      <c r="G1809" s="15" t="n">
        <f aca="false">ROUND(ROUND(F1809*100,0)/10,0)/100</f>
        <v>6.15</v>
      </c>
      <c r="H1809" s="15" t="n">
        <f aca="false">F1809+G1809</f>
        <v>67.62</v>
      </c>
      <c r="I1809" s="17" t="s">
        <v>2474</v>
      </c>
      <c r="J1809" s="19" t="n">
        <f aca="false">DATE(YEAR(B1809),MONTH(B1809),1)</f>
        <v>46235</v>
      </c>
      <c r="K1809" s="17" t="str">
        <f aca="false">IF(E1809="","No","Yes")</f>
        <v>Yes</v>
      </c>
      <c r="L1809" s="17" t="str">
        <f aca="false">IF(D1809="","No","Yes")</f>
        <v>Yes</v>
      </c>
    </row>
    <row r="1810" customFormat="false" ht="15" hidden="false" customHeight="false" outlineLevel="0" collapsed="false">
      <c r="A1810" s="17" t="s">
        <v>4280</v>
      </c>
      <c r="B1810" s="18" t="n">
        <v>46252</v>
      </c>
      <c r="C1810" s="17" t="s">
        <v>88</v>
      </c>
      <c r="D1810" s="17" t="s">
        <v>2121</v>
      </c>
      <c r="E1810" s="17" t="s">
        <v>2290</v>
      </c>
      <c r="F1810" s="15" t="n">
        <v>70.8</v>
      </c>
      <c r="G1810" s="15" t="n">
        <f aca="false">ROUND(ROUND(F1810*100,0)/10,0)/100</f>
        <v>7.08</v>
      </c>
      <c r="H1810" s="15" t="n">
        <f aca="false">F1810+G1810</f>
        <v>77.88</v>
      </c>
      <c r="I1810" s="17" t="s">
        <v>2474</v>
      </c>
      <c r="J1810" s="19" t="n">
        <f aca="false">DATE(YEAR(B1810),MONTH(B1810),1)</f>
        <v>46235</v>
      </c>
      <c r="K1810" s="17" t="str">
        <f aca="false">IF(E1810="","No","Yes")</f>
        <v>Yes</v>
      </c>
      <c r="L1810" s="17" t="str">
        <f aca="false">IF(D1810="","No","Yes")</f>
        <v>Yes</v>
      </c>
    </row>
    <row r="1811" customFormat="false" ht="15" hidden="false" customHeight="false" outlineLevel="0" collapsed="false">
      <c r="A1811" s="17" t="s">
        <v>4281</v>
      </c>
      <c r="B1811" s="18" t="n">
        <v>46252</v>
      </c>
      <c r="C1811" s="17" t="s">
        <v>88</v>
      </c>
      <c r="D1811" s="17" t="s">
        <v>2199</v>
      </c>
      <c r="E1811" s="17" t="s">
        <v>2314</v>
      </c>
      <c r="F1811" s="15" t="n">
        <v>218.6</v>
      </c>
      <c r="G1811" s="15" t="n">
        <f aca="false">ROUND(ROUND(F1811*100,0)/10,0)/100</f>
        <v>21.86</v>
      </c>
      <c r="H1811" s="15" t="n">
        <f aca="false">F1811+G1811</f>
        <v>240.46</v>
      </c>
      <c r="I1811" s="17" t="s">
        <v>2474</v>
      </c>
      <c r="J1811" s="19" t="n">
        <f aca="false">DATE(YEAR(B1811),MONTH(B1811),1)</f>
        <v>46235</v>
      </c>
      <c r="K1811" s="17" t="str">
        <f aca="false">IF(E1811="","No","Yes")</f>
        <v>Yes</v>
      </c>
      <c r="L1811" s="17" t="str">
        <f aca="false">IF(D1811="","No","Yes")</f>
        <v>Yes</v>
      </c>
    </row>
    <row r="1812" customFormat="false" ht="15" hidden="false" customHeight="false" outlineLevel="0" collapsed="false">
      <c r="A1812" s="17" t="s">
        <v>4282</v>
      </c>
      <c r="B1812" s="18" t="n">
        <v>46252</v>
      </c>
      <c r="C1812" s="17" t="s">
        <v>88</v>
      </c>
      <c r="D1812" s="17"/>
      <c r="E1812" s="17"/>
      <c r="F1812" s="15" t="n">
        <v>244.53</v>
      </c>
      <c r="G1812" s="15" t="n">
        <f aca="false">ROUND(ROUND(F1812*100,0)/10,0)/100</f>
        <v>24.45</v>
      </c>
      <c r="H1812" s="15" t="n">
        <f aca="false">F1812+G1812</f>
        <v>268.98</v>
      </c>
      <c r="I1812" s="17" t="s">
        <v>2470</v>
      </c>
      <c r="J1812" s="19" t="n">
        <f aca="false">DATE(YEAR(B1812),MONTH(B1812),1)</f>
        <v>46235</v>
      </c>
      <c r="K1812" s="17" t="str">
        <f aca="false">IF(E1812="","No","Yes")</f>
        <v>No</v>
      </c>
      <c r="L1812" s="17" t="str">
        <f aca="false">IF(D1812="","No","Yes")</f>
        <v>No</v>
      </c>
    </row>
    <row r="1813" customFormat="false" ht="15" hidden="false" customHeight="false" outlineLevel="0" collapsed="false">
      <c r="A1813" s="17" t="s">
        <v>4283</v>
      </c>
      <c r="B1813" s="18" t="n">
        <v>46253</v>
      </c>
      <c r="C1813" s="17" t="s">
        <v>82</v>
      </c>
      <c r="D1813" s="17" t="s">
        <v>2267</v>
      </c>
      <c r="E1813" s="17" t="s">
        <v>2266</v>
      </c>
      <c r="F1813" s="15" t="n">
        <v>511.15</v>
      </c>
      <c r="G1813" s="15" t="n">
        <f aca="false">ROUND(ROUND(F1813*100,0)/10,0)/100</f>
        <v>51.12</v>
      </c>
      <c r="H1813" s="15" t="n">
        <f aca="false">F1813+G1813</f>
        <v>562.27</v>
      </c>
      <c r="I1813" s="17" t="s">
        <v>2474</v>
      </c>
      <c r="J1813" s="19" t="n">
        <f aca="false">DATE(YEAR(B1813),MONTH(B1813),1)</f>
        <v>46235</v>
      </c>
      <c r="K1813" s="17" t="str">
        <f aca="false">IF(E1813="","No","Yes")</f>
        <v>Yes</v>
      </c>
      <c r="L1813" s="17" t="str">
        <f aca="false">IF(D1813="","No","Yes")</f>
        <v>Yes</v>
      </c>
    </row>
    <row r="1814" customFormat="false" ht="15" hidden="false" customHeight="false" outlineLevel="0" collapsed="false">
      <c r="A1814" s="17" t="s">
        <v>4284</v>
      </c>
      <c r="B1814" s="18" t="n">
        <v>46253</v>
      </c>
      <c r="C1814" s="17" t="s">
        <v>82</v>
      </c>
      <c r="D1814" s="17" t="s">
        <v>2161</v>
      </c>
      <c r="E1814" s="17" t="s">
        <v>2270</v>
      </c>
      <c r="F1814" s="15" t="n">
        <v>73.68</v>
      </c>
      <c r="G1814" s="15" t="n">
        <f aca="false">ROUND(ROUND(F1814*100,0)/10,0)/100</f>
        <v>7.37</v>
      </c>
      <c r="H1814" s="15" t="n">
        <f aca="false">F1814+G1814</f>
        <v>81.05</v>
      </c>
      <c r="I1814" s="17" t="s">
        <v>2474</v>
      </c>
      <c r="J1814" s="19" t="n">
        <f aca="false">DATE(YEAR(B1814),MONTH(B1814),1)</f>
        <v>46235</v>
      </c>
      <c r="K1814" s="17" t="str">
        <f aca="false">IF(E1814="","No","Yes")</f>
        <v>Yes</v>
      </c>
      <c r="L1814" s="17" t="str">
        <f aca="false">IF(D1814="","No","Yes")</f>
        <v>Yes</v>
      </c>
    </row>
    <row r="1815" customFormat="false" ht="15" hidden="false" customHeight="false" outlineLevel="0" collapsed="false">
      <c r="A1815" s="17" t="s">
        <v>4285</v>
      </c>
      <c r="B1815" s="18" t="n">
        <v>46253</v>
      </c>
      <c r="C1815" s="17" t="s">
        <v>82</v>
      </c>
      <c r="D1815" s="17" t="s">
        <v>2282</v>
      </c>
      <c r="E1815" s="17" t="s">
        <v>2281</v>
      </c>
      <c r="F1815" s="15" t="n">
        <v>203.7</v>
      </c>
      <c r="G1815" s="15" t="n">
        <f aca="false">ROUND(ROUND(F1815*100,0)/10,0)/100</f>
        <v>20.37</v>
      </c>
      <c r="H1815" s="15" t="n">
        <f aca="false">F1815+G1815</f>
        <v>224.07</v>
      </c>
      <c r="I1815" s="17" t="s">
        <v>2474</v>
      </c>
      <c r="J1815" s="19" t="n">
        <f aca="false">DATE(YEAR(B1815),MONTH(B1815),1)</f>
        <v>46235</v>
      </c>
      <c r="K1815" s="17" t="str">
        <f aca="false">IF(E1815="","No","Yes")</f>
        <v>Yes</v>
      </c>
      <c r="L1815" s="17" t="str">
        <f aca="false">IF(D1815="","No","Yes")</f>
        <v>Yes</v>
      </c>
    </row>
    <row r="1816" customFormat="false" ht="15" hidden="false" customHeight="false" outlineLevel="0" collapsed="false">
      <c r="A1816" s="17" t="s">
        <v>4286</v>
      </c>
      <c r="B1816" s="18" t="n">
        <v>46253</v>
      </c>
      <c r="C1816" s="17" t="s">
        <v>82</v>
      </c>
      <c r="D1816" s="17" t="s">
        <v>2148</v>
      </c>
      <c r="E1816" s="17" t="s">
        <v>2326</v>
      </c>
      <c r="F1816" s="15" t="n">
        <v>257.34</v>
      </c>
      <c r="G1816" s="15" t="n">
        <f aca="false">ROUND(ROUND(F1816*100,0)/10,0)/100</f>
        <v>25.73</v>
      </c>
      <c r="H1816" s="15" t="n">
        <f aca="false">F1816+G1816</f>
        <v>283.07</v>
      </c>
      <c r="I1816" s="17" t="s">
        <v>2474</v>
      </c>
      <c r="J1816" s="19" t="n">
        <f aca="false">DATE(YEAR(B1816),MONTH(B1816),1)</f>
        <v>46235</v>
      </c>
      <c r="K1816" s="17" t="str">
        <f aca="false">IF(E1816="","No","Yes")</f>
        <v>Yes</v>
      </c>
      <c r="L1816" s="17" t="str">
        <f aca="false">IF(D1816="","No","Yes")</f>
        <v>Yes</v>
      </c>
    </row>
    <row r="1817" customFormat="false" ht="15" hidden="false" customHeight="false" outlineLevel="0" collapsed="false">
      <c r="A1817" s="17" t="s">
        <v>4287</v>
      </c>
      <c r="B1817" s="18" t="n">
        <v>46253</v>
      </c>
      <c r="C1817" s="17" t="s">
        <v>82</v>
      </c>
      <c r="D1817" s="17" t="s">
        <v>2303</v>
      </c>
      <c r="E1817" s="17" t="s">
        <v>2327</v>
      </c>
      <c r="F1817" s="15" t="n">
        <v>207.4</v>
      </c>
      <c r="G1817" s="15" t="n">
        <f aca="false">ROUND(ROUND(F1817*100,0)/10,0)/100</f>
        <v>20.74</v>
      </c>
      <c r="H1817" s="15" t="n">
        <f aca="false">F1817+G1817</f>
        <v>228.14</v>
      </c>
      <c r="I1817" s="17" t="s">
        <v>2474</v>
      </c>
      <c r="J1817" s="19" t="n">
        <f aca="false">DATE(YEAR(B1817),MONTH(B1817),1)</f>
        <v>46235</v>
      </c>
      <c r="K1817" s="17" t="str">
        <f aca="false">IF(E1817="","No","Yes")</f>
        <v>Yes</v>
      </c>
      <c r="L1817" s="17" t="str">
        <f aca="false">IF(D1817="","No","Yes")</f>
        <v>Yes</v>
      </c>
    </row>
    <row r="1818" customFormat="false" ht="15" hidden="false" customHeight="false" outlineLevel="0" collapsed="false">
      <c r="A1818" s="17" t="s">
        <v>4288</v>
      </c>
      <c r="B1818" s="18" t="n">
        <v>46253</v>
      </c>
      <c r="C1818" s="17" t="s">
        <v>82</v>
      </c>
      <c r="D1818" s="17" t="s">
        <v>2282</v>
      </c>
      <c r="E1818" s="17"/>
      <c r="F1818" s="15" t="n">
        <v>178.49</v>
      </c>
      <c r="G1818" s="15" t="n">
        <f aca="false">ROUND(ROUND(F1818*100,0)/10,0)/100</f>
        <v>17.85</v>
      </c>
      <c r="H1818" s="15" t="n">
        <f aca="false">F1818+G1818</f>
        <v>196.34</v>
      </c>
      <c r="I1818" s="17" t="s">
        <v>2472</v>
      </c>
      <c r="J1818" s="19" t="n">
        <f aca="false">DATE(YEAR(B1818),MONTH(B1818),1)</f>
        <v>46235</v>
      </c>
      <c r="K1818" s="17" t="str">
        <f aca="false">IF(E1818="","No","Yes")</f>
        <v>No</v>
      </c>
      <c r="L1818" s="17" t="str">
        <f aca="false">IF(D1818="","No","Yes")</f>
        <v>Yes</v>
      </c>
    </row>
    <row r="1819" customFormat="false" ht="15" hidden="false" customHeight="false" outlineLevel="0" collapsed="false">
      <c r="A1819" s="17" t="s">
        <v>4289</v>
      </c>
      <c r="B1819" s="18" t="n">
        <v>46253</v>
      </c>
      <c r="C1819" s="17" t="s">
        <v>88</v>
      </c>
      <c r="D1819" s="17" t="s">
        <v>2105</v>
      </c>
      <c r="E1819" s="17" t="s">
        <v>2264</v>
      </c>
      <c r="F1819" s="15" t="n">
        <v>456.84</v>
      </c>
      <c r="G1819" s="15" t="n">
        <f aca="false">ROUND(ROUND(F1819*100,0)/10,0)/100</f>
        <v>45.68</v>
      </c>
      <c r="H1819" s="15" t="n">
        <f aca="false">F1819+G1819</f>
        <v>502.52</v>
      </c>
      <c r="I1819" s="17" t="s">
        <v>2474</v>
      </c>
      <c r="J1819" s="19" t="n">
        <f aca="false">DATE(YEAR(B1819),MONTH(B1819),1)</f>
        <v>46235</v>
      </c>
      <c r="K1819" s="17" t="str">
        <f aca="false">IF(E1819="","No","Yes")</f>
        <v>Yes</v>
      </c>
      <c r="L1819" s="17" t="str">
        <f aca="false">IF(D1819="","No","Yes")</f>
        <v>Yes</v>
      </c>
    </row>
    <row r="1820" customFormat="false" ht="15" hidden="false" customHeight="false" outlineLevel="0" collapsed="false">
      <c r="A1820" s="17" t="s">
        <v>4290</v>
      </c>
      <c r="B1820" s="18" t="n">
        <v>46253</v>
      </c>
      <c r="C1820" s="17" t="s">
        <v>88</v>
      </c>
      <c r="D1820" s="17" t="s">
        <v>2164</v>
      </c>
      <c r="E1820" s="17" t="s">
        <v>2295</v>
      </c>
      <c r="F1820" s="15" t="n">
        <v>338.61</v>
      </c>
      <c r="G1820" s="15" t="n">
        <f aca="false">ROUND(ROUND(F1820*100,0)/10,0)/100</f>
        <v>33.86</v>
      </c>
      <c r="H1820" s="15" t="n">
        <f aca="false">F1820+G1820</f>
        <v>372.47</v>
      </c>
      <c r="I1820" s="17" t="s">
        <v>2474</v>
      </c>
      <c r="J1820" s="19" t="n">
        <f aca="false">DATE(YEAR(B1820),MONTH(B1820),1)</f>
        <v>46235</v>
      </c>
      <c r="K1820" s="17" t="str">
        <f aca="false">IF(E1820="","No","Yes")</f>
        <v>Yes</v>
      </c>
      <c r="L1820" s="17" t="str">
        <f aca="false">IF(D1820="","No","Yes")</f>
        <v>Yes</v>
      </c>
    </row>
    <row r="1821" customFormat="false" ht="15" hidden="false" customHeight="false" outlineLevel="0" collapsed="false">
      <c r="A1821" s="17" t="s">
        <v>4291</v>
      </c>
      <c r="B1821" s="18" t="n">
        <v>46253</v>
      </c>
      <c r="C1821" s="17" t="s">
        <v>88</v>
      </c>
      <c r="D1821" s="17"/>
      <c r="E1821" s="17"/>
      <c r="F1821" s="15" t="n">
        <v>51.3</v>
      </c>
      <c r="G1821" s="15" t="n">
        <f aca="false">ROUND(ROUND(F1821*100,0)/10,0)/100</f>
        <v>5.13</v>
      </c>
      <c r="H1821" s="15" t="n">
        <f aca="false">F1821+G1821</f>
        <v>56.43</v>
      </c>
      <c r="I1821" s="17" t="s">
        <v>2470</v>
      </c>
      <c r="J1821" s="19" t="n">
        <f aca="false">DATE(YEAR(B1821),MONTH(B1821),1)</f>
        <v>46235</v>
      </c>
      <c r="K1821" s="17" t="str">
        <f aca="false">IF(E1821="","No","Yes")</f>
        <v>No</v>
      </c>
      <c r="L1821" s="17" t="str">
        <f aca="false">IF(D1821="","No","Yes")</f>
        <v>No</v>
      </c>
    </row>
    <row r="1822" customFormat="false" ht="15" hidden="false" customHeight="false" outlineLevel="0" collapsed="false">
      <c r="A1822" s="17" t="s">
        <v>4292</v>
      </c>
      <c r="B1822" s="18" t="n">
        <v>46253</v>
      </c>
      <c r="C1822" s="17" t="s">
        <v>101</v>
      </c>
      <c r="D1822" s="17" t="s">
        <v>2292</v>
      </c>
      <c r="E1822" s="17" t="s">
        <v>2309</v>
      </c>
      <c r="F1822" s="15" t="n">
        <v>3251.29</v>
      </c>
      <c r="G1822" s="15" t="n">
        <f aca="false">ROUND(ROUND(F1822*100,0)/10,0)/100</f>
        <v>325.13</v>
      </c>
      <c r="H1822" s="15" t="n">
        <f aca="false">F1822+G1822</f>
        <v>3576.42</v>
      </c>
      <c r="I1822" s="17" t="s">
        <v>2474</v>
      </c>
      <c r="J1822" s="19" t="n">
        <f aca="false">DATE(YEAR(B1822),MONTH(B1822),1)</f>
        <v>46235</v>
      </c>
      <c r="K1822" s="17" t="str">
        <f aca="false">IF(E1822="","No","Yes")</f>
        <v>Yes</v>
      </c>
      <c r="L1822" s="17" t="str">
        <f aca="false">IF(D1822="","No","Yes")</f>
        <v>Yes</v>
      </c>
    </row>
    <row r="1823" customFormat="false" ht="15" hidden="false" customHeight="false" outlineLevel="0" collapsed="false">
      <c r="A1823" s="17" t="s">
        <v>4293</v>
      </c>
      <c r="B1823" s="18" t="n">
        <v>46254</v>
      </c>
      <c r="C1823" s="17" t="s">
        <v>82</v>
      </c>
      <c r="D1823" s="17" t="s">
        <v>2111</v>
      </c>
      <c r="E1823" s="17" t="s">
        <v>2259</v>
      </c>
      <c r="F1823" s="15" t="n">
        <v>623.27</v>
      </c>
      <c r="G1823" s="15" t="n">
        <f aca="false">ROUND(ROUND(F1823*100,0)/10,0)/100</f>
        <v>62.33</v>
      </c>
      <c r="H1823" s="15" t="n">
        <f aca="false">F1823+G1823</f>
        <v>685.6</v>
      </c>
      <c r="I1823" s="17" t="s">
        <v>2474</v>
      </c>
      <c r="J1823" s="19" t="n">
        <f aca="false">DATE(YEAR(B1823),MONTH(B1823),1)</f>
        <v>46235</v>
      </c>
      <c r="K1823" s="17" t="str">
        <f aca="false">IF(E1823="","No","Yes")</f>
        <v>Yes</v>
      </c>
      <c r="L1823" s="17" t="str">
        <f aca="false">IF(D1823="","No","Yes")</f>
        <v>Yes</v>
      </c>
    </row>
    <row r="1824" customFormat="false" ht="15" hidden="false" customHeight="false" outlineLevel="0" collapsed="false">
      <c r="A1824" s="17" t="s">
        <v>4294</v>
      </c>
      <c r="B1824" s="18" t="n">
        <v>46254</v>
      </c>
      <c r="C1824" s="17" t="s">
        <v>82</v>
      </c>
      <c r="D1824" s="17" t="s">
        <v>2105</v>
      </c>
      <c r="E1824" s="17" t="s">
        <v>2269</v>
      </c>
      <c r="F1824" s="15" t="n">
        <v>586.69</v>
      </c>
      <c r="G1824" s="15" t="n">
        <f aca="false">ROUND(ROUND(F1824*100,0)/10,0)/100</f>
        <v>58.67</v>
      </c>
      <c r="H1824" s="15" t="n">
        <f aca="false">F1824+G1824</f>
        <v>645.36</v>
      </c>
      <c r="I1824" s="17" t="s">
        <v>2474</v>
      </c>
      <c r="J1824" s="19" t="n">
        <f aca="false">DATE(YEAR(B1824),MONTH(B1824),1)</f>
        <v>46235</v>
      </c>
      <c r="K1824" s="17" t="str">
        <f aca="false">IF(E1824="","No","Yes")</f>
        <v>Yes</v>
      </c>
      <c r="L1824" s="17" t="str">
        <f aca="false">IF(D1824="","No","Yes")</f>
        <v>Yes</v>
      </c>
    </row>
    <row r="1825" customFormat="false" ht="15" hidden="false" customHeight="false" outlineLevel="0" collapsed="false">
      <c r="A1825" s="17" t="s">
        <v>4295</v>
      </c>
      <c r="B1825" s="18" t="n">
        <v>46254</v>
      </c>
      <c r="C1825" s="17" t="s">
        <v>82</v>
      </c>
      <c r="D1825" s="17" t="s">
        <v>2161</v>
      </c>
      <c r="E1825" s="17" t="s">
        <v>2284</v>
      </c>
      <c r="F1825" s="15" t="n">
        <v>348.48</v>
      </c>
      <c r="G1825" s="15" t="n">
        <f aca="false">ROUND(ROUND(F1825*100,0)/10,0)/100</f>
        <v>34.85</v>
      </c>
      <c r="H1825" s="15" t="n">
        <f aca="false">F1825+G1825</f>
        <v>383.33</v>
      </c>
      <c r="I1825" s="17" t="s">
        <v>2474</v>
      </c>
      <c r="J1825" s="19" t="n">
        <f aca="false">DATE(YEAR(B1825),MONTH(B1825),1)</f>
        <v>46235</v>
      </c>
      <c r="K1825" s="17" t="str">
        <f aca="false">IF(E1825="","No","Yes")</f>
        <v>Yes</v>
      </c>
      <c r="L1825" s="17" t="str">
        <f aca="false">IF(D1825="","No","Yes")</f>
        <v>Yes</v>
      </c>
    </row>
    <row r="1826" customFormat="false" ht="15" hidden="false" customHeight="false" outlineLevel="0" collapsed="false">
      <c r="A1826" s="17" t="s">
        <v>4296</v>
      </c>
      <c r="B1826" s="18" t="n">
        <v>46254</v>
      </c>
      <c r="C1826" s="17" t="s">
        <v>82</v>
      </c>
      <c r="D1826" s="17" t="s">
        <v>2262</v>
      </c>
      <c r="E1826" s="17" t="s">
        <v>2285</v>
      </c>
      <c r="F1826" s="15" t="n">
        <v>120.83</v>
      </c>
      <c r="G1826" s="15" t="n">
        <f aca="false">ROUND(ROUND(F1826*100,0)/10,0)/100</f>
        <v>12.08</v>
      </c>
      <c r="H1826" s="15" t="n">
        <f aca="false">F1826+G1826</f>
        <v>132.91</v>
      </c>
      <c r="I1826" s="17" t="s">
        <v>2474</v>
      </c>
      <c r="J1826" s="19" t="n">
        <f aca="false">DATE(YEAR(B1826),MONTH(B1826),1)</f>
        <v>46235</v>
      </c>
      <c r="K1826" s="17" t="str">
        <f aca="false">IF(E1826="","No","Yes")</f>
        <v>Yes</v>
      </c>
      <c r="L1826" s="17" t="str">
        <f aca="false">IF(D1826="","No","Yes")</f>
        <v>Yes</v>
      </c>
    </row>
    <row r="1827" customFormat="false" ht="15" hidden="false" customHeight="false" outlineLevel="0" collapsed="false">
      <c r="A1827" s="17" t="s">
        <v>4297</v>
      </c>
      <c r="B1827" s="18" t="n">
        <v>46254</v>
      </c>
      <c r="C1827" s="17" t="s">
        <v>82</v>
      </c>
      <c r="D1827" s="17" t="s">
        <v>2189</v>
      </c>
      <c r="E1827" s="17" t="s">
        <v>2296</v>
      </c>
      <c r="F1827" s="15" t="n">
        <v>230.95</v>
      </c>
      <c r="G1827" s="15" t="n">
        <f aca="false">ROUND(ROUND(F1827*100,0)/10,0)/100</f>
        <v>23.1</v>
      </c>
      <c r="H1827" s="15" t="n">
        <f aca="false">F1827+G1827</f>
        <v>254.05</v>
      </c>
      <c r="I1827" s="17" t="s">
        <v>2474</v>
      </c>
      <c r="J1827" s="19" t="n">
        <f aca="false">DATE(YEAR(B1827),MONTH(B1827),1)</f>
        <v>46235</v>
      </c>
      <c r="K1827" s="17" t="str">
        <f aca="false">IF(E1827="","No","Yes")</f>
        <v>Yes</v>
      </c>
      <c r="L1827" s="17" t="str">
        <f aca="false">IF(D1827="","No","Yes")</f>
        <v>Yes</v>
      </c>
    </row>
    <row r="1828" customFormat="false" ht="15" hidden="false" customHeight="false" outlineLevel="0" collapsed="false">
      <c r="A1828" s="17" t="s">
        <v>4298</v>
      </c>
      <c r="B1828" s="18" t="n">
        <v>46254</v>
      </c>
      <c r="C1828" s="17" t="s">
        <v>82</v>
      </c>
      <c r="D1828" s="17" t="s">
        <v>2189</v>
      </c>
      <c r="E1828" s="17" t="s">
        <v>2307</v>
      </c>
      <c r="F1828" s="15" t="n">
        <v>411.97</v>
      </c>
      <c r="G1828" s="15" t="n">
        <f aca="false">ROUND(ROUND(F1828*100,0)/10,0)/100</f>
        <v>41.2</v>
      </c>
      <c r="H1828" s="15" t="n">
        <f aca="false">F1828+G1828</f>
        <v>453.17</v>
      </c>
      <c r="I1828" s="17" t="s">
        <v>2474</v>
      </c>
      <c r="J1828" s="19" t="n">
        <f aca="false">DATE(YEAR(B1828),MONTH(B1828),1)</f>
        <v>46235</v>
      </c>
      <c r="K1828" s="17" t="str">
        <f aca="false">IF(E1828="","No","Yes")</f>
        <v>Yes</v>
      </c>
      <c r="L1828" s="17" t="str">
        <f aca="false">IF(D1828="","No","Yes")</f>
        <v>Yes</v>
      </c>
    </row>
    <row r="1829" customFormat="false" ht="15" hidden="false" customHeight="false" outlineLevel="0" collapsed="false">
      <c r="A1829" s="17" t="s">
        <v>4299</v>
      </c>
      <c r="B1829" s="18" t="n">
        <v>46254</v>
      </c>
      <c r="C1829" s="17" t="s">
        <v>82</v>
      </c>
      <c r="D1829" s="17" t="s">
        <v>2121</v>
      </c>
      <c r="E1829" s="17" t="s">
        <v>2308</v>
      </c>
      <c r="F1829" s="15" t="n">
        <v>514.31</v>
      </c>
      <c r="G1829" s="15" t="n">
        <f aca="false">ROUND(ROUND(F1829*100,0)/10,0)/100</f>
        <v>51.43</v>
      </c>
      <c r="H1829" s="15" t="n">
        <f aca="false">F1829+G1829</f>
        <v>565.74</v>
      </c>
      <c r="I1829" s="17" t="s">
        <v>2474</v>
      </c>
      <c r="J1829" s="19" t="n">
        <f aca="false">DATE(YEAR(B1829),MONTH(B1829),1)</f>
        <v>46235</v>
      </c>
      <c r="K1829" s="17" t="str">
        <f aca="false">IF(E1829="","No","Yes")</f>
        <v>Yes</v>
      </c>
      <c r="L1829" s="17" t="str">
        <f aca="false">IF(D1829="","No","Yes")</f>
        <v>Yes</v>
      </c>
    </row>
    <row r="1830" customFormat="false" ht="15" hidden="false" customHeight="false" outlineLevel="0" collapsed="false">
      <c r="A1830" s="17" t="s">
        <v>4300</v>
      </c>
      <c r="B1830" s="18" t="n">
        <v>46254</v>
      </c>
      <c r="C1830" s="17" t="s">
        <v>82</v>
      </c>
      <c r="D1830" s="17" t="s">
        <v>2196</v>
      </c>
      <c r="E1830" s="17" t="s">
        <v>2316</v>
      </c>
      <c r="F1830" s="15" t="n">
        <v>192.96</v>
      </c>
      <c r="G1830" s="15" t="n">
        <f aca="false">ROUND(ROUND(F1830*100,0)/10,0)/100</f>
        <v>19.3</v>
      </c>
      <c r="H1830" s="15" t="n">
        <f aca="false">F1830+G1830</f>
        <v>212.26</v>
      </c>
      <c r="I1830" s="17" t="s">
        <v>2474</v>
      </c>
      <c r="J1830" s="19" t="n">
        <f aca="false">DATE(YEAR(B1830),MONTH(B1830),1)</f>
        <v>46235</v>
      </c>
      <c r="K1830" s="17" t="str">
        <f aca="false">IF(E1830="","No","Yes")</f>
        <v>Yes</v>
      </c>
      <c r="L1830" s="17" t="str">
        <f aca="false">IF(D1830="","No","Yes")</f>
        <v>Yes</v>
      </c>
    </row>
    <row r="1831" customFormat="false" ht="15" hidden="false" customHeight="false" outlineLevel="0" collapsed="false">
      <c r="A1831" s="17" t="s">
        <v>4301</v>
      </c>
      <c r="B1831" s="18" t="n">
        <v>46254</v>
      </c>
      <c r="C1831" s="17" t="s">
        <v>82</v>
      </c>
      <c r="D1831" s="17"/>
      <c r="E1831" s="17"/>
      <c r="F1831" s="15" t="n">
        <v>76.45</v>
      </c>
      <c r="G1831" s="15" t="n">
        <f aca="false">ROUND(ROUND(F1831*100,0)/10,0)/100</f>
        <v>7.65</v>
      </c>
      <c r="H1831" s="15" t="n">
        <f aca="false">F1831+G1831</f>
        <v>84.1</v>
      </c>
      <c r="I1831" s="17" t="s">
        <v>2470</v>
      </c>
      <c r="J1831" s="19" t="n">
        <f aca="false">DATE(YEAR(B1831),MONTH(B1831),1)</f>
        <v>46235</v>
      </c>
      <c r="K1831" s="17" t="str">
        <f aca="false">IF(E1831="","No","Yes")</f>
        <v>No</v>
      </c>
      <c r="L1831" s="17" t="str">
        <f aca="false">IF(D1831="","No","Yes")</f>
        <v>No</v>
      </c>
    </row>
    <row r="1832" customFormat="false" ht="15" hidden="false" customHeight="false" outlineLevel="0" collapsed="false">
      <c r="A1832" s="17" t="s">
        <v>4302</v>
      </c>
      <c r="B1832" s="18" t="n">
        <v>46254</v>
      </c>
      <c r="C1832" s="17" t="s">
        <v>88</v>
      </c>
      <c r="D1832" s="17" t="s">
        <v>2111</v>
      </c>
      <c r="E1832" s="17" t="s">
        <v>2278</v>
      </c>
      <c r="F1832" s="15" t="n">
        <v>143.04</v>
      </c>
      <c r="G1832" s="15" t="n">
        <f aca="false">ROUND(ROUND(F1832*100,0)/10,0)/100</f>
        <v>14.3</v>
      </c>
      <c r="H1832" s="15" t="n">
        <f aca="false">F1832+G1832</f>
        <v>157.34</v>
      </c>
      <c r="I1832" s="17" t="s">
        <v>2474</v>
      </c>
      <c r="J1832" s="19" t="n">
        <f aca="false">DATE(YEAR(B1832),MONTH(B1832),1)</f>
        <v>46235</v>
      </c>
      <c r="K1832" s="17" t="str">
        <f aca="false">IF(E1832="","No","Yes")</f>
        <v>Yes</v>
      </c>
      <c r="L1832" s="17" t="str">
        <f aca="false">IF(D1832="","No","Yes")</f>
        <v>Yes</v>
      </c>
    </row>
    <row r="1833" customFormat="false" ht="15" hidden="false" customHeight="false" outlineLevel="0" collapsed="false">
      <c r="A1833" s="17" t="s">
        <v>4303</v>
      </c>
      <c r="B1833" s="18" t="n">
        <v>46254</v>
      </c>
      <c r="C1833" s="17" t="s">
        <v>88</v>
      </c>
      <c r="D1833" s="17" t="s">
        <v>2288</v>
      </c>
      <c r="E1833" s="17" t="s">
        <v>2287</v>
      </c>
      <c r="F1833" s="15" t="n">
        <v>176.21</v>
      </c>
      <c r="G1833" s="15" t="n">
        <f aca="false">ROUND(ROUND(F1833*100,0)/10,0)/100</f>
        <v>17.62</v>
      </c>
      <c r="H1833" s="15" t="n">
        <f aca="false">F1833+G1833</f>
        <v>193.83</v>
      </c>
      <c r="I1833" s="17" t="s">
        <v>2474</v>
      </c>
      <c r="J1833" s="19" t="n">
        <f aca="false">DATE(YEAR(B1833),MONTH(B1833),1)</f>
        <v>46235</v>
      </c>
      <c r="K1833" s="17" t="str">
        <f aca="false">IF(E1833="","No","Yes")</f>
        <v>Yes</v>
      </c>
      <c r="L1833" s="17" t="str">
        <f aca="false">IF(D1833="","No","Yes")</f>
        <v>Yes</v>
      </c>
    </row>
    <row r="1834" customFormat="false" ht="15" hidden="false" customHeight="false" outlineLevel="0" collapsed="false">
      <c r="A1834" s="17" t="s">
        <v>4304</v>
      </c>
      <c r="B1834" s="18" t="n">
        <v>46254</v>
      </c>
      <c r="C1834" s="17" t="s">
        <v>88</v>
      </c>
      <c r="D1834" s="17" t="s">
        <v>2135</v>
      </c>
      <c r="E1834" s="17" t="s">
        <v>2311</v>
      </c>
      <c r="F1834" s="15" t="n">
        <v>352.09</v>
      </c>
      <c r="G1834" s="15" t="n">
        <f aca="false">ROUND(ROUND(F1834*100,0)/10,0)/100</f>
        <v>35.21</v>
      </c>
      <c r="H1834" s="15" t="n">
        <f aca="false">F1834+G1834</f>
        <v>387.3</v>
      </c>
      <c r="I1834" s="17" t="s">
        <v>2474</v>
      </c>
      <c r="J1834" s="19" t="n">
        <f aca="false">DATE(YEAR(B1834),MONTH(B1834),1)</f>
        <v>46235</v>
      </c>
      <c r="K1834" s="17" t="str">
        <f aca="false">IF(E1834="","No","Yes")</f>
        <v>Yes</v>
      </c>
      <c r="L1834" s="17" t="str">
        <f aca="false">IF(D1834="","No","Yes")</f>
        <v>Yes</v>
      </c>
    </row>
    <row r="1835" customFormat="false" ht="15" hidden="false" customHeight="false" outlineLevel="0" collapsed="false">
      <c r="A1835" s="17" t="s">
        <v>4305</v>
      </c>
      <c r="B1835" s="18" t="n">
        <v>46254</v>
      </c>
      <c r="C1835" s="17" t="s">
        <v>101</v>
      </c>
      <c r="D1835" s="17" t="s">
        <v>2131</v>
      </c>
      <c r="E1835" s="17" t="s">
        <v>2310</v>
      </c>
      <c r="F1835" s="15" t="n">
        <v>79.51</v>
      </c>
      <c r="G1835" s="15" t="n">
        <f aca="false">ROUND(ROUND(F1835*100,0)/10,0)/100</f>
        <v>7.95</v>
      </c>
      <c r="H1835" s="15" t="n">
        <f aca="false">F1835+G1835</f>
        <v>87.46</v>
      </c>
      <c r="I1835" s="17" t="s">
        <v>2474</v>
      </c>
      <c r="J1835" s="19" t="n">
        <f aca="false">DATE(YEAR(B1835),MONTH(B1835),1)</f>
        <v>46235</v>
      </c>
      <c r="K1835" s="17" t="str">
        <f aca="false">IF(E1835="","No","Yes")</f>
        <v>Yes</v>
      </c>
      <c r="L1835" s="17" t="str">
        <f aca="false">IF(D1835="","No","Yes")</f>
        <v>Yes</v>
      </c>
    </row>
    <row r="1836" customFormat="false" ht="15" hidden="false" customHeight="false" outlineLevel="0" collapsed="false">
      <c r="A1836" s="17" t="s">
        <v>4306</v>
      </c>
      <c r="B1836" s="18" t="n">
        <v>46254</v>
      </c>
      <c r="C1836" s="17" t="s">
        <v>101</v>
      </c>
      <c r="D1836" s="17" t="s">
        <v>2242</v>
      </c>
      <c r="E1836" s="17" t="s">
        <v>2324</v>
      </c>
      <c r="F1836" s="15" t="n">
        <v>77.09</v>
      </c>
      <c r="G1836" s="15" t="n">
        <f aca="false">ROUND(ROUND(F1836*100,0)/10,0)/100</f>
        <v>7.71</v>
      </c>
      <c r="H1836" s="15" t="n">
        <f aca="false">F1836+G1836</f>
        <v>84.8</v>
      </c>
      <c r="I1836" s="17" t="s">
        <v>2474</v>
      </c>
      <c r="J1836" s="19" t="n">
        <f aca="false">DATE(YEAR(B1836),MONTH(B1836),1)</f>
        <v>46235</v>
      </c>
      <c r="K1836" s="17" t="str">
        <f aca="false">IF(E1836="","No","Yes")</f>
        <v>Yes</v>
      </c>
      <c r="L1836" s="17" t="str">
        <f aca="false">IF(D1836="","No","Yes")</f>
        <v>Yes</v>
      </c>
    </row>
    <row r="1837" customFormat="false" ht="15" hidden="false" customHeight="false" outlineLevel="0" collapsed="false">
      <c r="A1837" s="17" t="s">
        <v>4307</v>
      </c>
      <c r="B1837" s="18" t="n">
        <v>46255</v>
      </c>
      <c r="C1837" s="17" t="s">
        <v>82</v>
      </c>
      <c r="D1837" s="17" t="s">
        <v>2121</v>
      </c>
      <c r="E1837" s="17" t="s">
        <v>2305</v>
      </c>
      <c r="F1837" s="15" t="n">
        <v>442.71</v>
      </c>
      <c r="G1837" s="15" t="n">
        <f aca="false">ROUND(ROUND(F1837*100,0)/10,0)/100</f>
        <v>44.27</v>
      </c>
      <c r="H1837" s="15" t="n">
        <f aca="false">F1837+G1837</f>
        <v>486.98</v>
      </c>
      <c r="I1837" s="17" t="s">
        <v>2474</v>
      </c>
      <c r="J1837" s="19" t="n">
        <f aca="false">DATE(YEAR(B1837),MONTH(B1837),1)</f>
        <v>46235</v>
      </c>
      <c r="K1837" s="17" t="str">
        <f aca="false">IF(E1837="","No","Yes")</f>
        <v>Yes</v>
      </c>
      <c r="L1837" s="17" t="str">
        <f aca="false">IF(D1837="","No","Yes")</f>
        <v>Yes</v>
      </c>
    </row>
    <row r="1838" customFormat="false" ht="15" hidden="false" customHeight="false" outlineLevel="0" collapsed="false">
      <c r="A1838" s="17" t="s">
        <v>4308</v>
      </c>
      <c r="B1838" s="18" t="n">
        <v>46255</v>
      </c>
      <c r="C1838" s="17" t="s">
        <v>82</v>
      </c>
      <c r="D1838" s="17" t="s">
        <v>2256</v>
      </c>
      <c r="E1838" s="17" t="s">
        <v>2317</v>
      </c>
      <c r="F1838" s="15" t="n">
        <v>522.36</v>
      </c>
      <c r="G1838" s="15" t="n">
        <f aca="false">ROUND(ROUND(F1838*100,0)/10,0)/100</f>
        <v>52.24</v>
      </c>
      <c r="H1838" s="15" t="n">
        <f aca="false">F1838+G1838</f>
        <v>574.6</v>
      </c>
      <c r="I1838" s="17" t="s">
        <v>2474</v>
      </c>
      <c r="J1838" s="19" t="n">
        <f aca="false">DATE(YEAR(B1838),MONTH(B1838),1)</f>
        <v>46235</v>
      </c>
      <c r="K1838" s="17" t="str">
        <f aca="false">IF(E1838="","No","Yes")</f>
        <v>Yes</v>
      </c>
      <c r="L1838" s="17" t="str">
        <f aca="false">IF(D1838="","No","Yes")</f>
        <v>Yes</v>
      </c>
    </row>
    <row r="1839" customFormat="false" ht="15" hidden="false" customHeight="false" outlineLevel="0" collapsed="false">
      <c r="A1839" s="17" t="s">
        <v>4309</v>
      </c>
      <c r="B1839" s="18" t="n">
        <v>46255</v>
      </c>
      <c r="C1839" s="17" t="s">
        <v>82</v>
      </c>
      <c r="D1839" s="17" t="s">
        <v>2329</v>
      </c>
      <c r="E1839" s="17" t="s">
        <v>2328</v>
      </c>
      <c r="F1839" s="15" t="n">
        <v>359.44</v>
      </c>
      <c r="G1839" s="15" t="n">
        <f aca="false">ROUND(ROUND(F1839*100,0)/10,0)/100</f>
        <v>35.94</v>
      </c>
      <c r="H1839" s="15" t="n">
        <f aca="false">F1839+G1839</f>
        <v>395.38</v>
      </c>
      <c r="I1839" s="17" t="s">
        <v>2474</v>
      </c>
      <c r="J1839" s="19" t="n">
        <f aca="false">DATE(YEAR(B1839),MONTH(B1839),1)</f>
        <v>46235</v>
      </c>
      <c r="K1839" s="17" t="str">
        <f aca="false">IF(E1839="","No","Yes")</f>
        <v>Yes</v>
      </c>
      <c r="L1839" s="17" t="str">
        <f aca="false">IF(D1839="","No","Yes")</f>
        <v>Yes</v>
      </c>
    </row>
    <row r="1840" customFormat="false" ht="15" hidden="false" customHeight="false" outlineLevel="0" collapsed="false">
      <c r="A1840" s="17" t="s">
        <v>4310</v>
      </c>
      <c r="B1840" s="18" t="n">
        <v>46255</v>
      </c>
      <c r="C1840" s="17" t="s">
        <v>82</v>
      </c>
      <c r="D1840" s="17" t="s">
        <v>2282</v>
      </c>
      <c r="E1840" s="17" t="s">
        <v>2353</v>
      </c>
      <c r="F1840" s="15" t="n">
        <v>219.82</v>
      </c>
      <c r="G1840" s="15" t="n">
        <f aca="false">ROUND(ROUND(F1840*100,0)/10,0)/100</f>
        <v>21.98</v>
      </c>
      <c r="H1840" s="15" t="n">
        <f aca="false">F1840+G1840</f>
        <v>241.8</v>
      </c>
      <c r="I1840" s="17" t="s">
        <v>2474</v>
      </c>
      <c r="J1840" s="19" t="n">
        <f aca="false">DATE(YEAR(B1840),MONTH(B1840),1)</f>
        <v>46235</v>
      </c>
      <c r="K1840" s="17" t="str">
        <f aca="false">IF(E1840="","No","Yes")</f>
        <v>Yes</v>
      </c>
      <c r="L1840" s="17" t="str">
        <f aca="false">IF(D1840="","No","Yes")</f>
        <v>Yes</v>
      </c>
    </row>
    <row r="1841" customFormat="false" ht="15" hidden="false" customHeight="false" outlineLevel="0" collapsed="false">
      <c r="A1841" s="17" t="s">
        <v>4311</v>
      </c>
      <c r="B1841" s="18" t="n">
        <v>46255</v>
      </c>
      <c r="C1841" s="17" t="s">
        <v>82</v>
      </c>
      <c r="D1841" s="17"/>
      <c r="E1841" s="17"/>
      <c r="F1841" s="15" t="n">
        <v>98.99</v>
      </c>
      <c r="G1841" s="15" t="n">
        <f aca="false">ROUND(ROUND(F1841*100,0)/10,0)/100</f>
        <v>9.9</v>
      </c>
      <c r="H1841" s="15" t="n">
        <f aca="false">F1841+G1841</f>
        <v>108.89</v>
      </c>
      <c r="I1841" s="17" t="s">
        <v>2470</v>
      </c>
      <c r="J1841" s="19" t="n">
        <f aca="false">DATE(YEAR(B1841),MONTH(B1841),1)</f>
        <v>46235</v>
      </c>
      <c r="K1841" s="17" t="str">
        <f aca="false">IF(E1841="","No","Yes")</f>
        <v>No</v>
      </c>
      <c r="L1841" s="17" t="str">
        <f aca="false">IF(D1841="","No","Yes")</f>
        <v>No</v>
      </c>
    </row>
    <row r="1842" customFormat="false" ht="15" hidden="false" customHeight="false" outlineLevel="0" collapsed="false">
      <c r="A1842" s="17" t="s">
        <v>4312</v>
      </c>
      <c r="B1842" s="18" t="n">
        <v>46255</v>
      </c>
      <c r="C1842" s="17" t="s">
        <v>88</v>
      </c>
      <c r="D1842" s="17" t="s">
        <v>2148</v>
      </c>
      <c r="E1842" s="17" t="s">
        <v>2277</v>
      </c>
      <c r="F1842" s="15" t="n">
        <v>533.22</v>
      </c>
      <c r="G1842" s="15" t="n">
        <f aca="false">ROUND(ROUND(F1842*100,0)/10,0)/100</f>
        <v>53.32</v>
      </c>
      <c r="H1842" s="15" t="n">
        <f aca="false">F1842+G1842</f>
        <v>586.54</v>
      </c>
      <c r="I1842" s="17" t="s">
        <v>2474</v>
      </c>
      <c r="J1842" s="19" t="n">
        <f aca="false">DATE(YEAR(B1842),MONTH(B1842),1)</f>
        <v>46235</v>
      </c>
      <c r="K1842" s="17" t="str">
        <f aca="false">IF(E1842="","No","Yes")</f>
        <v>Yes</v>
      </c>
      <c r="L1842" s="17" t="str">
        <f aca="false">IF(D1842="","No","Yes")</f>
        <v>Yes</v>
      </c>
    </row>
    <row r="1843" customFormat="false" ht="15" hidden="false" customHeight="false" outlineLevel="0" collapsed="false">
      <c r="A1843" s="17" t="s">
        <v>4313</v>
      </c>
      <c r="B1843" s="18" t="n">
        <v>46255</v>
      </c>
      <c r="C1843" s="17" t="s">
        <v>88</v>
      </c>
      <c r="D1843" s="17" t="s">
        <v>2267</v>
      </c>
      <c r="E1843" s="17" t="s">
        <v>2352</v>
      </c>
      <c r="F1843" s="15" t="n">
        <v>403.25</v>
      </c>
      <c r="G1843" s="15" t="n">
        <f aca="false">ROUND(ROUND(F1843*100,0)/10,0)/100</f>
        <v>40.33</v>
      </c>
      <c r="H1843" s="15" t="n">
        <f aca="false">F1843+G1843</f>
        <v>443.58</v>
      </c>
      <c r="I1843" s="17" t="s">
        <v>2474</v>
      </c>
      <c r="J1843" s="19" t="n">
        <f aca="false">DATE(YEAR(B1843),MONTH(B1843),1)</f>
        <v>46235</v>
      </c>
      <c r="K1843" s="17" t="str">
        <f aca="false">IF(E1843="","No","Yes")</f>
        <v>Yes</v>
      </c>
      <c r="L1843" s="17" t="str">
        <f aca="false">IF(D1843="","No","Yes")</f>
        <v>Yes</v>
      </c>
    </row>
    <row r="1844" customFormat="false" ht="15" hidden="false" customHeight="false" outlineLevel="0" collapsed="false">
      <c r="A1844" s="17" t="s">
        <v>4314</v>
      </c>
      <c r="B1844" s="18" t="n">
        <v>46255</v>
      </c>
      <c r="C1844" s="17" t="s">
        <v>88</v>
      </c>
      <c r="D1844" s="17" t="s">
        <v>2262</v>
      </c>
      <c r="E1844" s="17"/>
      <c r="F1844" s="15" t="n">
        <v>132.48</v>
      </c>
      <c r="G1844" s="15" t="n">
        <f aca="false">ROUND(ROUND(F1844*100,0)/10,0)/100</f>
        <v>13.25</v>
      </c>
      <c r="H1844" s="15" t="n">
        <f aca="false">F1844+G1844</f>
        <v>145.73</v>
      </c>
      <c r="I1844" s="17" t="s">
        <v>2472</v>
      </c>
      <c r="J1844" s="19" t="n">
        <f aca="false">DATE(YEAR(B1844),MONTH(B1844),1)</f>
        <v>46235</v>
      </c>
      <c r="K1844" s="17" t="str">
        <f aca="false">IF(E1844="","No","Yes")</f>
        <v>No</v>
      </c>
      <c r="L1844" s="17" t="str">
        <f aca="false">IF(D1844="","No","Yes")</f>
        <v>Yes</v>
      </c>
    </row>
    <row r="1845" customFormat="false" ht="15" hidden="false" customHeight="false" outlineLevel="0" collapsed="false">
      <c r="A1845" s="17" t="s">
        <v>4315</v>
      </c>
      <c r="B1845" s="18" t="n">
        <v>46255</v>
      </c>
      <c r="C1845" s="17" t="s">
        <v>101</v>
      </c>
      <c r="D1845" s="17" t="s">
        <v>2256</v>
      </c>
      <c r="E1845" s="17" t="s">
        <v>2298</v>
      </c>
      <c r="F1845" s="15" t="n">
        <v>135.41</v>
      </c>
      <c r="G1845" s="15" t="n">
        <f aca="false">ROUND(ROUND(F1845*100,0)/10,0)/100</f>
        <v>13.54</v>
      </c>
      <c r="H1845" s="15" t="n">
        <f aca="false">F1845+G1845</f>
        <v>148.95</v>
      </c>
      <c r="I1845" s="17" t="s">
        <v>2474</v>
      </c>
      <c r="J1845" s="19" t="n">
        <f aca="false">DATE(YEAR(B1845),MONTH(B1845),1)</f>
        <v>46235</v>
      </c>
      <c r="K1845" s="17" t="str">
        <f aca="false">IF(E1845="","No","Yes")</f>
        <v>Yes</v>
      </c>
      <c r="L1845" s="17" t="str">
        <f aca="false">IF(D1845="","No","Yes")</f>
        <v>Yes</v>
      </c>
    </row>
    <row r="1846" customFormat="false" ht="15" hidden="false" customHeight="false" outlineLevel="0" collapsed="false">
      <c r="A1846" s="17" t="s">
        <v>4316</v>
      </c>
      <c r="B1846" s="18" t="n">
        <v>46255</v>
      </c>
      <c r="C1846" s="17" t="s">
        <v>101</v>
      </c>
      <c r="D1846" s="17" t="s">
        <v>2321</v>
      </c>
      <c r="E1846" s="17" t="s">
        <v>2338</v>
      </c>
      <c r="F1846" s="15" t="n">
        <v>259.57</v>
      </c>
      <c r="G1846" s="15" t="n">
        <f aca="false">ROUND(ROUND(F1846*100,0)/10,0)/100</f>
        <v>25.96</v>
      </c>
      <c r="H1846" s="15" t="n">
        <f aca="false">F1846+G1846</f>
        <v>285.53</v>
      </c>
      <c r="I1846" s="17" t="s">
        <v>2474</v>
      </c>
      <c r="J1846" s="19" t="n">
        <f aca="false">DATE(YEAR(B1846),MONTH(B1846),1)</f>
        <v>46235</v>
      </c>
      <c r="K1846" s="17" t="str">
        <f aca="false">IF(E1846="","No","Yes")</f>
        <v>Yes</v>
      </c>
      <c r="L1846" s="17" t="str">
        <f aca="false">IF(D1846="","No","Yes")</f>
        <v>Yes</v>
      </c>
    </row>
    <row r="1847" customFormat="false" ht="15" hidden="false" customHeight="false" outlineLevel="0" collapsed="false">
      <c r="A1847" s="17" t="s">
        <v>4317</v>
      </c>
      <c r="B1847" s="18" t="n">
        <v>46255</v>
      </c>
      <c r="C1847" s="17" t="s">
        <v>101</v>
      </c>
      <c r="D1847" s="17" t="s">
        <v>2288</v>
      </c>
      <c r="E1847" s="17" t="s">
        <v>2339</v>
      </c>
      <c r="F1847" s="15" t="n">
        <v>572.07</v>
      </c>
      <c r="G1847" s="15" t="n">
        <f aca="false">ROUND(ROUND(F1847*100,0)/10,0)/100</f>
        <v>57.21</v>
      </c>
      <c r="H1847" s="15" t="n">
        <f aca="false">F1847+G1847</f>
        <v>629.28</v>
      </c>
      <c r="I1847" s="17" t="s">
        <v>2474</v>
      </c>
      <c r="J1847" s="19" t="n">
        <f aca="false">DATE(YEAR(B1847),MONTH(B1847),1)</f>
        <v>46235</v>
      </c>
      <c r="K1847" s="17" t="str">
        <f aca="false">IF(E1847="","No","Yes")</f>
        <v>Yes</v>
      </c>
      <c r="L1847" s="17" t="str">
        <f aca="false">IF(D1847="","No","Yes")</f>
        <v>Yes</v>
      </c>
    </row>
    <row r="1848" customFormat="false" ht="15" hidden="false" customHeight="false" outlineLevel="0" collapsed="false">
      <c r="A1848" s="17" t="s">
        <v>4318</v>
      </c>
      <c r="B1848" s="18" t="n">
        <v>46256</v>
      </c>
      <c r="C1848" s="17" t="s">
        <v>82</v>
      </c>
      <c r="D1848" s="17" t="s">
        <v>2292</v>
      </c>
      <c r="E1848" s="17" t="s">
        <v>2291</v>
      </c>
      <c r="F1848" s="15" t="n">
        <v>472.69</v>
      </c>
      <c r="G1848" s="15" t="n">
        <f aca="false">ROUND(ROUND(F1848*100,0)/10,0)/100</f>
        <v>47.27</v>
      </c>
      <c r="H1848" s="15" t="n">
        <f aca="false">F1848+G1848</f>
        <v>519.96</v>
      </c>
      <c r="I1848" s="17" t="s">
        <v>2474</v>
      </c>
      <c r="J1848" s="19" t="n">
        <f aca="false">DATE(YEAR(B1848),MONTH(B1848),1)</f>
        <v>46235</v>
      </c>
      <c r="K1848" s="17" t="str">
        <f aca="false">IF(E1848="","No","Yes")</f>
        <v>Yes</v>
      </c>
      <c r="L1848" s="17" t="str">
        <f aca="false">IF(D1848="","No","Yes")</f>
        <v>Yes</v>
      </c>
    </row>
    <row r="1849" customFormat="false" ht="15" hidden="false" customHeight="false" outlineLevel="0" collapsed="false">
      <c r="A1849" s="17" t="s">
        <v>4319</v>
      </c>
      <c r="B1849" s="18" t="n">
        <v>46256</v>
      </c>
      <c r="C1849" s="17" t="s">
        <v>82</v>
      </c>
      <c r="D1849" s="17" t="s">
        <v>2300</v>
      </c>
      <c r="E1849" s="17" t="s">
        <v>2299</v>
      </c>
      <c r="F1849" s="15" t="n">
        <v>140.12</v>
      </c>
      <c r="G1849" s="15" t="n">
        <f aca="false">ROUND(ROUND(F1849*100,0)/10,0)/100</f>
        <v>14.01</v>
      </c>
      <c r="H1849" s="15" t="n">
        <f aca="false">F1849+G1849</f>
        <v>154.13</v>
      </c>
      <c r="I1849" s="17" t="s">
        <v>2474</v>
      </c>
      <c r="J1849" s="19" t="n">
        <f aca="false">DATE(YEAR(B1849),MONTH(B1849),1)</f>
        <v>46235</v>
      </c>
      <c r="K1849" s="17" t="str">
        <f aca="false">IF(E1849="","No","Yes")</f>
        <v>Yes</v>
      </c>
      <c r="L1849" s="17" t="str">
        <f aca="false">IF(D1849="","No","Yes")</f>
        <v>Yes</v>
      </c>
    </row>
    <row r="1850" customFormat="false" ht="15" hidden="false" customHeight="false" outlineLevel="0" collapsed="false">
      <c r="A1850" s="17" t="s">
        <v>4320</v>
      </c>
      <c r="B1850" s="18" t="n">
        <v>46256</v>
      </c>
      <c r="C1850" s="17" t="s">
        <v>82</v>
      </c>
      <c r="D1850" s="17" t="s">
        <v>2300</v>
      </c>
      <c r="E1850" s="17" t="s">
        <v>2334</v>
      </c>
      <c r="F1850" s="15" t="n">
        <v>300.45</v>
      </c>
      <c r="G1850" s="15" t="n">
        <f aca="false">ROUND(ROUND(F1850*100,0)/10,0)/100</f>
        <v>30.05</v>
      </c>
      <c r="H1850" s="15" t="n">
        <f aca="false">F1850+G1850</f>
        <v>330.5</v>
      </c>
      <c r="I1850" s="17" t="s">
        <v>2474</v>
      </c>
      <c r="J1850" s="19" t="n">
        <f aca="false">DATE(YEAR(B1850),MONTH(B1850),1)</f>
        <v>46235</v>
      </c>
      <c r="K1850" s="17" t="str">
        <f aca="false">IF(E1850="","No","Yes")</f>
        <v>Yes</v>
      </c>
      <c r="L1850" s="17" t="str">
        <f aca="false">IF(D1850="","No","Yes")</f>
        <v>Yes</v>
      </c>
    </row>
    <row r="1851" customFormat="false" ht="15" hidden="false" customHeight="false" outlineLevel="0" collapsed="false">
      <c r="A1851" s="17" t="s">
        <v>4321</v>
      </c>
      <c r="B1851" s="18" t="n">
        <v>46256</v>
      </c>
      <c r="C1851" s="17" t="s">
        <v>82</v>
      </c>
      <c r="D1851" s="17" t="s">
        <v>2256</v>
      </c>
      <c r="E1851" s="17"/>
      <c r="F1851" s="15" t="n">
        <v>135.01</v>
      </c>
      <c r="G1851" s="15" t="n">
        <f aca="false">ROUND(ROUND(F1851*100,0)/10,0)/100</f>
        <v>13.5</v>
      </c>
      <c r="H1851" s="15" t="n">
        <f aca="false">F1851+G1851</f>
        <v>148.51</v>
      </c>
      <c r="I1851" s="17" t="s">
        <v>2472</v>
      </c>
      <c r="J1851" s="19" t="n">
        <f aca="false">DATE(YEAR(B1851),MONTH(B1851),1)</f>
        <v>46235</v>
      </c>
      <c r="K1851" s="17" t="str">
        <f aca="false">IF(E1851="","No","Yes")</f>
        <v>No</v>
      </c>
      <c r="L1851" s="17" t="str">
        <f aca="false">IF(D1851="","No","Yes")</f>
        <v>Yes</v>
      </c>
    </row>
    <row r="1852" customFormat="false" ht="15" hidden="false" customHeight="false" outlineLevel="0" collapsed="false">
      <c r="A1852" s="17" t="s">
        <v>4322</v>
      </c>
      <c r="B1852" s="18" t="n">
        <v>46256</v>
      </c>
      <c r="C1852" s="17" t="s">
        <v>88</v>
      </c>
      <c r="D1852" s="17" t="s">
        <v>2135</v>
      </c>
      <c r="E1852" s="17" t="s">
        <v>2312</v>
      </c>
      <c r="F1852" s="15" t="n">
        <v>106.76</v>
      </c>
      <c r="G1852" s="15" t="n">
        <f aca="false">ROUND(ROUND(F1852*100,0)/10,0)/100</f>
        <v>10.68</v>
      </c>
      <c r="H1852" s="15" t="n">
        <f aca="false">F1852+G1852</f>
        <v>117.44</v>
      </c>
      <c r="I1852" s="17" t="s">
        <v>2474</v>
      </c>
      <c r="J1852" s="19" t="n">
        <f aca="false">DATE(YEAR(B1852),MONTH(B1852),1)</f>
        <v>46235</v>
      </c>
      <c r="K1852" s="17" t="str">
        <f aca="false">IF(E1852="","No","Yes")</f>
        <v>Yes</v>
      </c>
      <c r="L1852" s="17" t="str">
        <f aca="false">IF(D1852="","No","Yes")</f>
        <v>Yes</v>
      </c>
    </row>
    <row r="1853" customFormat="false" ht="15" hidden="false" customHeight="false" outlineLevel="0" collapsed="false">
      <c r="A1853" s="17" t="s">
        <v>4323</v>
      </c>
      <c r="B1853" s="18" t="n">
        <v>46256</v>
      </c>
      <c r="C1853" s="17" t="s">
        <v>88</v>
      </c>
      <c r="D1853" s="17" t="s">
        <v>2321</v>
      </c>
      <c r="E1853" s="17" t="s">
        <v>2320</v>
      </c>
      <c r="F1853" s="15" t="n">
        <v>132.01</v>
      </c>
      <c r="G1853" s="15" t="n">
        <f aca="false">ROUND(ROUND(F1853*100,0)/10,0)/100</f>
        <v>13.2</v>
      </c>
      <c r="H1853" s="15" t="n">
        <f aca="false">F1853+G1853</f>
        <v>145.21</v>
      </c>
      <c r="I1853" s="17" t="s">
        <v>2474</v>
      </c>
      <c r="J1853" s="19" t="n">
        <f aca="false">DATE(YEAR(B1853),MONTH(B1853),1)</f>
        <v>46235</v>
      </c>
      <c r="K1853" s="17" t="str">
        <f aca="false">IF(E1853="","No","Yes")</f>
        <v>Yes</v>
      </c>
      <c r="L1853" s="17" t="str">
        <f aca="false">IF(D1853="","No","Yes")</f>
        <v>Yes</v>
      </c>
    </row>
    <row r="1854" customFormat="false" ht="15" hidden="false" customHeight="false" outlineLevel="0" collapsed="false">
      <c r="A1854" s="17" t="s">
        <v>4324</v>
      </c>
      <c r="B1854" s="18" t="n">
        <v>46256</v>
      </c>
      <c r="C1854" s="17" t="s">
        <v>88</v>
      </c>
      <c r="D1854" s="17" t="s">
        <v>2282</v>
      </c>
      <c r="E1854" s="17" t="s">
        <v>2347</v>
      </c>
      <c r="F1854" s="15" t="n">
        <v>1009.61</v>
      </c>
      <c r="G1854" s="15" t="n">
        <f aca="false">ROUND(ROUND(F1854*100,0)/10,0)/100</f>
        <v>100.96</v>
      </c>
      <c r="H1854" s="15" t="n">
        <f aca="false">F1854+G1854</f>
        <v>1110.57</v>
      </c>
      <c r="I1854" s="17" t="s">
        <v>2474</v>
      </c>
      <c r="J1854" s="19" t="n">
        <f aca="false">DATE(YEAR(B1854),MONTH(B1854),1)</f>
        <v>46235</v>
      </c>
      <c r="K1854" s="17" t="str">
        <f aca="false">IF(E1854="","No","Yes")</f>
        <v>Yes</v>
      </c>
      <c r="L1854" s="17" t="str">
        <f aca="false">IF(D1854="","No","Yes")</f>
        <v>Yes</v>
      </c>
    </row>
    <row r="1855" customFormat="false" ht="15" hidden="false" customHeight="false" outlineLevel="0" collapsed="false">
      <c r="A1855" s="17" t="s">
        <v>4325</v>
      </c>
      <c r="B1855" s="18" t="n">
        <v>46256</v>
      </c>
      <c r="C1855" s="17" t="s">
        <v>88</v>
      </c>
      <c r="D1855" s="17" t="s">
        <v>2189</v>
      </c>
      <c r="E1855" s="17" t="s">
        <v>2355</v>
      </c>
      <c r="F1855" s="15" t="n">
        <v>195.6</v>
      </c>
      <c r="G1855" s="15" t="n">
        <f aca="false">ROUND(ROUND(F1855*100,0)/10,0)/100</f>
        <v>19.56</v>
      </c>
      <c r="H1855" s="15" t="n">
        <f aca="false">F1855+G1855</f>
        <v>215.16</v>
      </c>
      <c r="I1855" s="17" t="s">
        <v>2474</v>
      </c>
      <c r="J1855" s="19" t="n">
        <f aca="false">DATE(YEAR(B1855),MONTH(B1855),1)</f>
        <v>46235</v>
      </c>
      <c r="K1855" s="17" t="str">
        <f aca="false">IF(E1855="","No","Yes")</f>
        <v>Yes</v>
      </c>
      <c r="L1855" s="17" t="str">
        <f aca="false">IF(D1855="","No","Yes")</f>
        <v>Yes</v>
      </c>
    </row>
    <row r="1856" customFormat="false" ht="15" hidden="false" customHeight="false" outlineLevel="0" collapsed="false">
      <c r="A1856" s="17" t="s">
        <v>4326</v>
      </c>
      <c r="B1856" s="18" t="n">
        <v>46256</v>
      </c>
      <c r="C1856" s="17" t="s">
        <v>88</v>
      </c>
      <c r="D1856" s="17" t="s">
        <v>2262</v>
      </c>
      <c r="E1856" s="17" t="s">
        <v>2364</v>
      </c>
      <c r="F1856" s="15" t="n">
        <v>1785.79</v>
      </c>
      <c r="G1856" s="15" t="n">
        <f aca="false">ROUND(ROUND(F1856*100,0)/10,0)/100</f>
        <v>178.58</v>
      </c>
      <c r="H1856" s="15" t="n">
        <f aca="false">F1856+G1856</f>
        <v>1964.37</v>
      </c>
      <c r="I1856" s="17" t="s">
        <v>2474</v>
      </c>
      <c r="J1856" s="19" t="n">
        <f aca="false">DATE(YEAR(B1856),MONTH(B1856),1)</f>
        <v>46235</v>
      </c>
      <c r="K1856" s="17" t="str">
        <f aca="false">IF(E1856="","No","Yes")</f>
        <v>Yes</v>
      </c>
      <c r="L1856" s="17" t="str">
        <f aca="false">IF(D1856="","No","Yes")</f>
        <v>Yes</v>
      </c>
    </row>
    <row r="1857" customFormat="false" ht="15" hidden="false" customHeight="false" outlineLevel="0" collapsed="false">
      <c r="A1857" s="17" t="s">
        <v>4327</v>
      </c>
      <c r="B1857" s="18" t="n">
        <v>46256</v>
      </c>
      <c r="C1857" s="17" t="s">
        <v>101</v>
      </c>
      <c r="D1857" s="17" t="s">
        <v>2082</v>
      </c>
      <c r="E1857" s="17" t="s">
        <v>2209</v>
      </c>
      <c r="F1857" s="15" t="n">
        <v>71.86</v>
      </c>
      <c r="G1857" s="15" t="n">
        <f aca="false">ROUND(ROUND(F1857*100,0)/10,0)/100</f>
        <v>7.19</v>
      </c>
      <c r="H1857" s="15" t="n">
        <f aca="false">F1857+G1857</f>
        <v>79.05</v>
      </c>
      <c r="I1857" s="17" t="s">
        <v>2474</v>
      </c>
      <c r="J1857" s="19" t="n">
        <f aca="false">DATE(YEAR(B1857),MONTH(B1857),1)</f>
        <v>46235</v>
      </c>
      <c r="K1857" s="17" t="str">
        <f aca="false">IF(E1857="","No","Yes")</f>
        <v>Yes</v>
      </c>
      <c r="L1857" s="17" t="str">
        <f aca="false">IF(D1857="","No","Yes")</f>
        <v>Yes</v>
      </c>
    </row>
    <row r="1858" customFormat="false" ht="15" hidden="false" customHeight="false" outlineLevel="0" collapsed="false">
      <c r="A1858" s="17" t="s">
        <v>4328</v>
      </c>
      <c r="B1858" s="18" t="n">
        <v>46256</v>
      </c>
      <c r="C1858" s="17" t="s">
        <v>101</v>
      </c>
      <c r="D1858" s="17" t="s">
        <v>2164</v>
      </c>
      <c r="E1858" s="17" t="s">
        <v>2344</v>
      </c>
      <c r="F1858" s="15" t="n">
        <v>82.54</v>
      </c>
      <c r="G1858" s="15" t="n">
        <f aca="false">ROUND(ROUND(F1858*100,0)/10,0)/100</f>
        <v>8.25</v>
      </c>
      <c r="H1858" s="15" t="n">
        <f aca="false">F1858+G1858</f>
        <v>90.79</v>
      </c>
      <c r="I1858" s="17" t="s">
        <v>2474</v>
      </c>
      <c r="J1858" s="19" t="n">
        <f aca="false">DATE(YEAR(B1858),MONTH(B1858),1)</f>
        <v>46235</v>
      </c>
      <c r="K1858" s="17" t="str">
        <f aca="false">IF(E1858="","No","Yes")</f>
        <v>Yes</v>
      </c>
      <c r="L1858" s="17" t="str">
        <f aca="false">IF(D1858="","No","Yes")</f>
        <v>Yes</v>
      </c>
    </row>
    <row r="1859" customFormat="false" ht="15" hidden="false" customHeight="false" outlineLevel="0" collapsed="false">
      <c r="A1859" s="17" t="s">
        <v>4329</v>
      </c>
      <c r="B1859" s="18" t="n">
        <v>46257</v>
      </c>
      <c r="C1859" s="17" t="s">
        <v>82</v>
      </c>
      <c r="D1859" s="17" t="s">
        <v>2095</v>
      </c>
      <c r="E1859" s="17" t="s">
        <v>2222</v>
      </c>
      <c r="F1859" s="15" t="n">
        <v>56.44</v>
      </c>
      <c r="G1859" s="15" t="n">
        <f aca="false">ROUND(ROUND(F1859*100,0)/10,0)/100</f>
        <v>5.64</v>
      </c>
      <c r="H1859" s="15" t="n">
        <f aca="false">F1859+G1859</f>
        <v>62.08</v>
      </c>
      <c r="I1859" s="17" t="s">
        <v>2474</v>
      </c>
      <c r="J1859" s="19" t="n">
        <f aca="false">DATE(YEAR(B1859),MONTH(B1859),1)</f>
        <v>46235</v>
      </c>
      <c r="K1859" s="17" t="str">
        <f aca="false">IF(E1859="","No","Yes")</f>
        <v>Yes</v>
      </c>
      <c r="L1859" s="17" t="str">
        <f aca="false">IF(D1859="","No","Yes")</f>
        <v>Yes</v>
      </c>
    </row>
    <row r="1860" customFormat="false" ht="15" hidden="false" customHeight="false" outlineLevel="0" collapsed="false">
      <c r="A1860" s="17" t="s">
        <v>4330</v>
      </c>
      <c r="B1860" s="18" t="n">
        <v>46257</v>
      </c>
      <c r="C1860" s="17" t="s">
        <v>82</v>
      </c>
      <c r="D1860" s="17" t="s">
        <v>2242</v>
      </c>
      <c r="E1860" s="17" t="s">
        <v>2365</v>
      </c>
      <c r="F1860" s="15" t="n">
        <v>223.61</v>
      </c>
      <c r="G1860" s="15" t="n">
        <f aca="false">ROUND(ROUND(F1860*100,0)/10,0)/100</f>
        <v>22.36</v>
      </c>
      <c r="H1860" s="15" t="n">
        <f aca="false">F1860+G1860</f>
        <v>245.97</v>
      </c>
      <c r="I1860" s="17" t="s">
        <v>2474</v>
      </c>
      <c r="J1860" s="19" t="n">
        <f aca="false">DATE(YEAR(B1860),MONTH(B1860),1)</f>
        <v>46235</v>
      </c>
      <c r="K1860" s="17" t="str">
        <f aca="false">IF(E1860="","No","Yes")</f>
        <v>Yes</v>
      </c>
      <c r="L1860" s="17" t="str">
        <f aca="false">IF(D1860="","No","Yes")</f>
        <v>Yes</v>
      </c>
    </row>
    <row r="1861" customFormat="false" ht="15" hidden="false" customHeight="false" outlineLevel="0" collapsed="false">
      <c r="A1861" s="17" t="s">
        <v>4331</v>
      </c>
      <c r="B1861" s="18" t="n">
        <v>46257</v>
      </c>
      <c r="C1861" s="17" t="s">
        <v>82</v>
      </c>
      <c r="D1861" s="17" t="s">
        <v>2275</v>
      </c>
      <c r="E1861" s="17" t="s">
        <v>2372</v>
      </c>
      <c r="F1861" s="15" t="n">
        <v>306.03</v>
      </c>
      <c r="G1861" s="15" t="n">
        <f aca="false">ROUND(ROUND(F1861*100,0)/10,0)/100</f>
        <v>30.6</v>
      </c>
      <c r="H1861" s="15" t="n">
        <f aca="false">F1861+G1861</f>
        <v>336.63</v>
      </c>
      <c r="I1861" s="17" t="s">
        <v>2474</v>
      </c>
      <c r="J1861" s="19" t="n">
        <f aca="false">DATE(YEAR(B1861),MONTH(B1861),1)</f>
        <v>46235</v>
      </c>
      <c r="K1861" s="17" t="str">
        <f aca="false">IF(E1861="","No","Yes")</f>
        <v>Yes</v>
      </c>
      <c r="L1861" s="17" t="str">
        <f aca="false">IF(D1861="","No","Yes")</f>
        <v>Yes</v>
      </c>
    </row>
    <row r="1862" customFormat="false" ht="15" hidden="false" customHeight="false" outlineLevel="0" collapsed="false">
      <c r="A1862" s="17" t="s">
        <v>4332</v>
      </c>
      <c r="B1862" s="18" t="n">
        <v>46257</v>
      </c>
      <c r="C1862" s="17" t="s">
        <v>88</v>
      </c>
      <c r="D1862" s="17" t="s">
        <v>2199</v>
      </c>
      <c r="E1862" s="17" t="s">
        <v>2333</v>
      </c>
      <c r="F1862" s="15" t="n">
        <v>307.66</v>
      </c>
      <c r="G1862" s="15" t="n">
        <f aca="false">ROUND(ROUND(F1862*100,0)/10,0)/100</f>
        <v>30.77</v>
      </c>
      <c r="H1862" s="15" t="n">
        <f aca="false">F1862+G1862</f>
        <v>338.43</v>
      </c>
      <c r="I1862" s="17" t="s">
        <v>2474</v>
      </c>
      <c r="J1862" s="19" t="n">
        <f aca="false">DATE(YEAR(B1862),MONTH(B1862),1)</f>
        <v>46235</v>
      </c>
      <c r="K1862" s="17" t="str">
        <f aca="false">IF(E1862="","No","Yes")</f>
        <v>Yes</v>
      </c>
      <c r="L1862" s="17" t="str">
        <f aca="false">IF(D1862="","No","Yes")</f>
        <v>Yes</v>
      </c>
    </row>
    <row r="1863" customFormat="false" ht="15" hidden="false" customHeight="false" outlineLevel="0" collapsed="false">
      <c r="A1863" s="17" t="s">
        <v>4333</v>
      </c>
      <c r="B1863" s="18" t="n">
        <v>46257</v>
      </c>
      <c r="C1863" s="17" t="s">
        <v>101</v>
      </c>
      <c r="D1863" s="17" t="s">
        <v>2189</v>
      </c>
      <c r="E1863" s="17" t="s">
        <v>2315</v>
      </c>
      <c r="F1863" s="15" t="n">
        <v>325.77</v>
      </c>
      <c r="G1863" s="15" t="n">
        <f aca="false">ROUND(ROUND(F1863*100,0)/10,0)/100</f>
        <v>32.58</v>
      </c>
      <c r="H1863" s="15" t="n">
        <f aca="false">F1863+G1863</f>
        <v>358.35</v>
      </c>
      <c r="I1863" s="17" t="s">
        <v>2474</v>
      </c>
      <c r="J1863" s="19" t="n">
        <f aca="false">DATE(YEAR(B1863),MONTH(B1863),1)</f>
        <v>46235</v>
      </c>
      <c r="K1863" s="17" t="str">
        <f aca="false">IF(E1863="","No","Yes")</f>
        <v>Yes</v>
      </c>
      <c r="L1863" s="17" t="str">
        <f aca="false">IF(D1863="","No","Yes")</f>
        <v>Yes</v>
      </c>
    </row>
    <row r="1864" customFormat="false" ht="15" hidden="false" customHeight="false" outlineLevel="0" collapsed="false">
      <c r="A1864" s="17" t="s">
        <v>4334</v>
      </c>
      <c r="B1864" s="18" t="n">
        <v>46258</v>
      </c>
      <c r="C1864" s="17" t="s">
        <v>82</v>
      </c>
      <c r="D1864" s="17" t="s">
        <v>2282</v>
      </c>
      <c r="E1864" s="17" t="s">
        <v>2331</v>
      </c>
      <c r="F1864" s="15" t="n">
        <v>132.29</v>
      </c>
      <c r="G1864" s="15" t="n">
        <f aca="false">ROUND(ROUND(F1864*100,0)/10,0)/100</f>
        <v>13.23</v>
      </c>
      <c r="H1864" s="15" t="n">
        <f aca="false">F1864+G1864</f>
        <v>145.52</v>
      </c>
      <c r="I1864" s="17" t="s">
        <v>2474</v>
      </c>
      <c r="J1864" s="19" t="n">
        <f aca="false">DATE(YEAR(B1864),MONTH(B1864),1)</f>
        <v>46235</v>
      </c>
      <c r="K1864" s="17" t="str">
        <f aca="false">IF(E1864="","No","Yes")</f>
        <v>Yes</v>
      </c>
      <c r="L1864" s="17" t="str">
        <f aca="false">IF(D1864="","No","Yes")</f>
        <v>Yes</v>
      </c>
    </row>
    <row r="1865" customFormat="false" ht="15" hidden="false" customHeight="false" outlineLevel="0" collapsed="false">
      <c r="A1865" s="17" t="s">
        <v>4335</v>
      </c>
      <c r="B1865" s="18" t="n">
        <v>46258</v>
      </c>
      <c r="C1865" s="17" t="s">
        <v>82</v>
      </c>
      <c r="D1865" s="17" t="s">
        <v>2242</v>
      </c>
      <c r="E1865" s="17" t="s">
        <v>2340</v>
      </c>
      <c r="F1865" s="15" t="n">
        <v>432.48</v>
      </c>
      <c r="G1865" s="15" t="n">
        <f aca="false">ROUND(ROUND(F1865*100,0)/10,0)/100</f>
        <v>43.25</v>
      </c>
      <c r="H1865" s="15" t="n">
        <f aca="false">F1865+G1865</f>
        <v>475.73</v>
      </c>
      <c r="I1865" s="17" t="s">
        <v>2474</v>
      </c>
      <c r="J1865" s="19" t="n">
        <f aca="false">DATE(YEAR(B1865),MONTH(B1865),1)</f>
        <v>46235</v>
      </c>
      <c r="K1865" s="17" t="str">
        <f aca="false">IF(E1865="","No","Yes")</f>
        <v>Yes</v>
      </c>
      <c r="L1865" s="17" t="str">
        <f aca="false">IF(D1865="","No","Yes")</f>
        <v>Yes</v>
      </c>
    </row>
    <row r="1866" customFormat="false" ht="15" hidden="false" customHeight="false" outlineLevel="0" collapsed="false">
      <c r="A1866" s="17" t="s">
        <v>4336</v>
      </c>
      <c r="B1866" s="18" t="n">
        <v>46258</v>
      </c>
      <c r="C1866" s="17" t="s">
        <v>82</v>
      </c>
      <c r="D1866" s="17" t="s">
        <v>2226</v>
      </c>
      <c r="E1866" s="17" t="s">
        <v>2350</v>
      </c>
      <c r="F1866" s="15" t="n">
        <v>360.42</v>
      </c>
      <c r="G1866" s="15" t="n">
        <f aca="false">ROUND(ROUND(F1866*100,0)/10,0)/100</f>
        <v>36.04</v>
      </c>
      <c r="H1866" s="15" t="n">
        <f aca="false">F1866+G1866</f>
        <v>396.46</v>
      </c>
      <c r="I1866" s="17" t="s">
        <v>2474</v>
      </c>
      <c r="J1866" s="19" t="n">
        <f aca="false">DATE(YEAR(B1866),MONTH(B1866),1)</f>
        <v>46235</v>
      </c>
      <c r="K1866" s="17" t="str">
        <f aca="false">IF(E1866="","No","Yes")</f>
        <v>Yes</v>
      </c>
      <c r="L1866" s="17" t="str">
        <f aca="false">IF(D1866="","No","Yes")</f>
        <v>Yes</v>
      </c>
    </row>
    <row r="1867" customFormat="false" ht="15" hidden="false" customHeight="false" outlineLevel="0" collapsed="false">
      <c r="A1867" s="17" t="s">
        <v>4337</v>
      </c>
      <c r="B1867" s="18" t="n">
        <v>46258</v>
      </c>
      <c r="C1867" s="17" t="s">
        <v>88</v>
      </c>
      <c r="D1867" s="17" t="s">
        <v>2288</v>
      </c>
      <c r="E1867" s="17" t="s">
        <v>2366</v>
      </c>
      <c r="F1867" s="15" t="n">
        <v>33.47</v>
      </c>
      <c r="G1867" s="15" t="n">
        <f aca="false">ROUND(ROUND(F1867*100,0)/10,0)/100</f>
        <v>3.35</v>
      </c>
      <c r="H1867" s="15" t="n">
        <f aca="false">F1867+G1867</f>
        <v>36.82</v>
      </c>
      <c r="I1867" s="17" t="s">
        <v>2474</v>
      </c>
      <c r="J1867" s="19" t="n">
        <f aca="false">DATE(YEAR(B1867),MONTH(B1867),1)</f>
        <v>46235</v>
      </c>
      <c r="K1867" s="17" t="str">
        <f aca="false">IF(E1867="","No","Yes")</f>
        <v>Yes</v>
      </c>
      <c r="L1867" s="17" t="str">
        <f aca="false">IF(D1867="","No","Yes")</f>
        <v>Yes</v>
      </c>
    </row>
    <row r="1868" customFormat="false" ht="15" hidden="false" customHeight="false" outlineLevel="0" collapsed="false">
      <c r="A1868" s="17" t="s">
        <v>4338</v>
      </c>
      <c r="B1868" s="18" t="n">
        <v>46258</v>
      </c>
      <c r="C1868" s="17" t="s">
        <v>101</v>
      </c>
      <c r="D1868" s="17" t="s">
        <v>2300</v>
      </c>
      <c r="E1868" s="17" t="s">
        <v>2346</v>
      </c>
      <c r="F1868" s="15" t="n">
        <v>1537.44</v>
      </c>
      <c r="G1868" s="15" t="n">
        <f aca="false">ROUND(ROUND(F1868*100,0)/10,0)/100</f>
        <v>153.74</v>
      </c>
      <c r="H1868" s="15" t="n">
        <f aca="false">F1868+G1868</f>
        <v>1691.18</v>
      </c>
      <c r="I1868" s="17" t="s">
        <v>2474</v>
      </c>
      <c r="J1868" s="19" t="n">
        <f aca="false">DATE(YEAR(B1868),MONTH(B1868),1)</f>
        <v>46235</v>
      </c>
      <c r="K1868" s="17" t="str">
        <f aca="false">IF(E1868="","No","Yes")</f>
        <v>Yes</v>
      </c>
      <c r="L1868" s="17" t="str">
        <f aca="false">IF(D1868="","No","Yes")</f>
        <v>Yes</v>
      </c>
    </row>
    <row r="1869" customFormat="false" ht="15" hidden="false" customHeight="false" outlineLevel="0" collapsed="false">
      <c r="A1869" s="17" t="s">
        <v>4339</v>
      </c>
      <c r="B1869" s="18" t="n">
        <v>46259</v>
      </c>
      <c r="C1869" s="17" t="s">
        <v>82</v>
      </c>
      <c r="D1869" s="17" t="s">
        <v>2329</v>
      </c>
      <c r="E1869" s="17" t="s">
        <v>2341</v>
      </c>
      <c r="F1869" s="15" t="n">
        <v>147.07</v>
      </c>
      <c r="G1869" s="15" t="n">
        <f aca="false">ROUND(ROUND(F1869*100,0)/10,0)/100</f>
        <v>14.71</v>
      </c>
      <c r="H1869" s="15" t="n">
        <f aca="false">F1869+G1869</f>
        <v>161.78</v>
      </c>
      <c r="I1869" s="17" t="s">
        <v>2474</v>
      </c>
      <c r="J1869" s="19" t="n">
        <f aca="false">DATE(YEAR(B1869),MONTH(B1869),1)</f>
        <v>46235</v>
      </c>
      <c r="K1869" s="17" t="str">
        <f aca="false">IF(E1869="","No","Yes")</f>
        <v>Yes</v>
      </c>
      <c r="L1869" s="17" t="str">
        <f aca="false">IF(D1869="","No","Yes")</f>
        <v>Yes</v>
      </c>
    </row>
    <row r="1870" customFormat="false" ht="15" hidden="false" customHeight="false" outlineLevel="0" collapsed="false">
      <c r="A1870" s="17" t="s">
        <v>4340</v>
      </c>
      <c r="B1870" s="18" t="n">
        <v>46259</v>
      </c>
      <c r="C1870" s="17" t="s">
        <v>82</v>
      </c>
      <c r="D1870" s="17" t="s">
        <v>2329</v>
      </c>
      <c r="E1870" s="17" t="s">
        <v>2390</v>
      </c>
      <c r="F1870" s="15" t="n">
        <v>495.81</v>
      </c>
      <c r="G1870" s="15" t="n">
        <f aca="false">ROUND(ROUND(F1870*100,0)/10,0)/100</f>
        <v>49.58</v>
      </c>
      <c r="H1870" s="15" t="n">
        <f aca="false">F1870+G1870</f>
        <v>545.39</v>
      </c>
      <c r="I1870" s="17" t="s">
        <v>2474</v>
      </c>
      <c r="J1870" s="19" t="n">
        <f aca="false">DATE(YEAR(B1870),MONTH(B1870),1)</f>
        <v>46235</v>
      </c>
      <c r="K1870" s="17" t="str">
        <f aca="false">IF(E1870="","No","Yes")</f>
        <v>Yes</v>
      </c>
      <c r="L1870" s="17" t="str">
        <f aca="false">IF(D1870="","No","Yes")</f>
        <v>Yes</v>
      </c>
    </row>
    <row r="1871" customFormat="false" ht="15" hidden="false" customHeight="false" outlineLevel="0" collapsed="false">
      <c r="A1871" s="17" t="s">
        <v>4341</v>
      </c>
      <c r="B1871" s="18" t="n">
        <v>46259</v>
      </c>
      <c r="C1871" s="17" t="s">
        <v>82</v>
      </c>
      <c r="D1871" s="17" t="s">
        <v>2300</v>
      </c>
      <c r="E1871" s="17" t="s">
        <v>2412</v>
      </c>
      <c r="F1871" s="15" t="n">
        <v>104.79</v>
      </c>
      <c r="G1871" s="15" t="n">
        <f aca="false">ROUND(ROUND(F1871*100,0)/10,0)/100</f>
        <v>10.48</v>
      </c>
      <c r="H1871" s="15" t="n">
        <f aca="false">F1871+G1871</f>
        <v>115.27</v>
      </c>
      <c r="I1871" s="17" t="s">
        <v>2474</v>
      </c>
      <c r="J1871" s="19" t="n">
        <f aca="false">DATE(YEAR(B1871),MONTH(B1871),1)</f>
        <v>46235</v>
      </c>
      <c r="K1871" s="17" t="str">
        <f aca="false">IF(E1871="","No","Yes")</f>
        <v>Yes</v>
      </c>
      <c r="L1871" s="17" t="str">
        <f aca="false">IF(D1871="","No","Yes")</f>
        <v>Yes</v>
      </c>
    </row>
    <row r="1872" customFormat="false" ht="15" hidden="false" customHeight="false" outlineLevel="0" collapsed="false">
      <c r="A1872" s="17" t="s">
        <v>4342</v>
      </c>
      <c r="B1872" s="18" t="n">
        <v>46259</v>
      </c>
      <c r="C1872" s="17" t="s">
        <v>82</v>
      </c>
      <c r="D1872" s="17" t="s">
        <v>2256</v>
      </c>
      <c r="E1872" s="17" t="s">
        <v>2425</v>
      </c>
      <c r="F1872" s="15" t="n">
        <v>216.09</v>
      </c>
      <c r="G1872" s="15" t="n">
        <f aca="false">ROUND(ROUND(F1872*100,0)/10,0)/100</f>
        <v>21.61</v>
      </c>
      <c r="H1872" s="15" t="n">
        <f aca="false">F1872+G1872</f>
        <v>237.7</v>
      </c>
      <c r="I1872" s="17" t="s">
        <v>2474</v>
      </c>
      <c r="J1872" s="19" t="n">
        <f aca="false">DATE(YEAR(B1872),MONTH(B1872),1)</f>
        <v>46235</v>
      </c>
      <c r="K1872" s="17" t="str">
        <f aca="false">IF(E1872="","No","Yes")</f>
        <v>Yes</v>
      </c>
      <c r="L1872" s="17" t="str">
        <f aca="false">IF(D1872="","No","Yes")</f>
        <v>Yes</v>
      </c>
    </row>
    <row r="1873" customFormat="false" ht="15" hidden="false" customHeight="false" outlineLevel="0" collapsed="false">
      <c r="A1873" s="17" t="s">
        <v>4343</v>
      </c>
      <c r="B1873" s="18" t="n">
        <v>46259</v>
      </c>
      <c r="C1873" s="17" t="s">
        <v>88</v>
      </c>
      <c r="D1873" s="17" t="s">
        <v>2303</v>
      </c>
      <c r="E1873" s="17" t="s">
        <v>2394</v>
      </c>
      <c r="F1873" s="15" t="n">
        <v>57.56</v>
      </c>
      <c r="G1873" s="15" t="n">
        <f aca="false">ROUND(ROUND(F1873*100,0)/10,0)/100</f>
        <v>5.76</v>
      </c>
      <c r="H1873" s="15" t="n">
        <f aca="false">F1873+G1873</f>
        <v>63.32</v>
      </c>
      <c r="I1873" s="17" t="s">
        <v>2474</v>
      </c>
      <c r="J1873" s="19" t="n">
        <f aca="false">DATE(YEAR(B1873),MONTH(B1873),1)</f>
        <v>46235</v>
      </c>
      <c r="K1873" s="17" t="str">
        <f aca="false">IF(E1873="","No","Yes")</f>
        <v>Yes</v>
      </c>
      <c r="L1873" s="17" t="str">
        <f aca="false">IF(D1873="","No","Yes")</f>
        <v>Yes</v>
      </c>
    </row>
    <row r="1874" customFormat="false" ht="15" hidden="false" customHeight="false" outlineLevel="0" collapsed="false">
      <c r="A1874" s="17" t="s">
        <v>4344</v>
      </c>
      <c r="B1874" s="18" t="n">
        <v>46259</v>
      </c>
      <c r="C1874" s="17" t="s">
        <v>88</v>
      </c>
      <c r="D1874" s="17" t="s">
        <v>2300</v>
      </c>
      <c r="E1874" s="17" t="s">
        <v>2432</v>
      </c>
      <c r="F1874" s="15" t="n">
        <v>77.45</v>
      </c>
      <c r="G1874" s="15" t="n">
        <f aca="false">ROUND(ROUND(F1874*100,0)/10,0)/100</f>
        <v>7.75</v>
      </c>
      <c r="H1874" s="15" t="n">
        <f aca="false">F1874+G1874</f>
        <v>85.2</v>
      </c>
      <c r="I1874" s="17" t="s">
        <v>2474</v>
      </c>
      <c r="J1874" s="19" t="n">
        <f aca="false">DATE(YEAR(B1874),MONTH(B1874),1)</f>
        <v>46235</v>
      </c>
      <c r="K1874" s="17" t="str">
        <f aca="false">IF(E1874="","No","Yes")</f>
        <v>Yes</v>
      </c>
      <c r="L1874" s="17" t="str">
        <f aca="false">IF(D1874="","No","Yes")</f>
        <v>Yes</v>
      </c>
    </row>
    <row r="1875" customFormat="false" ht="15" hidden="false" customHeight="false" outlineLevel="0" collapsed="false">
      <c r="A1875" s="17" t="s">
        <v>4345</v>
      </c>
      <c r="B1875" s="18" t="n">
        <v>46259</v>
      </c>
      <c r="C1875" s="17" t="s">
        <v>101</v>
      </c>
      <c r="D1875" s="17" t="s">
        <v>2256</v>
      </c>
      <c r="E1875" s="17" t="s">
        <v>2335</v>
      </c>
      <c r="F1875" s="15" t="n">
        <v>257.32</v>
      </c>
      <c r="G1875" s="15" t="n">
        <f aca="false">ROUND(ROUND(F1875*100,0)/10,0)/100</f>
        <v>25.73</v>
      </c>
      <c r="H1875" s="15" t="n">
        <f aca="false">F1875+G1875</f>
        <v>283.05</v>
      </c>
      <c r="I1875" s="17" t="s">
        <v>2474</v>
      </c>
      <c r="J1875" s="19" t="n">
        <f aca="false">DATE(YEAR(B1875),MONTH(B1875),1)</f>
        <v>46235</v>
      </c>
      <c r="K1875" s="17" t="str">
        <f aca="false">IF(E1875="","No","Yes")</f>
        <v>Yes</v>
      </c>
      <c r="L1875" s="17" t="str">
        <f aca="false">IF(D1875="","No","Yes")</f>
        <v>Yes</v>
      </c>
    </row>
    <row r="1876" customFormat="false" ht="15" hidden="false" customHeight="false" outlineLevel="0" collapsed="false">
      <c r="A1876" s="17" t="s">
        <v>4346</v>
      </c>
      <c r="B1876" s="18" t="n">
        <v>46259</v>
      </c>
      <c r="C1876" s="17" t="s">
        <v>101</v>
      </c>
      <c r="D1876" s="17" t="s">
        <v>2189</v>
      </c>
      <c r="E1876" s="17" t="s">
        <v>2336</v>
      </c>
      <c r="F1876" s="15" t="n">
        <v>194.66</v>
      </c>
      <c r="G1876" s="15" t="n">
        <f aca="false">ROUND(ROUND(F1876*100,0)/10,0)/100</f>
        <v>19.47</v>
      </c>
      <c r="H1876" s="15" t="n">
        <f aca="false">F1876+G1876</f>
        <v>214.13</v>
      </c>
      <c r="I1876" s="17" t="s">
        <v>2474</v>
      </c>
      <c r="J1876" s="19" t="n">
        <f aca="false">DATE(YEAR(B1876),MONTH(B1876),1)</f>
        <v>46235</v>
      </c>
      <c r="K1876" s="17" t="str">
        <f aca="false">IF(E1876="","No","Yes")</f>
        <v>Yes</v>
      </c>
      <c r="L1876" s="17" t="str">
        <f aca="false">IF(D1876="","No","Yes")</f>
        <v>Yes</v>
      </c>
    </row>
    <row r="1877" customFormat="false" ht="15" hidden="false" customHeight="false" outlineLevel="0" collapsed="false">
      <c r="A1877" s="17" t="s">
        <v>4347</v>
      </c>
      <c r="B1877" s="18" t="n">
        <v>46260</v>
      </c>
      <c r="C1877" s="17" t="s">
        <v>82</v>
      </c>
      <c r="D1877" s="17" t="s">
        <v>2292</v>
      </c>
      <c r="E1877" s="17" t="s">
        <v>2349</v>
      </c>
      <c r="F1877" s="15" t="n">
        <v>995.55</v>
      </c>
      <c r="G1877" s="15" t="n">
        <f aca="false">ROUND(ROUND(F1877*100,0)/10,0)/100</f>
        <v>99.56</v>
      </c>
      <c r="H1877" s="15" t="n">
        <f aca="false">F1877+G1877</f>
        <v>1095.11</v>
      </c>
      <c r="I1877" s="17" t="s">
        <v>2474</v>
      </c>
      <c r="J1877" s="19" t="n">
        <f aca="false">DATE(YEAR(B1877),MONTH(B1877),1)</f>
        <v>46235</v>
      </c>
      <c r="K1877" s="17" t="str">
        <f aca="false">IF(E1877="","No","Yes")</f>
        <v>Yes</v>
      </c>
      <c r="L1877" s="17" t="str">
        <f aca="false">IF(D1877="","No","Yes")</f>
        <v>Yes</v>
      </c>
    </row>
    <row r="1878" customFormat="false" ht="15" hidden="false" customHeight="false" outlineLevel="0" collapsed="false">
      <c r="A1878" s="17" t="s">
        <v>4348</v>
      </c>
      <c r="B1878" s="18" t="n">
        <v>46260</v>
      </c>
      <c r="C1878" s="17" t="s">
        <v>82</v>
      </c>
      <c r="D1878" s="17" t="s">
        <v>2288</v>
      </c>
      <c r="E1878" s="17" t="s">
        <v>2368</v>
      </c>
      <c r="F1878" s="15" t="n">
        <v>56.17</v>
      </c>
      <c r="G1878" s="15" t="n">
        <f aca="false">ROUND(ROUND(F1878*100,0)/10,0)/100</f>
        <v>5.62</v>
      </c>
      <c r="H1878" s="15" t="n">
        <f aca="false">F1878+G1878</f>
        <v>61.79</v>
      </c>
      <c r="I1878" s="17" t="s">
        <v>2474</v>
      </c>
      <c r="J1878" s="19" t="n">
        <f aca="false">DATE(YEAR(B1878),MONTH(B1878),1)</f>
        <v>46235</v>
      </c>
      <c r="K1878" s="17" t="str">
        <f aca="false">IF(E1878="","No","Yes")</f>
        <v>Yes</v>
      </c>
      <c r="L1878" s="17" t="str">
        <f aca="false">IF(D1878="","No","Yes")</f>
        <v>Yes</v>
      </c>
    </row>
    <row r="1879" customFormat="false" ht="15" hidden="false" customHeight="false" outlineLevel="0" collapsed="false">
      <c r="A1879" s="17" t="s">
        <v>4349</v>
      </c>
      <c r="B1879" s="18" t="n">
        <v>46260</v>
      </c>
      <c r="C1879" s="17" t="s">
        <v>82</v>
      </c>
      <c r="D1879" s="17" t="s">
        <v>2288</v>
      </c>
      <c r="E1879" s="17" t="s">
        <v>2378</v>
      </c>
      <c r="F1879" s="15" t="n">
        <v>132.85</v>
      </c>
      <c r="G1879" s="15" t="n">
        <f aca="false">ROUND(ROUND(F1879*100,0)/10,0)/100</f>
        <v>13.29</v>
      </c>
      <c r="H1879" s="15" t="n">
        <f aca="false">F1879+G1879</f>
        <v>146.14</v>
      </c>
      <c r="I1879" s="17" t="s">
        <v>2474</v>
      </c>
      <c r="J1879" s="19" t="n">
        <f aca="false">DATE(YEAR(B1879),MONTH(B1879),1)</f>
        <v>46235</v>
      </c>
      <c r="K1879" s="17" t="str">
        <f aca="false">IF(E1879="","No","Yes")</f>
        <v>Yes</v>
      </c>
      <c r="L1879" s="17" t="str">
        <f aca="false">IF(D1879="","No","Yes")</f>
        <v>Yes</v>
      </c>
    </row>
    <row r="1880" customFormat="false" ht="15" hidden="false" customHeight="false" outlineLevel="0" collapsed="false">
      <c r="A1880" s="17" t="s">
        <v>4350</v>
      </c>
      <c r="B1880" s="18" t="n">
        <v>46260</v>
      </c>
      <c r="C1880" s="17" t="s">
        <v>82</v>
      </c>
      <c r="D1880" s="17" t="s">
        <v>2275</v>
      </c>
      <c r="E1880" s="17" t="s">
        <v>2407</v>
      </c>
      <c r="F1880" s="15" t="n">
        <v>73.49</v>
      </c>
      <c r="G1880" s="15" t="n">
        <f aca="false">ROUND(ROUND(F1880*100,0)/10,0)/100</f>
        <v>7.35</v>
      </c>
      <c r="H1880" s="15" t="n">
        <f aca="false">F1880+G1880</f>
        <v>80.84</v>
      </c>
      <c r="I1880" s="17" t="s">
        <v>2474</v>
      </c>
      <c r="J1880" s="19" t="n">
        <f aca="false">DATE(YEAR(B1880),MONTH(B1880),1)</f>
        <v>46235</v>
      </c>
      <c r="K1880" s="17" t="str">
        <f aca="false">IF(E1880="","No","Yes")</f>
        <v>Yes</v>
      </c>
      <c r="L1880" s="17" t="str">
        <f aca="false">IF(D1880="","No","Yes")</f>
        <v>Yes</v>
      </c>
    </row>
    <row r="1881" customFormat="false" ht="15" hidden="false" customHeight="false" outlineLevel="0" collapsed="false">
      <c r="A1881" s="17" t="s">
        <v>4351</v>
      </c>
      <c r="B1881" s="18" t="n">
        <v>46260</v>
      </c>
      <c r="C1881" s="17" t="s">
        <v>82</v>
      </c>
      <c r="D1881" s="17" t="s">
        <v>2300</v>
      </c>
      <c r="E1881" s="17" t="s">
        <v>2430</v>
      </c>
      <c r="F1881" s="15" t="n">
        <v>397.34</v>
      </c>
      <c r="G1881" s="15" t="n">
        <f aca="false">ROUND(ROUND(F1881*100,0)/10,0)/100</f>
        <v>39.73</v>
      </c>
      <c r="H1881" s="15" t="n">
        <f aca="false">F1881+G1881</f>
        <v>437.07</v>
      </c>
      <c r="I1881" s="17" t="s">
        <v>2474</v>
      </c>
      <c r="J1881" s="19" t="n">
        <f aca="false">DATE(YEAR(B1881),MONTH(B1881),1)</f>
        <v>46235</v>
      </c>
      <c r="K1881" s="17" t="str">
        <f aca="false">IF(E1881="","No","Yes")</f>
        <v>Yes</v>
      </c>
      <c r="L1881" s="17" t="str">
        <f aca="false">IF(D1881="","No","Yes")</f>
        <v>Yes</v>
      </c>
    </row>
    <row r="1882" customFormat="false" ht="15" hidden="false" customHeight="false" outlineLevel="0" collapsed="false">
      <c r="A1882" s="17" t="s">
        <v>4352</v>
      </c>
      <c r="B1882" s="18" t="n">
        <v>46260</v>
      </c>
      <c r="C1882" s="17" t="s">
        <v>88</v>
      </c>
      <c r="D1882" s="17" t="s">
        <v>2262</v>
      </c>
      <c r="E1882" s="17" t="s">
        <v>2385</v>
      </c>
      <c r="F1882" s="15" t="n">
        <v>381.02</v>
      </c>
      <c r="G1882" s="15" t="n">
        <f aca="false">ROUND(ROUND(F1882*100,0)/10,0)/100</f>
        <v>38.1</v>
      </c>
      <c r="H1882" s="15" t="n">
        <f aca="false">F1882+G1882</f>
        <v>419.12</v>
      </c>
      <c r="I1882" s="17" t="s">
        <v>2474</v>
      </c>
      <c r="J1882" s="19" t="n">
        <f aca="false">DATE(YEAR(B1882),MONTH(B1882),1)</f>
        <v>46235</v>
      </c>
      <c r="K1882" s="17" t="str">
        <f aca="false">IF(E1882="","No","Yes")</f>
        <v>Yes</v>
      </c>
      <c r="L1882" s="17" t="str">
        <f aca="false">IF(D1882="","No","Yes")</f>
        <v>Yes</v>
      </c>
    </row>
    <row r="1883" customFormat="false" ht="15" hidden="false" customHeight="false" outlineLevel="0" collapsed="false">
      <c r="A1883" s="17" t="s">
        <v>4353</v>
      </c>
      <c r="B1883" s="18" t="n">
        <v>46260</v>
      </c>
      <c r="C1883" s="17" t="s">
        <v>88</v>
      </c>
      <c r="D1883" s="17" t="s">
        <v>2288</v>
      </c>
      <c r="E1883" s="17" t="s">
        <v>2401</v>
      </c>
      <c r="F1883" s="15" t="n">
        <v>98.96</v>
      </c>
      <c r="G1883" s="15" t="n">
        <f aca="false">ROUND(ROUND(F1883*100,0)/10,0)/100</f>
        <v>9.9</v>
      </c>
      <c r="H1883" s="15" t="n">
        <f aca="false">F1883+G1883</f>
        <v>108.86</v>
      </c>
      <c r="I1883" s="17" t="s">
        <v>2474</v>
      </c>
      <c r="J1883" s="19" t="n">
        <f aca="false">DATE(YEAR(B1883),MONTH(B1883),1)</f>
        <v>46235</v>
      </c>
      <c r="K1883" s="17" t="str">
        <f aca="false">IF(E1883="","No","Yes")</f>
        <v>Yes</v>
      </c>
      <c r="L1883" s="17" t="str">
        <f aca="false">IF(D1883="","No","Yes")</f>
        <v>Yes</v>
      </c>
    </row>
    <row r="1884" customFormat="false" ht="15" hidden="false" customHeight="false" outlineLevel="0" collapsed="false">
      <c r="A1884" s="17" t="s">
        <v>4354</v>
      </c>
      <c r="B1884" s="18" t="n">
        <v>46260</v>
      </c>
      <c r="C1884" s="17" t="s">
        <v>88</v>
      </c>
      <c r="D1884" s="17" t="s">
        <v>2329</v>
      </c>
      <c r="E1884" s="17" t="s">
        <v>2428</v>
      </c>
      <c r="F1884" s="15" t="n">
        <v>975.57</v>
      </c>
      <c r="G1884" s="15" t="n">
        <f aca="false">ROUND(ROUND(F1884*100,0)/10,0)/100</f>
        <v>97.56</v>
      </c>
      <c r="H1884" s="15" t="n">
        <f aca="false">F1884+G1884</f>
        <v>1073.13</v>
      </c>
      <c r="I1884" s="17" t="s">
        <v>2474</v>
      </c>
      <c r="J1884" s="19" t="n">
        <f aca="false">DATE(YEAR(B1884),MONTH(B1884),1)</f>
        <v>46235</v>
      </c>
      <c r="K1884" s="17" t="str">
        <f aca="false">IF(E1884="","No","Yes")</f>
        <v>Yes</v>
      </c>
      <c r="L1884" s="17" t="str">
        <f aca="false">IF(D1884="","No","Yes")</f>
        <v>Yes</v>
      </c>
    </row>
    <row r="1885" customFormat="false" ht="15" hidden="false" customHeight="false" outlineLevel="0" collapsed="false">
      <c r="A1885" s="17" t="s">
        <v>4355</v>
      </c>
      <c r="B1885" s="18" t="n">
        <v>46260</v>
      </c>
      <c r="C1885" s="17" t="s">
        <v>101</v>
      </c>
      <c r="D1885" s="17" t="s">
        <v>2275</v>
      </c>
      <c r="E1885" s="17" t="s">
        <v>2423</v>
      </c>
      <c r="F1885" s="15" t="n">
        <v>458</v>
      </c>
      <c r="G1885" s="15" t="n">
        <f aca="false">ROUND(ROUND(F1885*100,0)/10,0)/100</f>
        <v>45.8</v>
      </c>
      <c r="H1885" s="15" t="n">
        <f aca="false">F1885+G1885</f>
        <v>503.8</v>
      </c>
      <c r="I1885" s="17" t="s">
        <v>2474</v>
      </c>
      <c r="J1885" s="19" t="n">
        <f aca="false">DATE(YEAR(B1885),MONTH(B1885),1)</f>
        <v>46235</v>
      </c>
      <c r="K1885" s="17" t="str">
        <f aca="false">IF(E1885="","No","Yes")</f>
        <v>Yes</v>
      </c>
      <c r="L1885" s="17" t="str">
        <f aca="false">IF(D1885="","No","Yes")</f>
        <v>Yes</v>
      </c>
    </row>
    <row r="1886" customFormat="false" ht="15" hidden="false" customHeight="false" outlineLevel="0" collapsed="false">
      <c r="A1886" s="17" t="s">
        <v>4356</v>
      </c>
      <c r="B1886" s="18" t="n">
        <v>46261</v>
      </c>
      <c r="C1886" s="17" t="s">
        <v>82</v>
      </c>
      <c r="D1886" s="17" t="s">
        <v>2242</v>
      </c>
      <c r="E1886" s="17" t="s">
        <v>2370</v>
      </c>
      <c r="F1886" s="15" t="n">
        <v>78.82</v>
      </c>
      <c r="G1886" s="15" t="n">
        <f aca="false">ROUND(ROUND(F1886*100,0)/10,0)/100</f>
        <v>7.88</v>
      </c>
      <c r="H1886" s="15" t="n">
        <f aca="false">F1886+G1886</f>
        <v>86.7</v>
      </c>
      <c r="I1886" s="17" t="s">
        <v>2474</v>
      </c>
      <c r="J1886" s="19" t="n">
        <f aca="false">DATE(YEAR(B1886),MONTH(B1886),1)</f>
        <v>46235</v>
      </c>
      <c r="K1886" s="17" t="str">
        <f aca="false">IF(E1886="","No","Yes")</f>
        <v>Yes</v>
      </c>
      <c r="L1886" s="17" t="str">
        <f aca="false">IF(D1886="","No","Yes")</f>
        <v>Yes</v>
      </c>
    </row>
    <row r="1887" customFormat="false" ht="15" hidden="false" customHeight="false" outlineLevel="0" collapsed="false">
      <c r="A1887" s="17" t="s">
        <v>4357</v>
      </c>
      <c r="B1887" s="18" t="n">
        <v>46261</v>
      </c>
      <c r="C1887" s="17" t="s">
        <v>82</v>
      </c>
      <c r="D1887" s="17" t="s">
        <v>2321</v>
      </c>
      <c r="E1887" s="17" t="s">
        <v>2375</v>
      </c>
      <c r="F1887" s="15" t="n">
        <v>213.12</v>
      </c>
      <c r="G1887" s="15" t="n">
        <f aca="false">ROUND(ROUND(F1887*100,0)/10,0)/100</f>
        <v>21.31</v>
      </c>
      <c r="H1887" s="15" t="n">
        <f aca="false">F1887+G1887</f>
        <v>234.43</v>
      </c>
      <c r="I1887" s="17" t="s">
        <v>2474</v>
      </c>
      <c r="J1887" s="19" t="n">
        <f aca="false">DATE(YEAR(B1887),MONTH(B1887),1)</f>
        <v>46235</v>
      </c>
      <c r="K1887" s="17" t="str">
        <f aca="false">IF(E1887="","No","Yes")</f>
        <v>Yes</v>
      </c>
      <c r="L1887" s="17" t="str">
        <f aca="false">IF(D1887="","No","Yes")</f>
        <v>Yes</v>
      </c>
    </row>
    <row r="1888" customFormat="false" ht="15" hidden="false" customHeight="false" outlineLevel="0" collapsed="false">
      <c r="A1888" s="17" t="s">
        <v>4358</v>
      </c>
      <c r="B1888" s="18" t="n">
        <v>46261</v>
      </c>
      <c r="C1888" s="17" t="s">
        <v>82</v>
      </c>
      <c r="D1888" s="17" t="s">
        <v>2300</v>
      </c>
      <c r="E1888" s="17" t="s">
        <v>2381</v>
      </c>
      <c r="F1888" s="15" t="n">
        <v>293.86</v>
      </c>
      <c r="G1888" s="15" t="n">
        <f aca="false">ROUND(ROUND(F1888*100,0)/10,0)/100</f>
        <v>29.39</v>
      </c>
      <c r="H1888" s="15" t="n">
        <f aca="false">F1888+G1888</f>
        <v>323.25</v>
      </c>
      <c r="I1888" s="17" t="s">
        <v>2474</v>
      </c>
      <c r="J1888" s="19" t="n">
        <f aca="false">DATE(YEAR(B1888),MONTH(B1888),1)</f>
        <v>46235</v>
      </c>
      <c r="K1888" s="17" t="str">
        <f aca="false">IF(E1888="","No","Yes")</f>
        <v>Yes</v>
      </c>
      <c r="L1888" s="17" t="str">
        <f aca="false">IF(D1888="","No","Yes")</f>
        <v>Yes</v>
      </c>
    </row>
    <row r="1889" customFormat="false" ht="15" hidden="false" customHeight="false" outlineLevel="0" collapsed="false">
      <c r="A1889" s="17" t="s">
        <v>4359</v>
      </c>
      <c r="B1889" s="18" t="n">
        <v>46261</v>
      </c>
      <c r="C1889" s="17" t="s">
        <v>82</v>
      </c>
      <c r="D1889" s="17" t="s">
        <v>2196</v>
      </c>
      <c r="E1889" s="17" t="s">
        <v>2389</v>
      </c>
      <c r="F1889" s="15" t="n">
        <v>278.17</v>
      </c>
      <c r="G1889" s="15" t="n">
        <f aca="false">ROUND(ROUND(F1889*100,0)/10,0)/100</f>
        <v>27.82</v>
      </c>
      <c r="H1889" s="15" t="n">
        <f aca="false">F1889+G1889</f>
        <v>305.99</v>
      </c>
      <c r="I1889" s="17" t="s">
        <v>2474</v>
      </c>
      <c r="J1889" s="19" t="n">
        <f aca="false">DATE(YEAR(B1889),MONTH(B1889),1)</f>
        <v>46235</v>
      </c>
      <c r="K1889" s="17" t="str">
        <f aca="false">IF(E1889="","No","Yes")</f>
        <v>Yes</v>
      </c>
      <c r="L1889" s="17" t="str">
        <f aca="false">IF(D1889="","No","Yes")</f>
        <v>Yes</v>
      </c>
    </row>
    <row r="1890" customFormat="false" ht="15" hidden="false" customHeight="false" outlineLevel="0" collapsed="false">
      <c r="A1890" s="17" t="s">
        <v>4360</v>
      </c>
      <c r="B1890" s="18" t="n">
        <v>46261</v>
      </c>
      <c r="C1890" s="17" t="s">
        <v>82</v>
      </c>
      <c r="D1890" s="17" t="s">
        <v>2282</v>
      </c>
      <c r="E1890" s="17" t="s">
        <v>2397</v>
      </c>
      <c r="F1890" s="15" t="n">
        <v>589.36</v>
      </c>
      <c r="G1890" s="15" t="n">
        <f aca="false">ROUND(ROUND(F1890*100,0)/10,0)/100</f>
        <v>58.94</v>
      </c>
      <c r="H1890" s="15" t="n">
        <f aca="false">F1890+G1890</f>
        <v>648.3</v>
      </c>
      <c r="I1890" s="17" t="s">
        <v>2474</v>
      </c>
      <c r="J1890" s="19" t="n">
        <f aca="false">DATE(YEAR(B1890),MONTH(B1890),1)</f>
        <v>46235</v>
      </c>
      <c r="K1890" s="17" t="str">
        <f aca="false">IF(E1890="","No","Yes")</f>
        <v>Yes</v>
      </c>
      <c r="L1890" s="17" t="str">
        <f aca="false">IF(D1890="","No","Yes")</f>
        <v>Yes</v>
      </c>
    </row>
    <row r="1891" customFormat="false" ht="15" hidden="false" customHeight="false" outlineLevel="0" collapsed="false">
      <c r="A1891" s="17" t="s">
        <v>4361</v>
      </c>
      <c r="B1891" s="18" t="n">
        <v>46261</v>
      </c>
      <c r="C1891" s="17" t="s">
        <v>82</v>
      </c>
      <c r="D1891" s="17" t="s">
        <v>2292</v>
      </c>
      <c r="E1891" s="17" t="s">
        <v>2422</v>
      </c>
      <c r="F1891" s="15" t="n">
        <v>422.54</v>
      </c>
      <c r="G1891" s="15" t="n">
        <f aca="false">ROUND(ROUND(F1891*100,0)/10,0)/100</f>
        <v>42.25</v>
      </c>
      <c r="H1891" s="15" t="n">
        <f aca="false">F1891+G1891</f>
        <v>464.79</v>
      </c>
      <c r="I1891" s="17" t="s">
        <v>2474</v>
      </c>
      <c r="J1891" s="19" t="n">
        <f aca="false">DATE(YEAR(B1891),MONTH(B1891),1)</f>
        <v>46235</v>
      </c>
      <c r="K1891" s="17" t="str">
        <f aca="false">IF(E1891="","No","Yes")</f>
        <v>Yes</v>
      </c>
      <c r="L1891" s="17" t="str">
        <f aca="false">IF(D1891="","No","Yes")</f>
        <v>Yes</v>
      </c>
    </row>
    <row r="1892" customFormat="false" ht="15" hidden="false" customHeight="false" outlineLevel="0" collapsed="false">
      <c r="A1892" s="17" t="s">
        <v>4362</v>
      </c>
      <c r="B1892" s="18" t="n">
        <v>46261</v>
      </c>
      <c r="C1892" s="17" t="s">
        <v>88</v>
      </c>
      <c r="D1892" s="17" t="s">
        <v>2256</v>
      </c>
      <c r="E1892" s="17" t="s">
        <v>2376</v>
      </c>
      <c r="F1892" s="15" t="n">
        <v>73.71</v>
      </c>
      <c r="G1892" s="15" t="n">
        <f aca="false">ROUND(ROUND(F1892*100,0)/10,0)/100</f>
        <v>7.37</v>
      </c>
      <c r="H1892" s="15" t="n">
        <f aca="false">F1892+G1892</f>
        <v>81.08</v>
      </c>
      <c r="I1892" s="17" t="s">
        <v>2474</v>
      </c>
      <c r="J1892" s="19" t="n">
        <f aca="false">DATE(YEAR(B1892),MONTH(B1892),1)</f>
        <v>46235</v>
      </c>
      <c r="K1892" s="17" t="str">
        <f aca="false">IF(E1892="","No","Yes")</f>
        <v>Yes</v>
      </c>
      <c r="L1892" s="17" t="str">
        <f aca="false">IF(D1892="","No","Yes")</f>
        <v>Yes</v>
      </c>
    </row>
    <row r="1893" customFormat="false" ht="15" hidden="false" customHeight="false" outlineLevel="0" collapsed="false">
      <c r="A1893" s="17" t="s">
        <v>4363</v>
      </c>
      <c r="B1893" s="18" t="n">
        <v>46261</v>
      </c>
      <c r="C1893" s="17" t="s">
        <v>88</v>
      </c>
      <c r="D1893" s="17" t="s">
        <v>2226</v>
      </c>
      <c r="E1893" s="17" t="s">
        <v>2379</v>
      </c>
      <c r="F1893" s="15" t="n">
        <v>241.6</v>
      </c>
      <c r="G1893" s="15" t="n">
        <f aca="false">ROUND(ROUND(F1893*100,0)/10,0)/100</f>
        <v>24.16</v>
      </c>
      <c r="H1893" s="15" t="n">
        <f aca="false">F1893+G1893</f>
        <v>265.76</v>
      </c>
      <c r="I1893" s="17" t="s">
        <v>2474</v>
      </c>
      <c r="J1893" s="19" t="n">
        <f aca="false">DATE(YEAR(B1893),MONTH(B1893),1)</f>
        <v>46235</v>
      </c>
      <c r="K1893" s="17" t="str">
        <f aca="false">IF(E1893="","No","Yes")</f>
        <v>Yes</v>
      </c>
      <c r="L1893" s="17" t="str">
        <f aca="false">IF(D1893="","No","Yes")</f>
        <v>Yes</v>
      </c>
    </row>
    <row r="1894" customFormat="false" ht="15" hidden="false" customHeight="false" outlineLevel="0" collapsed="false">
      <c r="A1894" s="17" t="s">
        <v>4364</v>
      </c>
      <c r="B1894" s="18" t="n">
        <v>46261</v>
      </c>
      <c r="C1894" s="17" t="s">
        <v>88</v>
      </c>
      <c r="D1894" s="17" t="s">
        <v>2226</v>
      </c>
      <c r="E1894" s="17" t="s">
        <v>2409</v>
      </c>
      <c r="F1894" s="15" t="n">
        <v>591.56</v>
      </c>
      <c r="G1894" s="15" t="n">
        <f aca="false">ROUND(ROUND(F1894*100,0)/10,0)/100</f>
        <v>59.16</v>
      </c>
      <c r="H1894" s="15" t="n">
        <f aca="false">F1894+G1894</f>
        <v>650.72</v>
      </c>
      <c r="I1894" s="17" t="s">
        <v>2474</v>
      </c>
      <c r="J1894" s="19" t="n">
        <f aca="false">DATE(YEAR(B1894),MONTH(B1894),1)</f>
        <v>46235</v>
      </c>
      <c r="K1894" s="17" t="str">
        <f aca="false">IF(E1894="","No","Yes")</f>
        <v>Yes</v>
      </c>
      <c r="L1894" s="17" t="str">
        <f aca="false">IF(D1894="","No","Yes")</f>
        <v>Yes</v>
      </c>
    </row>
    <row r="1895" customFormat="false" ht="15" hidden="false" customHeight="false" outlineLevel="0" collapsed="false">
      <c r="A1895" s="17" t="s">
        <v>4365</v>
      </c>
      <c r="B1895" s="18" t="n">
        <v>46261</v>
      </c>
      <c r="C1895" s="17" t="s">
        <v>88</v>
      </c>
      <c r="D1895" s="17" t="s">
        <v>2300</v>
      </c>
      <c r="E1895" s="17" t="s">
        <v>2417</v>
      </c>
      <c r="F1895" s="15" t="n">
        <v>331.94</v>
      </c>
      <c r="G1895" s="15" t="n">
        <f aca="false">ROUND(ROUND(F1895*100,0)/10,0)/100</f>
        <v>33.19</v>
      </c>
      <c r="H1895" s="15" t="n">
        <f aca="false">F1895+G1895</f>
        <v>365.13</v>
      </c>
      <c r="I1895" s="17" t="s">
        <v>2474</v>
      </c>
      <c r="J1895" s="19" t="n">
        <f aca="false">DATE(YEAR(B1895),MONTH(B1895),1)</f>
        <v>46235</v>
      </c>
      <c r="K1895" s="17" t="str">
        <f aca="false">IF(E1895="","No","Yes")</f>
        <v>Yes</v>
      </c>
      <c r="L1895" s="17" t="str">
        <f aca="false">IF(D1895="","No","Yes")</f>
        <v>Yes</v>
      </c>
    </row>
    <row r="1896" customFormat="false" ht="15" hidden="false" customHeight="false" outlineLevel="0" collapsed="false">
      <c r="A1896" s="17" t="s">
        <v>4366</v>
      </c>
      <c r="B1896" s="18" t="n">
        <v>46261</v>
      </c>
      <c r="C1896" s="17" t="s">
        <v>101</v>
      </c>
      <c r="D1896" s="17" t="s">
        <v>2267</v>
      </c>
      <c r="E1896" s="17" t="s">
        <v>2369</v>
      </c>
      <c r="F1896" s="15" t="n">
        <v>87.15</v>
      </c>
      <c r="G1896" s="15" t="n">
        <f aca="false">ROUND(ROUND(F1896*100,0)/10,0)/100</f>
        <v>8.72</v>
      </c>
      <c r="H1896" s="15" t="n">
        <f aca="false">F1896+G1896</f>
        <v>95.87</v>
      </c>
      <c r="I1896" s="17" t="s">
        <v>2474</v>
      </c>
      <c r="J1896" s="19" t="n">
        <f aca="false">DATE(YEAR(B1896),MONTH(B1896),1)</f>
        <v>46235</v>
      </c>
      <c r="K1896" s="17" t="str">
        <f aca="false">IF(E1896="","No","Yes")</f>
        <v>Yes</v>
      </c>
      <c r="L1896" s="17" t="str">
        <f aca="false">IF(D1896="","No","Yes")</f>
        <v>Yes</v>
      </c>
    </row>
    <row r="1897" customFormat="false" ht="15" hidden="false" customHeight="false" outlineLevel="0" collapsed="false">
      <c r="A1897" s="17" t="s">
        <v>4367</v>
      </c>
      <c r="B1897" s="18" t="n">
        <v>46262</v>
      </c>
      <c r="C1897" s="17" t="s">
        <v>82</v>
      </c>
      <c r="D1897" s="17" t="s">
        <v>2282</v>
      </c>
      <c r="E1897" s="17" t="s">
        <v>2331</v>
      </c>
      <c r="F1897" s="15" t="n">
        <v>227.76</v>
      </c>
      <c r="G1897" s="15" t="n">
        <f aca="false">ROUND(ROUND(F1897*100,0)/10,0)/100</f>
        <v>22.78</v>
      </c>
      <c r="H1897" s="15" t="n">
        <f aca="false">F1897+G1897</f>
        <v>250.54</v>
      </c>
      <c r="I1897" s="17" t="s">
        <v>2474</v>
      </c>
      <c r="J1897" s="19" t="n">
        <f aca="false">DATE(YEAR(B1897),MONTH(B1897),1)</f>
        <v>46235</v>
      </c>
      <c r="K1897" s="17" t="str">
        <f aca="false">IF(E1897="","No","Yes")</f>
        <v>Yes</v>
      </c>
      <c r="L1897" s="17" t="str">
        <f aca="false">IF(D1897="","No","Yes")</f>
        <v>Yes</v>
      </c>
    </row>
    <row r="1898" customFormat="false" ht="15" hidden="false" customHeight="false" outlineLevel="0" collapsed="false">
      <c r="A1898" s="17" t="s">
        <v>4368</v>
      </c>
      <c r="B1898" s="18" t="n">
        <v>46262</v>
      </c>
      <c r="C1898" s="17" t="s">
        <v>82</v>
      </c>
      <c r="D1898" s="17" t="s">
        <v>2329</v>
      </c>
      <c r="E1898" s="17" t="s">
        <v>2341</v>
      </c>
      <c r="F1898" s="15" t="n">
        <v>180.27</v>
      </c>
      <c r="G1898" s="15" t="n">
        <f aca="false">ROUND(ROUND(F1898*100,0)/10,0)/100</f>
        <v>18.03</v>
      </c>
      <c r="H1898" s="15" t="n">
        <f aca="false">F1898+G1898</f>
        <v>198.3</v>
      </c>
      <c r="I1898" s="17" t="s">
        <v>2474</v>
      </c>
      <c r="J1898" s="19" t="n">
        <f aca="false">DATE(YEAR(B1898),MONTH(B1898),1)</f>
        <v>46235</v>
      </c>
      <c r="K1898" s="17" t="str">
        <f aca="false">IF(E1898="","No","Yes")</f>
        <v>Yes</v>
      </c>
      <c r="L1898" s="17" t="str">
        <f aca="false">IF(D1898="","No","Yes")</f>
        <v>Yes</v>
      </c>
    </row>
    <row r="1899" customFormat="false" ht="15" hidden="false" customHeight="false" outlineLevel="0" collapsed="false">
      <c r="A1899" s="17" t="s">
        <v>4369</v>
      </c>
      <c r="B1899" s="18" t="n">
        <v>46262</v>
      </c>
      <c r="C1899" s="17" t="s">
        <v>82</v>
      </c>
      <c r="D1899" s="17" t="s">
        <v>2262</v>
      </c>
      <c r="E1899" s="17" t="s">
        <v>2395</v>
      </c>
      <c r="F1899" s="15" t="n">
        <v>273.83</v>
      </c>
      <c r="G1899" s="15" t="n">
        <f aca="false">ROUND(ROUND(F1899*100,0)/10,0)/100</f>
        <v>27.38</v>
      </c>
      <c r="H1899" s="15" t="n">
        <f aca="false">F1899+G1899</f>
        <v>301.21</v>
      </c>
      <c r="I1899" s="17" t="s">
        <v>2474</v>
      </c>
      <c r="J1899" s="19" t="n">
        <f aca="false">DATE(YEAR(B1899),MONTH(B1899),1)</f>
        <v>46235</v>
      </c>
      <c r="K1899" s="17" t="str">
        <f aca="false">IF(E1899="","No","Yes")</f>
        <v>Yes</v>
      </c>
      <c r="L1899" s="17" t="str">
        <f aca="false">IF(D1899="","No","Yes")</f>
        <v>Yes</v>
      </c>
    </row>
    <row r="1900" customFormat="false" ht="15" hidden="false" customHeight="false" outlineLevel="0" collapsed="false">
      <c r="A1900" s="17" t="s">
        <v>4370</v>
      </c>
      <c r="B1900" s="18" t="n">
        <v>46262</v>
      </c>
      <c r="C1900" s="17" t="s">
        <v>82</v>
      </c>
      <c r="D1900" s="17" t="s">
        <v>2275</v>
      </c>
      <c r="E1900" s="17" t="s">
        <v>2421</v>
      </c>
      <c r="F1900" s="15" t="n">
        <v>206.65</v>
      </c>
      <c r="G1900" s="15" t="n">
        <f aca="false">ROUND(ROUND(F1900*100,0)/10,0)/100</f>
        <v>20.67</v>
      </c>
      <c r="H1900" s="15" t="n">
        <f aca="false">F1900+G1900</f>
        <v>227.32</v>
      </c>
      <c r="I1900" s="17" t="s">
        <v>2474</v>
      </c>
      <c r="J1900" s="19" t="n">
        <f aca="false">DATE(YEAR(B1900),MONTH(B1900),1)</f>
        <v>46235</v>
      </c>
      <c r="K1900" s="17" t="str">
        <f aca="false">IF(E1900="","No","Yes")</f>
        <v>Yes</v>
      </c>
      <c r="L1900" s="17" t="str">
        <f aca="false">IF(D1900="","No","Yes")</f>
        <v>Yes</v>
      </c>
    </row>
    <row r="1901" customFormat="false" ht="15" hidden="false" customHeight="false" outlineLevel="0" collapsed="false">
      <c r="A1901" s="17" t="s">
        <v>4371</v>
      </c>
      <c r="B1901" s="18" t="n">
        <v>46262</v>
      </c>
      <c r="C1901" s="17" t="s">
        <v>82</v>
      </c>
      <c r="D1901" s="17" t="s">
        <v>2300</v>
      </c>
      <c r="E1901" s="17" t="s">
        <v>2431</v>
      </c>
      <c r="F1901" s="15" t="n">
        <v>828.05</v>
      </c>
      <c r="G1901" s="15" t="n">
        <f aca="false">ROUND(ROUND(F1901*100,0)/10,0)/100</f>
        <v>82.81</v>
      </c>
      <c r="H1901" s="15" t="n">
        <f aca="false">F1901+G1901</f>
        <v>910.86</v>
      </c>
      <c r="I1901" s="17" t="s">
        <v>2474</v>
      </c>
      <c r="J1901" s="19" t="n">
        <f aca="false">DATE(YEAR(B1901),MONTH(B1901),1)</f>
        <v>46235</v>
      </c>
      <c r="K1901" s="17" t="str">
        <f aca="false">IF(E1901="","No","Yes")</f>
        <v>Yes</v>
      </c>
      <c r="L1901" s="17" t="str">
        <f aca="false">IF(D1901="","No","Yes")</f>
        <v>Yes</v>
      </c>
    </row>
    <row r="1902" customFormat="false" ht="15" hidden="false" customHeight="false" outlineLevel="0" collapsed="false">
      <c r="A1902" s="17" t="s">
        <v>4372</v>
      </c>
      <c r="B1902" s="18" t="n">
        <v>46262</v>
      </c>
      <c r="C1902" s="17" t="s">
        <v>88</v>
      </c>
      <c r="D1902" s="17" t="s">
        <v>2288</v>
      </c>
      <c r="E1902" s="17" t="s">
        <v>2408</v>
      </c>
      <c r="F1902" s="15" t="n">
        <v>475.02</v>
      </c>
      <c r="G1902" s="15" t="n">
        <f aca="false">ROUND(ROUND(F1902*100,0)/10,0)/100</f>
        <v>47.5</v>
      </c>
      <c r="H1902" s="15" t="n">
        <f aca="false">F1902+G1902</f>
        <v>522.52</v>
      </c>
      <c r="I1902" s="17" t="s">
        <v>2474</v>
      </c>
      <c r="J1902" s="19" t="n">
        <f aca="false">DATE(YEAR(B1902),MONTH(B1902),1)</f>
        <v>46235</v>
      </c>
      <c r="K1902" s="17" t="str">
        <f aca="false">IF(E1902="","No","Yes")</f>
        <v>Yes</v>
      </c>
      <c r="L1902" s="17" t="str">
        <f aca="false">IF(D1902="","No","Yes")</f>
        <v>Yes</v>
      </c>
    </row>
    <row r="1903" customFormat="false" ht="15" hidden="false" customHeight="false" outlineLevel="0" collapsed="false">
      <c r="A1903" s="17" t="s">
        <v>4373</v>
      </c>
      <c r="B1903" s="18" t="n">
        <v>46262</v>
      </c>
      <c r="C1903" s="17" t="s">
        <v>101</v>
      </c>
      <c r="D1903" s="17" t="s">
        <v>2267</v>
      </c>
      <c r="E1903" s="17" t="s">
        <v>2393</v>
      </c>
      <c r="F1903" s="15" t="n">
        <v>60.25</v>
      </c>
      <c r="G1903" s="15" t="n">
        <f aca="false">ROUND(ROUND(F1903*100,0)/10,0)/100</f>
        <v>6.03</v>
      </c>
      <c r="H1903" s="15" t="n">
        <f aca="false">F1903+G1903</f>
        <v>66.28</v>
      </c>
      <c r="I1903" s="17" t="s">
        <v>2474</v>
      </c>
      <c r="J1903" s="19" t="n">
        <f aca="false">DATE(YEAR(B1903),MONTH(B1903),1)</f>
        <v>46235</v>
      </c>
      <c r="K1903" s="17" t="str">
        <f aca="false">IF(E1903="","No","Yes")</f>
        <v>Yes</v>
      </c>
      <c r="L1903" s="17" t="str">
        <f aca="false">IF(D1903="","No","Yes")</f>
        <v>Yes</v>
      </c>
    </row>
    <row r="1904" customFormat="false" ht="15" hidden="false" customHeight="false" outlineLevel="0" collapsed="false">
      <c r="A1904" s="17" t="s">
        <v>4374</v>
      </c>
      <c r="B1904" s="18" t="n">
        <v>46263</v>
      </c>
      <c r="C1904" s="17" t="s">
        <v>82</v>
      </c>
      <c r="D1904" s="17" t="s">
        <v>2262</v>
      </c>
      <c r="E1904" s="17" t="s">
        <v>2403</v>
      </c>
      <c r="F1904" s="15" t="n">
        <v>161.58</v>
      </c>
      <c r="G1904" s="15" t="n">
        <f aca="false">ROUND(ROUND(F1904*100,0)/10,0)/100</f>
        <v>16.16</v>
      </c>
      <c r="H1904" s="15" t="n">
        <f aca="false">F1904+G1904</f>
        <v>177.74</v>
      </c>
      <c r="I1904" s="17" t="s">
        <v>2474</v>
      </c>
      <c r="J1904" s="19" t="n">
        <f aca="false">DATE(YEAR(B1904),MONTH(B1904),1)</f>
        <v>46235</v>
      </c>
      <c r="K1904" s="17" t="str">
        <f aca="false">IF(E1904="","No","Yes")</f>
        <v>Yes</v>
      </c>
      <c r="L1904" s="17" t="str">
        <f aca="false">IF(D1904="","No","Yes")</f>
        <v>Yes</v>
      </c>
    </row>
    <row r="1905" customFormat="false" ht="15" hidden="false" customHeight="false" outlineLevel="0" collapsed="false">
      <c r="A1905" s="17" t="s">
        <v>4375</v>
      </c>
      <c r="B1905" s="18" t="n">
        <v>46263</v>
      </c>
      <c r="C1905" s="17" t="s">
        <v>82</v>
      </c>
      <c r="D1905" s="17" t="s">
        <v>2300</v>
      </c>
      <c r="E1905" s="17" t="s">
        <v>2412</v>
      </c>
      <c r="F1905" s="15" t="n">
        <v>172.75</v>
      </c>
      <c r="G1905" s="15" t="n">
        <f aca="false">ROUND(ROUND(F1905*100,0)/10,0)/100</f>
        <v>17.28</v>
      </c>
      <c r="H1905" s="15" t="n">
        <f aca="false">F1905+G1905</f>
        <v>190.03</v>
      </c>
      <c r="I1905" s="17" t="s">
        <v>2474</v>
      </c>
      <c r="J1905" s="19" t="n">
        <f aca="false">DATE(YEAR(B1905),MONTH(B1905),1)</f>
        <v>46235</v>
      </c>
      <c r="K1905" s="17" t="str">
        <f aca="false">IF(E1905="","No","Yes")</f>
        <v>Yes</v>
      </c>
      <c r="L1905" s="17" t="str">
        <f aca="false">IF(D1905="","No","Yes")</f>
        <v>Yes</v>
      </c>
    </row>
    <row r="1906" customFormat="false" ht="15" hidden="false" customHeight="false" outlineLevel="0" collapsed="false">
      <c r="A1906" s="17" t="s">
        <v>4376</v>
      </c>
      <c r="B1906" s="18" t="n">
        <v>46263</v>
      </c>
      <c r="C1906" s="17" t="s">
        <v>82</v>
      </c>
      <c r="D1906" s="17" t="s">
        <v>2292</v>
      </c>
      <c r="E1906" s="17" t="s">
        <v>2414</v>
      </c>
      <c r="F1906" s="15" t="n">
        <v>285.99</v>
      </c>
      <c r="G1906" s="15" t="n">
        <f aca="false">ROUND(ROUND(F1906*100,0)/10,0)/100</f>
        <v>28.6</v>
      </c>
      <c r="H1906" s="15" t="n">
        <f aca="false">F1906+G1906</f>
        <v>314.59</v>
      </c>
      <c r="I1906" s="17" t="s">
        <v>2474</v>
      </c>
      <c r="J1906" s="19" t="n">
        <f aca="false">DATE(YEAR(B1906),MONTH(B1906),1)</f>
        <v>46235</v>
      </c>
      <c r="K1906" s="17" t="str">
        <f aca="false">IF(E1906="","No","Yes")</f>
        <v>Yes</v>
      </c>
      <c r="L1906" s="17" t="str">
        <f aca="false">IF(D1906="","No","Yes")</f>
        <v>Yes</v>
      </c>
    </row>
    <row r="1907" customFormat="false" ht="15" hidden="false" customHeight="false" outlineLevel="0" collapsed="false">
      <c r="A1907" s="17" t="s">
        <v>4377</v>
      </c>
      <c r="B1907" s="18" t="n">
        <v>46263</v>
      </c>
      <c r="C1907" s="17" t="s">
        <v>82</v>
      </c>
      <c r="D1907" s="17" t="s">
        <v>2262</v>
      </c>
      <c r="E1907" s="17" t="s">
        <v>2415</v>
      </c>
      <c r="F1907" s="15" t="n">
        <v>290.5</v>
      </c>
      <c r="G1907" s="15" t="n">
        <f aca="false">ROUND(ROUND(F1907*100,0)/10,0)/100</f>
        <v>29.05</v>
      </c>
      <c r="H1907" s="15" t="n">
        <f aca="false">F1907+G1907</f>
        <v>319.55</v>
      </c>
      <c r="I1907" s="17" t="s">
        <v>2474</v>
      </c>
      <c r="J1907" s="19" t="n">
        <f aca="false">DATE(YEAR(B1907),MONTH(B1907),1)</f>
        <v>46235</v>
      </c>
      <c r="K1907" s="17" t="str">
        <f aca="false">IF(E1907="","No","Yes")</f>
        <v>Yes</v>
      </c>
      <c r="L1907" s="17" t="str">
        <f aca="false">IF(D1907="","No","Yes")</f>
        <v>Yes</v>
      </c>
    </row>
    <row r="1908" customFormat="false" ht="15" hidden="false" customHeight="false" outlineLevel="0" collapsed="false">
      <c r="A1908" s="17" t="s">
        <v>4378</v>
      </c>
      <c r="B1908" s="18" t="n">
        <v>46263</v>
      </c>
      <c r="C1908" s="17" t="s">
        <v>88</v>
      </c>
      <c r="D1908" s="17" t="s">
        <v>2226</v>
      </c>
      <c r="E1908" s="17" t="s">
        <v>2409</v>
      </c>
      <c r="F1908" s="15" t="n">
        <v>965.69</v>
      </c>
      <c r="G1908" s="15" t="n">
        <f aca="false">ROUND(ROUND(F1908*100,0)/10,0)/100</f>
        <v>96.57</v>
      </c>
      <c r="H1908" s="15" t="n">
        <f aca="false">F1908+G1908</f>
        <v>1062.26</v>
      </c>
      <c r="I1908" s="17" t="s">
        <v>2474</v>
      </c>
      <c r="J1908" s="19" t="n">
        <f aca="false">DATE(YEAR(B1908),MONTH(B1908),1)</f>
        <v>46235</v>
      </c>
      <c r="K1908" s="17" t="str">
        <f aca="false">IF(E1908="","No","Yes")</f>
        <v>Yes</v>
      </c>
      <c r="L1908" s="17" t="str">
        <f aca="false">IF(D1908="","No","Yes")</f>
        <v>Yes</v>
      </c>
    </row>
    <row r="1909" customFormat="false" ht="15" hidden="false" customHeight="false" outlineLevel="0" collapsed="false">
      <c r="A1909" s="17" t="s">
        <v>4379</v>
      </c>
      <c r="B1909" s="18" t="n">
        <v>46263</v>
      </c>
      <c r="C1909" s="17" t="s">
        <v>101</v>
      </c>
      <c r="D1909" s="17" t="s">
        <v>2303</v>
      </c>
      <c r="E1909" s="17" t="s">
        <v>2405</v>
      </c>
      <c r="F1909" s="15" t="n">
        <v>114.23</v>
      </c>
      <c r="G1909" s="15" t="n">
        <f aca="false">ROUND(ROUND(F1909*100,0)/10,0)/100</f>
        <v>11.42</v>
      </c>
      <c r="H1909" s="15" t="n">
        <f aca="false">F1909+G1909</f>
        <v>125.65</v>
      </c>
      <c r="I1909" s="17" t="s">
        <v>2474</v>
      </c>
      <c r="J1909" s="19" t="n">
        <f aca="false">DATE(YEAR(B1909),MONTH(B1909),1)</f>
        <v>46235</v>
      </c>
      <c r="K1909" s="17" t="str">
        <f aca="false">IF(E1909="","No","Yes")</f>
        <v>Yes</v>
      </c>
      <c r="L1909" s="17" t="str">
        <f aca="false">IF(D1909="","No","Yes")</f>
        <v>Yes</v>
      </c>
    </row>
    <row r="1910" customFormat="false" ht="15" hidden="false" customHeight="false" outlineLevel="0" collapsed="false">
      <c r="A1910" s="17" t="s">
        <v>4380</v>
      </c>
      <c r="B1910" s="18" t="n">
        <v>46263</v>
      </c>
      <c r="C1910" s="17" t="s">
        <v>101</v>
      </c>
      <c r="D1910" s="17" t="s">
        <v>2267</v>
      </c>
      <c r="E1910" s="17" t="s">
        <v>2410</v>
      </c>
      <c r="F1910" s="15" t="n">
        <v>445.54</v>
      </c>
      <c r="G1910" s="15" t="n">
        <f aca="false">ROUND(ROUND(F1910*100,0)/10,0)/100</f>
        <v>44.55</v>
      </c>
      <c r="H1910" s="15" t="n">
        <f aca="false">F1910+G1910</f>
        <v>490.09</v>
      </c>
      <c r="I1910" s="17" t="s">
        <v>2474</v>
      </c>
      <c r="J1910" s="19" t="n">
        <f aca="false">DATE(YEAR(B1910),MONTH(B1910),1)</f>
        <v>46235</v>
      </c>
      <c r="K1910" s="17" t="str">
        <f aca="false">IF(E1910="","No","Yes")</f>
        <v>Yes</v>
      </c>
      <c r="L1910" s="17" t="str">
        <f aca="false">IF(D1910="","No","Yes")</f>
        <v>Yes</v>
      </c>
    </row>
    <row r="1911" customFormat="false" ht="15" hidden="false" customHeight="false" outlineLevel="0" collapsed="false">
      <c r="A1911" s="17" t="s">
        <v>4381</v>
      </c>
      <c r="B1911" s="18" t="n">
        <v>46263</v>
      </c>
      <c r="C1911" s="17" t="s">
        <v>101</v>
      </c>
      <c r="D1911" s="17" t="s">
        <v>2300</v>
      </c>
      <c r="E1911" s="17" t="s">
        <v>2418</v>
      </c>
      <c r="F1911" s="15" t="n">
        <v>245.68</v>
      </c>
      <c r="G1911" s="15" t="n">
        <f aca="false">ROUND(ROUND(F1911*100,0)/10,0)/100</f>
        <v>24.57</v>
      </c>
      <c r="H1911" s="15" t="n">
        <f aca="false">F1911+G1911</f>
        <v>270.25</v>
      </c>
      <c r="I1911" s="17" t="s">
        <v>2474</v>
      </c>
      <c r="J1911" s="19" t="n">
        <f aca="false">DATE(YEAR(B1911),MONTH(B1911),1)</f>
        <v>46235</v>
      </c>
      <c r="K1911" s="17" t="str">
        <f aca="false">IF(E1911="","No","Yes")</f>
        <v>Yes</v>
      </c>
      <c r="L1911" s="17" t="str">
        <f aca="false">IF(D1911="","No","Yes")</f>
        <v>Yes</v>
      </c>
    </row>
    <row r="1912" customFormat="false" ht="15" hidden="false" customHeight="false" outlineLevel="0" collapsed="false">
      <c r="A1912" s="17" t="s">
        <v>4382</v>
      </c>
      <c r="B1912" s="18" t="n">
        <v>46263</v>
      </c>
      <c r="C1912" s="17" t="s">
        <v>101</v>
      </c>
      <c r="D1912" s="17" t="s">
        <v>2321</v>
      </c>
      <c r="E1912" s="17" t="s">
        <v>2424</v>
      </c>
      <c r="F1912" s="15" t="n">
        <v>673.35</v>
      </c>
      <c r="G1912" s="15" t="n">
        <f aca="false">ROUND(ROUND(F1912*100,0)/10,0)/100</f>
        <v>67.34</v>
      </c>
      <c r="H1912" s="15" t="n">
        <f aca="false">F1912+G1912</f>
        <v>740.69</v>
      </c>
      <c r="I1912" s="17" t="s">
        <v>2474</v>
      </c>
      <c r="J1912" s="19" t="n">
        <f aca="false">DATE(YEAR(B1912),MONTH(B1912),1)</f>
        <v>46235</v>
      </c>
      <c r="K1912" s="17" t="str">
        <f aca="false">IF(E1912="","No","Yes")</f>
        <v>Yes</v>
      </c>
      <c r="L1912" s="17" t="str">
        <f aca="false">IF(D1912="","No","Yes")</f>
        <v>Yes</v>
      </c>
    </row>
    <row r="1913" customFormat="false" ht="15" hidden="false" customHeight="false" outlineLevel="0" collapsed="false">
      <c r="A1913" s="17" t="s">
        <v>4383</v>
      </c>
      <c r="B1913" s="18" t="n">
        <v>46264</v>
      </c>
      <c r="C1913" s="17" t="s">
        <v>82</v>
      </c>
      <c r="D1913" s="17" t="s">
        <v>2321</v>
      </c>
      <c r="E1913" s="17" t="s">
        <v>2433</v>
      </c>
      <c r="F1913" s="15" t="n">
        <v>100.62</v>
      </c>
      <c r="G1913" s="15" t="n">
        <f aca="false">ROUND(ROUND(F1913*100,0)/10,0)/100</f>
        <v>10.06</v>
      </c>
      <c r="H1913" s="15" t="n">
        <f aca="false">F1913+G1913</f>
        <v>110.68</v>
      </c>
      <c r="I1913" s="17" t="s">
        <v>2474</v>
      </c>
      <c r="J1913" s="19" t="n">
        <f aca="false">DATE(YEAR(B1913),MONTH(B1913),1)</f>
        <v>46235</v>
      </c>
      <c r="K1913" s="17" t="str">
        <f aca="false">IF(E1913="","No","Yes")</f>
        <v>Yes</v>
      </c>
      <c r="L1913" s="17" t="str">
        <f aca="false">IF(D1913="","No","Yes")</f>
        <v>Yes</v>
      </c>
    </row>
    <row r="1914" customFormat="false" ht="15" hidden="false" customHeight="false" outlineLevel="0" collapsed="false">
      <c r="A1914" s="17" t="s">
        <v>4384</v>
      </c>
      <c r="B1914" s="18" t="n">
        <v>46264</v>
      </c>
      <c r="C1914" s="17" t="s">
        <v>88</v>
      </c>
      <c r="D1914" s="17" t="s">
        <v>2267</v>
      </c>
      <c r="E1914" s="17" t="s">
        <v>2411</v>
      </c>
      <c r="F1914" s="15" t="n">
        <v>211.65</v>
      </c>
      <c r="G1914" s="15" t="n">
        <f aca="false">ROUND(ROUND(F1914*100,0)/10,0)/100</f>
        <v>21.17</v>
      </c>
      <c r="H1914" s="15" t="n">
        <f aca="false">F1914+G1914</f>
        <v>232.82</v>
      </c>
      <c r="I1914" s="17" t="s">
        <v>2474</v>
      </c>
      <c r="J1914" s="19" t="n">
        <f aca="false">DATE(YEAR(B1914),MONTH(B1914),1)</f>
        <v>46235</v>
      </c>
      <c r="K1914" s="17" t="str">
        <f aca="false">IF(E1914="","No","Yes")</f>
        <v>Yes</v>
      </c>
      <c r="L1914" s="17" t="str">
        <f aca="false">IF(D1914="","No","Yes")</f>
        <v>Yes</v>
      </c>
    </row>
    <row r="1915" customFormat="false" ht="15" hidden="false" customHeight="false" outlineLevel="0" collapsed="false">
      <c r="A1915" s="17" t="s">
        <v>4385</v>
      </c>
      <c r="B1915" s="18" t="n">
        <v>46264</v>
      </c>
      <c r="C1915" s="17" t="s">
        <v>88</v>
      </c>
      <c r="D1915" s="17" t="s">
        <v>2321</v>
      </c>
      <c r="E1915" s="17" t="s">
        <v>2420</v>
      </c>
      <c r="F1915" s="15" t="n">
        <v>46.28</v>
      </c>
      <c r="G1915" s="15" t="n">
        <f aca="false">ROUND(ROUND(F1915*100,0)/10,0)/100</f>
        <v>4.63</v>
      </c>
      <c r="H1915" s="15" t="n">
        <f aca="false">F1915+G1915</f>
        <v>50.91</v>
      </c>
      <c r="I1915" s="17" t="s">
        <v>2474</v>
      </c>
      <c r="J1915" s="19" t="n">
        <f aca="false">DATE(YEAR(B1915),MONTH(B1915),1)</f>
        <v>46235</v>
      </c>
      <c r="K1915" s="17" t="str">
        <f aca="false">IF(E1915="","No","Yes")</f>
        <v>Yes</v>
      </c>
      <c r="L1915" s="17" t="str">
        <f aca="false">IF(D1915="","No","Yes")</f>
        <v>Yes</v>
      </c>
    </row>
    <row r="1916" customFormat="false" ht="15" hidden="false" customHeight="false" outlineLevel="0" collapsed="false">
      <c r="A1916" s="17" t="s">
        <v>4386</v>
      </c>
      <c r="B1916" s="18" t="n">
        <v>46264</v>
      </c>
      <c r="C1916" s="17" t="s">
        <v>88</v>
      </c>
      <c r="D1916" s="17" t="s">
        <v>2275</v>
      </c>
      <c r="E1916" s="17" t="s">
        <v>2429</v>
      </c>
      <c r="F1916" s="15" t="n">
        <v>372.96</v>
      </c>
      <c r="G1916" s="15" t="n">
        <f aca="false">ROUND(ROUND(F1916*100,0)/10,0)/100</f>
        <v>37.3</v>
      </c>
      <c r="H1916" s="15" t="n">
        <f aca="false">F1916+G1916</f>
        <v>410.26</v>
      </c>
      <c r="I1916" s="17" t="s">
        <v>2474</v>
      </c>
      <c r="J1916" s="19" t="n">
        <f aca="false">DATE(YEAR(B1916),MONTH(B1916),1)</f>
        <v>46235</v>
      </c>
      <c r="K1916" s="17" t="str">
        <f aca="false">IF(E1916="","No","Yes")</f>
        <v>Yes</v>
      </c>
      <c r="L1916" s="17" t="str">
        <f aca="false">IF(D1916="","No","Yes")</f>
        <v>Yes</v>
      </c>
    </row>
    <row r="1917" customFormat="false" ht="15" hidden="false" customHeight="false" outlineLevel="0" collapsed="false">
      <c r="A1917" s="17" t="s">
        <v>4387</v>
      </c>
      <c r="B1917" s="18" t="n">
        <v>46264</v>
      </c>
      <c r="C1917" s="17" t="s">
        <v>101</v>
      </c>
      <c r="D1917" s="17" t="s">
        <v>2321</v>
      </c>
      <c r="E1917" s="17" t="s">
        <v>2396</v>
      </c>
      <c r="F1917" s="15" t="n">
        <v>424.67</v>
      </c>
      <c r="G1917" s="15" t="n">
        <f aca="false">ROUND(ROUND(F1917*100,0)/10,0)/100</f>
        <v>42.47</v>
      </c>
      <c r="H1917" s="15" t="n">
        <f aca="false">F1917+G1917</f>
        <v>467.14</v>
      </c>
      <c r="I1917" s="17" t="s">
        <v>2474</v>
      </c>
      <c r="J1917" s="19" t="n">
        <f aca="false">DATE(YEAR(B1917),MONTH(B1917),1)</f>
        <v>46235</v>
      </c>
      <c r="K1917" s="17" t="str">
        <f aca="false">IF(E1917="","No","Yes")</f>
        <v>Yes</v>
      </c>
      <c r="L1917" s="17" t="str">
        <f aca="false">IF(D1917="","No","Yes")</f>
        <v>Yes</v>
      </c>
    </row>
    <row r="1918" customFormat="false" ht="15" hidden="false" customHeight="false" outlineLevel="0" collapsed="false">
      <c r="A1918" s="17" t="s">
        <v>4388</v>
      </c>
      <c r="B1918" s="18" t="n">
        <v>46264</v>
      </c>
      <c r="C1918" s="17" t="s">
        <v>101</v>
      </c>
      <c r="D1918" s="17" t="s">
        <v>2292</v>
      </c>
      <c r="E1918" s="17" t="s">
        <v>2404</v>
      </c>
      <c r="F1918" s="15" t="n">
        <v>735.25</v>
      </c>
      <c r="G1918" s="15" t="n">
        <f aca="false">ROUND(ROUND(F1918*100,0)/10,0)/100</f>
        <v>73.53</v>
      </c>
      <c r="H1918" s="15" t="n">
        <f aca="false">F1918+G1918</f>
        <v>808.78</v>
      </c>
      <c r="I1918" s="17" t="s">
        <v>2474</v>
      </c>
      <c r="J1918" s="19" t="n">
        <f aca="false">DATE(YEAR(B1918),MONTH(B1918),1)</f>
        <v>46235</v>
      </c>
      <c r="K1918" s="17" t="str">
        <f aca="false">IF(E1918="","No","Yes")</f>
        <v>Yes</v>
      </c>
      <c r="L1918" s="17" t="str">
        <f aca="false">IF(D1918="","No","Yes")</f>
        <v>Yes</v>
      </c>
    </row>
    <row r="1919" customFormat="false" ht="15" hidden="false" customHeight="false" outlineLevel="0" collapsed="false">
      <c r="A1919" s="17" t="s">
        <v>4389</v>
      </c>
      <c r="B1919" s="18" t="n">
        <v>46264</v>
      </c>
      <c r="C1919" s="17" t="s">
        <v>101</v>
      </c>
      <c r="D1919" s="17" t="s">
        <v>2282</v>
      </c>
      <c r="E1919" s="17" t="s">
        <v>2426</v>
      </c>
      <c r="F1919" s="15" t="n">
        <v>395.13</v>
      </c>
      <c r="G1919" s="15" t="n">
        <f aca="false">ROUND(ROUND(F1919*100,0)/10,0)/100</f>
        <v>39.51</v>
      </c>
      <c r="H1919" s="15" t="n">
        <f aca="false">F1919+G1919</f>
        <v>434.64</v>
      </c>
      <c r="I1919" s="17" t="s">
        <v>2474</v>
      </c>
      <c r="J1919" s="19" t="n">
        <f aca="false">DATE(YEAR(B1919),MONTH(B1919),1)</f>
        <v>46235</v>
      </c>
      <c r="K1919" s="17" t="str">
        <f aca="false">IF(E1919="","No","Yes")</f>
        <v>Yes</v>
      </c>
      <c r="L1919" s="17" t="str">
        <f aca="false">IF(D1919="","No","Yes")</f>
        <v>Yes</v>
      </c>
    </row>
    <row r="1920" customFormat="false" ht="15" hidden="false" customHeight="false" outlineLevel="0" collapsed="false">
      <c r="A1920" s="17" t="s">
        <v>4390</v>
      </c>
      <c r="B1920" s="18" t="n">
        <v>46264</v>
      </c>
      <c r="C1920" s="17" t="s">
        <v>101</v>
      </c>
      <c r="D1920" s="17" t="s">
        <v>2292</v>
      </c>
      <c r="E1920" s="17" t="s">
        <v>2427</v>
      </c>
      <c r="F1920" s="15" t="n">
        <v>230.58</v>
      </c>
      <c r="G1920" s="15" t="n">
        <f aca="false">ROUND(ROUND(F1920*100,0)/10,0)/100</f>
        <v>23.06</v>
      </c>
      <c r="H1920" s="15" t="n">
        <f aca="false">F1920+G1920</f>
        <v>253.64</v>
      </c>
      <c r="I1920" s="17" t="s">
        <v>2474</v>
      </c>
      <c r="J1920" s="19" t="n">
        <f aca="false">DATE(YEAR(B1920),MONTH(B1920),1)</f>
        <v>46235</v>
      </c>
      <c r="K1920" s="17" t="str">
        <f aca="false">IF(E1920="","No","Yes")</f>
        <v>Yes</v>
      </c>
      <c r="L1920" s="17" t="str">
        <f aca="false">IF(D1920="","No","Yes")</f>
        <v>Yes</v>
      </c>
    </row>
    <row r="1921" customFormat="false" ht="15" hidden="false" customHeight="false" outlineLevel="0" collapsed="false">
      <c r="A1921" s="17" t="s">
        <v>4391</v>
      </c>
      <c r="B1921" s="18" t="n">
        <v>46265</v>
      </c>
      <c r="C1921" s="17" t="s">
        <v>101</v>
      </c>
      <c r="D1921" s="17" t="s">
        <v>2267</v>
      </c>
      <c r="E1921" s="17" t="s">
        <v>2369</v>
      </c>
      <c r="F1921" s="15" t="n">
        <v>71.78</v>
      </c>
      <c r="G1921" s="15" t="n">
        <f aca="false">ROUND(ROUND(F1921*100,0)/10,0)/100</f>
        <v>7.18</v>
      </c>
      <c r="H1921" s="15" t="n">
        <f aca="false">F1921+G1921</f>
        <v>78.96</v>
      </c>
      <c r="I1921" s="17" t="s">
        <v>2474</v>
      </c>
      <c r="J1921" s="19" t="n">
        <f aca="false">DATE(YEAR(B1921),MONTH(B1921),1)</f>
        <v>46235</v>
      </c>
      <c r="K1921" s="17" t="str">
        <f aca="false">IF(E1921="","No","Yes")</f>
        <v>Yes</v>
      </c>
      <c r="L1921" s="17" t="str">
        <f aca="false">IF(D1921="","No","Yes")</f>
        <v>Yes</v>
      </c>
    </row>
    <row r="1923" customFormat="false" ht="15" hidden="false" customHeight="false" outlineLevel="0" collapsed="false">
      <c r="A1923" s="5" t="s">
        <v>2460</v>
      </c>
      <c r="F1923" s="20" t="n">
        <f aca="false">SUBTOTAL(109,F2:F1921)</f>
        <v>648049.93</v>
      </c>
      <c r="G1923" s="20" t="n">
        <f aca="false">SUBTOTAL(109,G2:G1921)</f>
        <v>64805.82</v>
      </c>
      <c r="H1923" s="20" t="n">
        <f aca="false">SUBTOTAL(109,H2:H1921)</f>
        <v>712855.75</v>
      </c>
    </row>
  </sheetData>
  <autoFilter ref="A1:L192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3"/>
    <col collapsed="false" customWidth="true" hidden="false" outlineLevel="0" max="3" min="3" style="0" width="28"/>
    <col collapsed="false" customWidth="true" hidden="false" outlineLevel="0" max="4" min="4" style="0" width="9"/>
    <col collapsed="false" customWidth="true" hidden="false" outlineLevel="0" max="5" min="5" style="0" width="10"/>
    <col collapsed="false" customWidth="true" hidden="false" outlineLevel="0" max="7" min="6" style="0" width="13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0" min="10" style="0" width="11"/>
    <col collapsed="false" customWidth="true" hidden="false" outlineLevel="0" max="11" min="11" style="0" width="12"/>
    <col collapsed="false" customWidth="true" hidden="false" outlineLevel="0" max="12" min="12" style="0" width="50"/>
    <col collapsed="false" customWidth="true" hidden="false" outlineLevel="0" max="13" min="13" style="0" width="44"/>
    <col collapsed="false" customWidth="true" hidden="false" outlineLevel="0" max="14" min="14" style="0" width="12"/>
  </cols>
  <sheetData>
    <row r="1" customFormat="false" ht="31.5" hidden="false" customHeight="true" outlineLevel="0" collapsed="false">
      <c r="A1" s="16" t="s">
        <v>2461</v>
      </c>
      <c r="B1" s="16" t="s">
        <v>2462</v>
      </c>
      <c r="C1" s="16" t="s">
        <v>70</v>
      </c>
      <c r="D1" s="16" t="s">
        <v>71</v>
      </c>
      <c r="E1" s="16" t="s">
        <v>68</v>
      </c>
      <c r="F1" s="16" t="s">
        <v>74</v>
      </c>
      <c r="G1" s="16" t="s">
        <v>4392</v>
      </c>
      <c r="H1" s="16" t="s">
        <v>2464</v>
      </c>
      <c r="I1" s="16" t="s">
        <v>2465</v>
      </c>
      <c r="J1" s="16" t="s">
        <v>4393</v>
      </c>
      <c r="K1" s="16" t="s">
        <v>79</v>
      </c>
      <c r="L1" s="16" t="s">
        <v>4394</v>
      </c>
      <c r="M1" s="16" t="s">
        <v>4395</v>
      </c>
      <c r="N1" s="16" t="s">
        <v>4396</v>
      </c>
    </row>
    <row r="2" customFormat="false" ht="15" hidden="false" customHeight="false" outlineLevel="0" collapsed="false">
      <c r="A2" s="17" t="s">
        <v>4397</v>
      </c>
      <c r="B2" s="18" t="n">
        <v>46266</v>
      </c>
      <c r="C2" s="17" t="s">
        <v>88</v>
      </c>
      <c r="D2" s="17" t="s">
        <v>4398</v>
      </c>
      <c r="E2" s="17" t="s">
        <v>4399</v>
      </c>
      <c r="F2" s="15" t="n">
        <v>180.97</v>
      </c>
      <c r="G2" s="15" t="n">
        <v>182.3</v>
      </c>
      <c r="H2" s="15" t="n">
        <f aca="false">ROUND(ROUND(G2*100,0)/10,0)/100</f>
        <v>18.23</v>
      </c>
      <c r="I2" s="15" t="n">
        <f aca="false">G2+H2</f>
        <v>200.53</v>
      </c>
      <c r="J2" s="15" t="n">
        <f aca="false">ROUND(G2-F2,2)</f>
        <v>1.33</v>
      </c>
      <c r="K2" s="17" t="str">
        <f aca="false">IF(ABS(J2)/F2&gt;0.03,"Review","OK")</f>
        <v>OK</v>
      </c>
      <c r="L2" s="17"/>
      <c r="M2" s="17"/>
      <c r="N2" s="17" t="s">
        <v>4398</v>
      </c>
    </row>
    <row r="3" customFormat="false" ht="15" hidden="false" customHeight="false" outlineLevel="0" collapsed="false">
      <c r="A3" s="17" t="s">
        <v>4400</v>
      </c>
      <c r="B3" s="18" t="n">
        <v>46267</v>
      </c>
      <c r="C3" s="17" t="s">
        <v>88</v>
      </c>
      <c r="D3" s="17" t="s">
        <v>4398</v>
      </c>
      <c r="E3" s="17" t="s">
        <v>4401</v>
      </c>
      <c r="F3" s="15" t="n">
        <v>2559.21</v>
      </c>
      <c r="G3" s="15" t="n">
        <v>2546.7</v>
      </c>
      <c r="H3" s="15" t="n">
        <f aca="false">ROUND(ROUND(G3*100,0)/10,0)/100</f>
        <v>254.67</v>
      </c>
      <c r="I3" s="15" t="n">
        <f aca="false">G3+H3</f>
        <v>2801.37</v>
      </c>
      <c r="J3" s="15" t="n">
        <f aca="false">ROUND(G3-F3,2)</f>
        <v>-12.51</v>
      </c>
      <c r="K3" s="17" t="str">
        <f aca="false">IF(ABS(J3)/F3&gt;0.03,"Review","OK")</f>
        <v>OK</v>
      </c>
      <c r="L3" s="17"/>
      <c r="M3" s="17"/>
      <c r="N3" s="17" t="s">
        <v>4398</v>
      </c>
    </row>
    <row r="4" customFormat="false" ht="15" hidden="false" customHeight="false" outlineLevel="0" collapsed="false">
      <c r="A4" s="17" t="s">
        <v>4402</v>
      </c>
      <c r="B4" s="18" t="n">
        <v>46268</v>
      </c>
      <c r="C4" s="17" t="s">
        <v>82</v>
      </c>
      <c r="D4" s="17" t="s">
        <v>4403</v>
      </c>
      <c r="E4" s="17" t="s">
        <v>4404</v>
      </c>
      <c r="F4" s="15" t="n">
        <v>462.23</v>
      </c>
      <c r="G4" s="15" t="n">
        <v>459.36</v>
      </c>
      <c r="H4" s="15" t="n">
        <f aca="false">ROUND(ROUND(G4*100,0)/10,0)/100</f>
        <v>45.94</v>
      </c>
      <c r="I4" s="15" t="n">
        <f aca="false">G4+H4</f>
        <v>505.3</v>
      </c>
      <c r="J4" s="15" t="n">
        <f aca="false">ROUND(G4-F4,2)</f>
        <v>-2.87</v>
      </c>
      <c r="K4" s="17" t="str">
        <f aca="false">IF(ABS(J4)/F4&gt;0.03,"Review","OK")</f>
        <v>OK</v>
      </c>
      <c r="L4" s="17"/>
      <c r="M4" s="17"/>
      <c r="N4" s="17" t="s">
        <v>4403</v>
      </c>
    </row>
    <row r="5" customFormat="false" ht="15" hidden="false" customHeight="false" outlineLevel="0" collapsed="false">
      <c r="A5" s="17" t="s">
        <v>4405</v>
      </c>
      <c r="B5" s="18" t="n">
        <v>46268</v>
      </c>
      <c r="C5" s="17" t="s">
        <v>88</v>
      </c>
      <c r="D5" s="17" t="s">
        <v>4406</v>
      </c>
      <c r="E5" s="17" t="s">
        <v>4407</v>
      </c>
      <c r="F5" s="15" t="n">
        <v>37.45</v>
      </c>
      <c r="G5" s="15" t="n">
        <v>37.36</v>
      </c>
      <c r="H5" s="15" t="n">
        <f aca="false">ROUND(ROUND(G5*100,0)/10,0)/100</f>
        <v>3.74</v>
      </c>
      <c r="I5" s="15" t="n">
        <f aca="false">G5+H5</f>
        <v>41.1</v>
      </c>
      <c r="J5" s="15" t="n">
        <f aca="false">ROUND(G5-F5,2)</f>
        <v>-0.09</v>
      </c>
      <c r="K5" s="17" t="str">
        <f aca="false">IF(ABS(J5)/F5&gt;0.03,"Review","OK")</f>
        <v>OK</v>
      </c>
      <c r="L5" s="17"/>
      <c r="M5" s="17"/>
      <c r="N5" s="17" t="s">
        <v>4406</v>
      </c>
    </row>
    <row r="6" customFormat="false" ht="15" hidden="false" customHeight="false" outlineLevel="0" collapsed="false">
      <c r="A6" s="17" t="s">
        <v>4408</v>
      </c>
      <c r="B6" s="18" t="n">
        <v>46269</v>
      </c>
      <c r="C6" s="17" t="s">
        <v>82</v>
      </c>
      <c r="D6" s="17" t="s">
        <v>4409</v>
      </c>
      <c r="E6" s="17" t="s">
        <v>4410</v>
      </c>
      <c r="F6" s="15" t="n">
        <v>865.03</v>
      </c>
      <c r="G6" s="15" t="n">
        <v>864.81</v>
      </c>
      <c r="H6" s="15" t="n">
        <f aca="false">ROUND(ROUND(G6*100,0)/10,0)/100</f>
        <v>86.48</v>
      </c>
      <c r="I6" s="15" t="n">
        <f aca="false">G6+H6</f>
        <v>951.29</v>
      </c>
      <c r="J6" s="15" t="n">
        <f aca="false">ROUND(G6-F6,2)</f>
        <v>-0.22</v>
      </c>
      <c r="K6" s="17" t="str">
        <f aca="false">IF(ABS(J6)/F6&gt;0.03,"Review","OK")</f>
        <v>OK</v>
      </c>
      <c r="L6" s="17"/>
      <c r="M6" s="17"/>
      <c r="N6" s="17" t="s">
        <v>4409</v>
      </c>
    </row>
    <row r="7" customFormat="false" ht="15" hidden="false" customHeight="false" outlineLevel="0" collapsed="false">
      <c r="A7" s="17" t="s">
        <v>4411</v>
      </c>
      <c r="B7" s="18" t="n">
        <v>46269</v>
      </c>
      <c r="C7" s="17" t="s">
        <v>82</v>
      </c>
      <c r="D7" s="17" t="s">
        <v>4412</v>
      </c>
      <c r="E7" s="17" t="s">
        <v>4413</v>
      </c>
      <c r="F7" s="15" t="n">
        <v>78.42</v>
      </c>
      <c r="G7" s="15" t="n">
        <v>77.85</v>
      </c>
      <c r="H7" s="15" t="n">
        <f aca="false">ROUND(ROUND(G7*100,0)/10,0)/100</f>
        <v>7.79</v>
      </c>
      <c r="I7" s="15" t="n">
        <f aca="false">G7+H7</f>
        <v>85.64</v>
      </c>
      <c r="J7" s="15" t="n">
        <f aca="false">ROUND(G7-F7,2)</f>
        <v>-0.57</v>
      </c>
      <c r="K7" s="17" t="str">
        <f aca="false">IF(ABS(J7)/F7&gt;0.03,"Review","OK")</f>
        <v>OK</v>
      </c>
      <c r="L7" s="17"/>
      <c r="M7" s="17"/>
      <c r="N7" s="17" t="s">
        <v>4412</v>
      </c>
    </row>
    <row r="8" customFormat="false" ht="15" hidden="false" customHeight="false" outlineLevel="0" collapsed="false">
      <c r="A8" s="17" t="s">
        <v>4414</v>
      </c>
      <c r="B8" s="18" t="n">
        <v>46269</v>
      </c>
      <c r="C8" s="17" t="s">
        <v>101</v>
      </c>
      <c r="D8" s="17" t="s">
        <v>4415</v>
      </c>
      <c r="E8" s="17" t="s">
        <v>4416</v>
      </c>
      <c r="F8" s="15" t="n">
        <v>378.34</v>
      </c>
      <c r="G8" s="15" t="n">
        <v>377.59</v>
      </c>
      <c r="H8" s="15" t="n">
        <f aca="false">ROUND(ROUND(G8*100,0)/10,0)/100</f>
        <v>37.76</v>
      </c>
      <c r="I8" s="15" t="n">
        <f aca="false">G8+H8</f>
        <v>415.35</v>
      </c>
      <c r="J8" s="15" t="n">
        <f aca="false">ROUND(G8-F8,2)</f>
        <v>-0.75</v>
      </c>
      <c r="K8" s="17" t="str">
        <f aca="false">IF(ABS(J8)/F8&gt;0.03,"Review","OK")</f>
        <v>OK</v>
      </c>
      <c r="L8" s="17"/>
      <c r="M8" s="17"/>
      <c r="N8" s="17" t="s">
        <v>4415</v>
      </c>
    </row>
    <row r="9" customFormat="false" ht="15" hidden="false" customHeight="false" outlineLevel="0" collapsed="false">
      <c r="A9" s="17" t="s">
        <v>4417</v>
      </c>
      <c r="B9" s="18" t="n">
        <v>46269</v>
      </c>
      <c r="C9" s="17" t="s">
        <v>82</v>
      </c>
      <c r="D9" s="17" t="s">
        <v>4418</v>
      </c>
      <c r="E9" s="17" t="s">
        <v>4419</v>
      </c>
      <c r="F9" s="15" t="n">
        <v>63.7</v>
      </c>
      <c r="G9" s="15" t="n">
        <v>63.71</v>
      </c>
      <c r="H9" s="15" t="n">
        <f aca="false">ROUND(ROUND(G9*100,0)/10,0)/100</f>
        <v>6.37</v>
      </c>
      <c r="I9" s="15" t="n">
        <f aca="false">G9+H9</f>
        <v>70.08</v>
      </c>
      <c r="J9" s="15" t="n">
        <f aca="false">ROUND(G9-F9,2)</f>
        <v>0.01</v>
      </c>
      <c r="K9" s="17" t="str">
        <f aca="false">IF(ABS(J9)/F9&gt;0.03,"Review","OK")</f>
        <v>OK</v>
      </c>
      <c r="L9" s="17"/>
      <c r="M9" s="17"/>
      <c r="N9" s="17" t="s">
        <v>4418</v>
      </c>
    </row>
    <row r="10" customFormat="false" ht="15" hidden="false" customHeight="false" outlineLevel="0" collapsed="false">
      <c r="A10" s="17" t="s">
        <v>4420</v>
      </c>
      <c r="B10" s="18" t="n">
        <v>46269</v>
      </c>
      <c r="C10" s="17" t="s">
        <v>88</v>
      </c>
      <c r="D10" s="17" t="s">
        <v>4421</v>
      </c>
      <c r="E10" s="17" t="s">
        <v>4422</v>
      </c>
      <c r="F10" s="15" t="n">
        <v>149.76</v>
      </c>
      <c r="G10" s="15" t="n">
        <v>149.94</v>
      </c>
      <c r="H10" s="15" t="n">
        <f aca="false">ROUND(ROUND(G10*100,0)/10,0)/100</f>
        <v>14.99</v>
      </c>
      <c r="I10" s="15" t="n">
        <f aca="false">G10+H10</f>
        <v>164.93</v>
      </c>
      <c r="J10" s="15" t="n">
        <f aca="false">ROUND(G10-F10,2)</f>
        <v>0.18</v>
      </c>
      <c r="K10" s="17" t="str">
        <f aca="false">IF(ABS(J10)/F10&gt;0.03,"Review","OK")</f>
        <v>OK</v>
      </c>
      <c r="L10" s="17"/>
      <c r="M10" s="17"/>
      <c r="N10" s="17" t="s">
        <v>4421</v>
      </c>
    </row>
    <row r="11" customFormat="false" ht="15" hidden="false" customHeight="false" outlineLevel="0" collapsed="false">
      <c r="A11" s="17" t="s">
        <v>4423</v>
      </c>
      <c r="B11" s="18" t="n">
        <v>46270</v>
      </c>
      <c r="C11" s="17" t="s">
        <v>82</v>
      </c>
      <c r="D11" s="17" t="s">
        <v>4406</v>
      </c>
      <c r="E11" s="17" t="s">
        <v>4424</v>
      </c>
      <c r="F11" s="15" t="n">
        <v>68.67</v>
      </c>
      <c r="G11" s="15" t="n">
        <v>68.71</v>
      </c>
      <c r="H11" s="15" t="n">
        <f aca="false">ROUND(ROUND(G11*100,0)/10,0)/100</f>
        <v>6.87</v>
      </c>
      <c r="I11" s="15" t="n">
        <f aca="false">G11+H11</f>
        <v>75.58</v>
      </c>
      <c r="J11" s="15" t="n">
        <f aca="false">ROUND(G11-F11,2)</f>
        <v>0.04</v>
      </c>
      <c r="K11" s="17" t="str">
        <f aca="false">IF(ABS(J11)/F11&gt;0.03,"Review","OK")</f>
        <v>OK</v>
      </c>
      <c r="L11" s="17"/>
      <c r="M11" s="17"/>
      <c r="N11" s="17" t="s">
        <v>4406</v>
      </c>
    </row>
    <row r="12" customFormat="false" ht="15" hidden="false" customHeight="false" outlineLevel="0" collapsed="false">
      <c r="A12" s="17" t="s">
        <v>4425</v>
      </c>
      <c r="B12" s="18" t="n">
        <v>46270</v>
      </c>
      <c r="C12" s="17" t="s">
        <v>101</v>
      </c>
      <c r="D12" s="17" t="s">
        <v>4421</v>
      </c>
      <c r="E12" s="17" t="s">
        <v>4426</v>
      </c>
      <c r="F12" s="15" t="n">
        <v>429.06</v>
      </c>
      <c r="G12" s="15" t="n">
        <v>425.03</v>
      </c>
      <c r="H12" s="15" t="n">
        <f aca="false">ROUND(ROUND(G12*100,0)/10,0)/100</f>
        <v>42.5</v>
      </c>
      <c r="I12" s="15" t="n">
        <f aca="false">G12+H12</f>
        <v>467.53</v>
      </c>
      <c r="J12" s="15" t="n">
        <f aca="false">ROUND(G12-F12,2)</f>
        <v>-4.03</v>
      </c>
      <c r="K12" s="17" t="str">
        <f aca="false">IF(ABS(J12)/F12&gt;0.03,"Review","OK")</f>
        <v>OK</v>
      </c>
      <c r="L12" s="17"/>
      <c r="M12" s="17"/>
      <c r="N12" s="17" t="s">
        <v>4421</v>
      </c>
    </row>
    <row r="13" customFormat="false" ht="15" hidden="false" customHeight="false" outlineLevel="0" collapsed="false">
      <c r="A13" s="17" t="s">
        <v>4427</v>
      </c>
      <c r="B13" s="18" t="n">
        <v>46270</v>
      </c>
      <c r="C13" s="17" t="s">
        <v>88</v>
      </c>
      <c r="D13" s="17" t="s">
        <v>4412</v>
      </c>
      <c r="E13" s="17" t="s">
        <v>4428</v>
      </c>
      <c r="F13" s="15" t="n">
        <v>162.28</v>
      </c>
      <c r="G13" s="15" t="n">
        <v>161.41</v>
      </c>
      <c r="H13" s="15" t="n">
        <f aca="false">ROUND(ROUND(G13*100,0)/10,0)/100</f>
        <v>16.14</v>
      </c>
      <c r="I13" s="15" t="n">
        <f aca="false">G13+H13</f>
        <v>177.55</v>
      </c>
      <c r="J13" s="15" t="n">
        <f aca="false">ROUND(G13-F13,2)</f>
        <v>-0.87</v>
      </c>
      <c r="K13" s="17" t="str">
        <f aca="false">IF(ABS(J13)/F13&gt;0.03,"Review","OK")</f>
        <v>OK</v>
      </c>
      <c r="L13" s="17"/>
      <c r="M13" s="17"/>
      <c r="N13" s="17" t="s">
        <v>4412</v>
      </c>
    </row>
    <row r="14" customFormat="false" ht="15" hidden="false" customHeight="false" outlineLevel="0" collapsed="false">
      <c r="A14" s="17" t="s">
        <v>4429</v>
      </c>
      <c r="B14" s="18" t="n">
        <v>46270</v>
      </c>
      <c r="C14" s="17" t="s">
        <v>82</v>
      </c>
      <c r="D14" s="17" t="s">
        <v>4421</v>
      </c>
      <c r="E14" s="17" t="s">
        <v>4430</v>
      </c>
      <c r="F14" s="15" t="n">
        <v>216.26</v>
      </c>
      <c r="G14" s="15" t="n">
        <v>217.68</v>
      </c>
      <c r="H14" s="15" t="n">
        <f aca="false">ROUND(ROUND(G14*100,0)/10,0)/100</f>
        <v>21.77</v>
      </c>
      <c r="I14" s="15" t="n">
        <f aca="false">G14+H14</f>
        <v>239.45</v>
      </c>
      <c r="J14" s="15" t="n">
        <f aca="false">ROUND(G14-F14,2)</f>
        <v>1.42</v>
      </c>
      <c r="K14" s="17" t="str">
        <f aca="false">IF(ABS(J14)/F14&gt;0.03,"Review","OK")</f>
        <v>OK</v>
      </c>
      <c r="L14" s="17"/>
      <c r="M14" s="17"/>
      <c r="N14" s="17" t="s">
        <v>4421</v>
      </c>
    </row>
    <row r="15" customFormat="false" ht="15" hidden="false" customHeight="false" outlineLevel="0" collapsed="false">
      <c r="A15" s="17" t="s">
        <v>4431</v>
      </c>
      <c r="B15" s="18" t="n">
        <v>46270</v>
      </c>
      <c r="C15" s="17" t="s">
        <v>101</v>
      </c>
      <c r="D15" s="17" t="s">
        <v>4409</v>
      </c>
      <c r="E15" s="17" t="s">
        <v>4432</v>
      </c>
      <c r="F15" s="15" t="n">
        <v>197.18</v>
      </c>
      <c r="G15" s="15" t="n">
        <v>196.02</v>
      </c>
      <c r="H15" s="15" t="n">
        <f aca="false">ROUND(ROUND(G15*100,0)/10,0)/100</f>
        <v>19.6</v>
      </c>
      <c r="I15" s="15" t="n">
        <f aca="false">G15+H15</f>
        <v>215.62</v>
      </c>
      <c r="J15" s="15" t="n">
        <f aca="false">ROUND(G15-F15,2)</f>
        <v>-1.16</v>
      </c>
      <c r="K15" s="17" t="str">
        <f aca="false">IF(ABS(J15)/F15&gt;0.03,"Review","OK")</f>
        <v>OK</v>
      </c>
      <c r="L15" s="17"/>
      <c r="M15" s="17"/>
      <c r="N15" s="17" t="s">
        <v>4409</v>
      </c>
    </row>
    <row r="16" customFormat="false" ht="15" hidden="false" customHeight="false" outlineLevel="0" collapsed="false">
      <c r="A16" s="17" t="s">
        <v>4433</v>
      </c>
      <c r="B16" s="18" t="n">
        <v>46270</v>
      </c>
      <c r="C16" s="17" t="s">
        <v>82</v>
      </c>
      <c r="D16" s="17" t="s">
        <v>4418</v>
      </c>
      <c r="E16" s="17" t="s">
        <v>4434</v>
      </c>
      <c r="F16" s="15" t="n">
        <v>98.44</v>
      </c>
      <c r="G16" s="15" t="n">
        <v>98.3</v>
      </c>
      <c r="H16" s="15" t="n">
        <f aca="false">ROUND(ROUND(G16*100,0)/10,0)/100</f>
        <v>9.83</v>
      </c>
      <c r="I16" s="15" t="n">
        <f aca="false">G16+H16</f>
        <v>108.13</v>
      </c>
      <c r="J16" s="15" t="n">
        <f aca="false">ROUND(G16-F16,2)</f>
        <v>-0.14</v>
      </c>
      <c r="K16" s="17" t="str">
        <f aca="false">IF(ABS(J16)/F16&gt;0.03,"Review","OK")</f>
        <v>OK</v>
      </c>
      <c r="L16" s="17"/>
      <c r="M16" s="17"/>
      <c r="N16" s="17" t="s">
        <v>4418</v>
      </c>
    </row>
    <row r="17" customFormat="false" ht="15" hidden="false" customHeight="false" outlineLevel="0" collapsed="false">
      <c r="A17" s="17" t="s">
        <v>4435</v>
      </c>
      <c r="B17" s="18" t="n">
        <v>46270</v>
      </c>
      <c r="C17" s="17" t="s">
        <v>88</v>
      </c>
      <c r="D17" s="17" t="s">
        <v>4436</v>
      </c>
      <c r="E17" s="17" t="s">
        <v>4437</v>
      </c>
      <c r="F17" s="15" t="n">
        <v>139.51</v>
      </c>
      <c r="G17" s="15" t="n">
        <v>138.4</v>
      </c>
      <c r="H17" s="15" t="n">
        <f aca="false">ROUND(ROUND(G17*100,0)/10,0)/100</f>
        <v>13.84</v>
      </c>
      <c r="I17" s="15" t="n">
        <f aca="false">G17+H17</f>
        <v>152.24</v>
      </c>
      <c r="J17" s="15" t="n">
        <f aca="false">ROUND(G17-F17,2)</f>
        <v>-1.11</v>
      </c>
      <c r="K17" s="17" t="str">
        <f aca="false">IF(ABS(J17)/F17&gt;0.03,"Review","OK")</f>
        <v>OK</v>
      </c>
      <c r="L17" s="17"/>
      <c r="M17" s="17"/>
      <c r="N17" s="17" t="s">
        <v>4436</v>
      </c>
    </row>
    <row r="18" customFormat="false" ht="15" hidden="false" customHeight="false" outlineLevel="0" collapsed="false">
      <c r="A18" s="17" t="s">
        <v>4438</v>
      </c>
      <c r="B18" s="18" t="n">
        <v>46270</v>
      </c>
      <c r="C18" s="17" t="s">
        <v>82</v>
      </c>
      <c r="D18" s="17" t="s">
        <v>4436</v>
      </c>
      <c r="E18" s="17" t="s">
        <v>4439</v>
      </c>
      <c r="F18" s="15" t="n">
        <v>369.9</v>
      </c>
      <c r="G18" s="15" t="n">
        <v>372.43</v>
      </c>
      <c r="H18" s="15" t="n">
        <f aca="false">ROUND(ROUND(G18*100,0)/10,0)/100</f>
        <v>37.24</v>
      </c>
      <c r="I18" s="15" t="n">
        <f aca="false">G18+H18</f>
        <v>409.67</v>
      </c>
      <c r="J18" s="15" t="n">
        <f aca="false">ROUND(G18-F18,2)</f>
        <v>2.53</v>
      </c>
      <c r="K18" s="17" t="str">
        <f aca="false">IF(ABS(J18)/F18&gt;0.03,"Review","OK")</f>
        <v>OK</v>
      </c>
      <c r="L18" s="17" t="s">
        <v>4440</v>
      </c>
      <c r="M18" s="17"/>
      <c r="N18" s="17" t="s">
        <v>4436</v>
      </c>
    </row>
    <row r="19" customFormat="false" ht="15" hidden="false" customHeight="false" outlineLevel="0" collapsed="false">
      <c r="A19" s="17" t="s">
        <v>4441</v>
      </c>
      <c r="B19" s="18" t="n">
        <v>46271</v>
      </c>
      <c r="C19" s="17" t="s">
        <v>101</v>
      </c>
      <c r="D19" s="17" t="s">
        <v>4442</v>
      </c>
      <c r="E19" s="17" t="s">
        <v>4443</v>
      </c>
      <c r="F19" s="15" t="n">
        <v>120.62</v>
      </c>
      <c r="G19" s="15" t="n">
        <v>120.42</v>
      </c>
      <c r="H19" s="15" t="n">
        <f aca="false">ROUND(ROUND(G19*100,0)/10,0)/100</f>
        <v>12.04</v>
      </c>
      <c r="I19" s="15" t="n">
        <f aca="false">G19+H19</f>
        <v>132.46</v>
      </c>
      <c r="J19" s="15" t="n">
        <f aca="false">ROUND(G19-F19,2)</f>
        <v>-0.2</v>
      </c>
      <c r="K19" s="17" t="str">
        <f aca="false">IF(ABS(J19)/F19&gt;0.03,"Review","OK")</f>
        <v>OK</v>
      </c>
      <c r="L19" s="17"/>
      <c r="M19" s="17"/>
      <c r="N19" s="17" t="s">
        <v>4442</v>
      </c>
    </row>
    <row r="20" customFormat="false" ht="15" hidden="false" customHeight="false" outlineLevel="0" collapsed="false">
      <c r="A20" s="17" t="s">
        <v>4444</v>
      </c>
      <c r="B20" s="18" t="n">
        <v>46271</v>
      </c>
      <c r="C20" s="17" t="s">
        <v>101</v>
      </c>
      <c r="D20" s="17" t="s">
        <v>4421</v>
      </c>
      <c r="E20" s="17" t="s">
        <v>4445</v>
      </c>
      <c r="F20" s="15" t="n">
        <v>38.99</v>
      </c>
      <c r="G20" s="15" t="n">
        <v>38.65</v>
      </c>
      <c r="H20" s="15" t="n">
        <f aca="false">ROUND(ROUND(G20*100,0)/10,0)/100</f>
        <v>3.87</v>
      </c>
      <c r="I20" s="15" t="n">
        <f aca="false">G20+H20</f>
        <v>42.52</v>
      </c>
      <c r="J20" s="15" t="n">
        <f aca="false">ROUND(G20-F20,2)</f>
        <v>-0.34</v>
      </c>
      <c r="K20" s="17" t="str">
        <f aca="false">IF(ABS(J20)/F20&gt;0.03,"Review","OK")</f>
        <v>OK</v>
      </c>
      <c r="L20" s="17"/>
      <c r="M20" s="17"/>
      <c r="N20" s="17" t="s">
        <v>4421</v>
      </c>
    </row>
    <row r="21" customFormat="false" ht="15" hidden="false" customHeight="false" outlineLevel="0" collapsed="false">
      <c r="A21" s="17" t="s">
        <v>4446</v>
      </c>
      <c r="B21" s="18" t="n">
        <v>46271</v>
      </c>
      <c r="C21" s="17" t="s">
        <v>101</v>
      </c>
      <c r="D21" s="17" t="s">
        <v>4409</v>
      </c>
      <c r="E21" s="17" t="s">
        <v>4447</v>
      </c>
      <c r="F21" s="15" t="n">
        <v>319.36</v>
      </c>
      <c r="G21" s="15" t="n">
        <v>317.41</v>
      </c>
      <c r="H21" s="15" t="n">
        <f aca="false">ROUND(ROUND(G21*100,0)/10,0)/100</f>
        <v>31.74</v>
      </c>
      <c r="I21" s="15" t="n">
        <f aca="false">G21+H21</f>
        <v>349.15</v>
      </c>
      <c r="J21" s="15" t="n">
        <f aca="false">ROUND(G21-F21,2)</f>
        <v>-1.95</v>
      </c>
      <c r="K21" s="17" t="str">
        <f aca="false">IF(ABS(J21)/F21&gt;0.03,"Review","OK")</f>
        <v>OK</v>
      </c>
      <c r="L21" s="17"/>
      <c r="M21" s="17"/>
      <c r="N21" s="17" t="s">
        <v>4409</v>
      </c>
    </row>
    <row r="22" customFormat="false" ht="15" hidden="false" customHeight="false" outlineLevel="0" collapsed="false">
      <c r="A22" s="17" t="s">
        <v>4448</v>
      </c>
      <c r="B22" s="18" t="n">
        <v>46271</v>
      </c>
      <c r="C22" s="17" t="s">
        <v>82</v>
      </c>
      <c r="D22" s="17" t="s">
        <v>4418</v>
      </c>
      <c r="E22" s="17" t="s">
        <v>4449</v>
      </c>
      <c r="F22" s="15" t="n">
        <v>69.06</v>
      </c>
      <c r="G22" s="15" t="n">
        <v>69.17</v>
      </c>
      <c r="H22" s="15" t="n">
        <f aca="false">ROUND(ROUND(G22*100,0)/10,0)/100</f>
        <v>6.92</v>
      </c>
      <c r="I22" s="15" t="n">
        <f aca="false">G22+H22</f>
        <v>76.09</v>
      </c>
      <c r="J22" s="15" t="n">
        <f aca="false">ROUND(G22-F22,2)</f>
        <v>0.11</v>
      </c>
      <c r="K22" s="17" t="str">
        <f aca="false">IF(ABS(J22)/F22&gt;0.03,"Review","OK")</f>
        <v>OK</v>
      </c>
      <c r="L22" s="17"/>
      <c r="M22" s="17"/>
      <c r="N22" s="17" t="s">
        <v>4418</v>
      </c>
    </row>
    <row r="23" customFormat="false" ht="15" hidden="false" customHeight="false" outlineLevel="0" collapsed="false">
      <c r="A23" s="17" t="s">
        <v>4450</v>
      </c>
      <c r="B23" s="18" t="n">
        <v>46271</v>
      </c>
      <c r="C23" s="17" t="s">
        <v>82</v>
      </c>
      <c r="D23" s="17" t="s">
        <v>4406</v>
      </c>
      <c r="E23" s="17" t="s">
        <v>4451</v>
      </c>
      <c r="F23" s="15" t="n">
        <v>28.28</v>
      </c>
      <c r="G23" s="15" t="n">
        <v>28.07</v>
      </c>
      <c r="H23" s="15" t="n">
        <f aca="false">ROUND(ROUND(G23*100,0)/10,0)/100</f>
        <v>2.81</v>
      </c>
      <c r="I23" s="15" t="n">
        <f aca="false">G23+H23</f>
        <v>30.88</v>
      </c>
      <c r="J23" s="15" t="n">
        <f aca="false">ROUND(G23-F23,2)</f>
        <v>-0.21</v>
      </c>
      <c r="K23" s="17" t="str">
        <f aca="false">IF(ABS(J23)/F23&gt;0.03,"Review","OK")</f>
        <v>OK</v>
      </c>
      <c r="L23" s="17"/>
      <c r="M23" s="17"/>
      <c r="N23" s="17" t="s">
        <v>4406</v>
      </c>
    </row>
    <row r="24" customFormat="false" ht="15" hidden="false" customHeight="false" outlineLevel="0" collapsed="false">
      <c r="A24" s="17" t="s">
        <v>4452</v>
      </c>
      <c r="B24" s="18" t="n">
        <v>46271</v>
      </c>
      <c r="C24" s="17" t="s">
        <v>82</v>
      </c>
      <c r="D24" s="17" t="s">
        <v>4398</v>
      </c>
      <c r="E24" s="17" t="s">
        <v>4453</v>
      </c>
      <c r="F24" s="15" t="n">
        <v>161.93</v>
      </c>
      <c r="G24" s="15" t="n">
        <v>161.9</v>
      </c>
      <c r="H24" s="15" t="n">
        <f aca="false">ROUND(ROUND(G24*100,0)/10,0)/100</f>
        <v>16.19</v>
      </c>
      <c r="I24" s="15" t="n">
        <f aca="false">G24+H24</f>
        <v>178.09</v>
      </c>
      <c r="J24" s="15" t="n">
        <f aca="false">ROUND(G24-F24,2)</f>
        <v>-0.03</v>
      </c>
      <c r="K24" s="17" t="str">
        <f aca="false">IF(ABS(J24)/F24&gt;0.03,"Review","OK")</f>
        <v>OK</v>
      </c>
      <c r="L24" s="17"/>
      <c r="M24" s="17"/>
      <c r="N24" s="17" t="s">
        <v>4398</v>
      </c>
    </row>
    <row r="25" customFormat="false" ht="15" hidden="false" customHeight="false" outlineLevel="0" collapsed="false">
      <c r="A25" s="17" t="s">
        <v>4454</v>
      </c>
      <c r="B25" s="18" t="n">
        <v>46271</v>
      </c>
      <c r="C25" s="17" t="s">
        <v>101</v>
      </c>
      <c r="D25" s="17" t="s">
        <v>4455</v>
      </c>
      <c r="E25" s="17" t="s">
        <v>4456</v>
      </c>
      <c r="F25" s="15" t="n">
        <v>191.08</v>
      </c>
      <c r="G25" s="15" t="n">
        <v>190.43</v>
      </c>
      <c r="H25" s="15" t="n">
        <f aca="false">ROUND(ROUND(G25*100,0)/10,0)/100</f>
        <v>19.04</v>
      </c>
      <c r="I25" s="15" t="n">
        <f aca="false">G25+H25</f>
        <v>209.47</v>
      </c>
      <c r="J25" s="15" t="n">
        <f aca="false">ROUND(G25-F25,2)</f>
        <v>-0.65</v>
      </c>
      <c r="K25" s="17" t="str">
        <f aca="false">IF(ABS(J25)/F25&gt;0.03,"Review","OK")</f>
        <v>OK</v>
      </c>
      <c r="L25" s="17"/>
      <c r="M25" s="17"/>
      <c r="N25" s="17" t="s">
        <v>4455</v>
      </c>
    </row>
    <row r="26" customFormat="false" ht="15" hidden="false" customHeight="false" outlineLevel="0" collapsed="false">
      <c r="A26" s="17" t="s">
        <v>4457</v>
      </c>
      <c r="B26" s="18" t="n">
        <v>46271</v>
      </c>
      <c r="C26" s="17" t="s">
        <v>82</v>
      </c>
      <c r="D26" s="17" t="s">
        <v>4458</v>
      </c>
      <c r="E26" s="17" t="s">
        <v>4459</v>
      </c>
      <c r="F26" s="15" t="n">
        <v>57.55</v>
      </c>
      <c r="G26" s="15" t="n">
        <v>57.27</v>
      </c>
      <c r="H26" s="15" t="n">
        <f aca="false">ROUND(ROUND(G26*100,0)/10,0)/100</f>
        <v>5.73</v>
      </c>
      <c r="I26" s="15" t="n">
        <f aca="false">G26+H26</f>
        <v>63</v>
      </c>
      <c r="J26" s="15" t="n">
        <f aca="false">ROUND(G26-F26,2)</f>
        <v>-0.28</v>
      </c>
      <c r="K26" s="17" t="str">
        <f aca="false">IF(ABS(J26)/F26&gt;0.03,"Review","OK")</f>
        <v>OK</v>
      </c>
      <c r="L26" s="17"/>
      <c r="M26" s="17"/>
      <c r="N26" s="17" t="s">
        <v>4458</v>
      </c>
    </row>
    <row r="27" customFormat="false" ht="15" hidden="false" customHeight="false" outlineLevel="0" collapsed="false">
      <c r="A27" s="17" t="s">
        <v>4460</v>
      </c>
      <c r="B27" s="18" t="n">
        <v>46271</v>
      </c>
      <c r="C27" s="17" t="s">
        <v>82</v>
      </c>
      <c r="D27" s="17" t="s">
        <v>4403</v>
      </c>
      <c r="E27" s="17" t="s">
        <v>4461</v>
      </c>
      <c r="F27" s="15" t="n">
        <v>103.89</v>
      </c>
      <c r="G27" s="15" t="n">
        <v>104.87</v>
      </c>
      <c r="H27" s="15" t="n">
        <f aca="false">ROUND(ROUND(G27*100,0)/10,0)/100</f>
        <v>10.49</v>
      </c>
      <c r="I27" s="15" t="n">
        <f aca="false">G27+H27</f>
        <v>115.36</v>
      </c>
      <c r="J27" s="15" t="n">
        <f aca="false">ROUND(G27-F27,2)</f>
        <v>0.98</v>
      </c>
      <c r="K27" s="17" t="str">
        <f aca="false">IF(ABS(J27)/F27&gt;0.03,"Review","OK")</f>
        <v>OK</v>
      </c>
      <c r="L27" s="17"/>
      <c r="M27" s="17"/>
      <c r="N27" s="17" t="s">
        <v>4403</v>
      </c>
    </row>
    <row r="28" customFormat="false" ht="15" hidden="false" customHeight="false" outlineLevel="0" collapsed="false">
      <c r="A28" s="17" t="s">
        <v>4462</v>
      </c>
      <c r="B28" s="18" t="n">
        <v>46272</v>
      </c>
      <c r="C28" s="17" t="s">
        <v>82</v>
      </c>
      <c r="D28" s="17" t="s">
        <v>4463</v>
      </c>
      <c r="E28" s="17" t="s">
        <v>4464</v>
      </c>
      <c r="F28" s="15" t="n">
        <v>162.62</v>
      </c>
      <c r="G28" s="15" t="n">
        <v>161.19</v>
      </c>
      <c r="H28" s="15" t="n">
        <f aca="false">ROUND(ROUND(G28*100,0)/10,0)/100</f>
        <v>16.12</v>
      </c>
      <c r="I28" s="15" t="n">
        <f aca="false">G28+H28</f>
        <v>177.31</v>
      </c>
      <c r="J28" s="15" t="n">
        <f aca="false">ROUND(G28-F28,2)</f>
        <v>-1.43</v>
      </c>
      <c r="K28" s="17" t="str">
        <f aca="false">IF(ABS(J28)/F28&gt;0.03,"Review","OK")</f>
        <v>OK</v>
      </c>
      <c r="L28" s="17"/>
      <c r="M28" s="17"/>
      <c r="N28" s="17" t="s">
        <v>4463</v>
      </c>
    </row>
    <row r="29" customFormat="false" ht="15" hidden="false" customHeight="false" outlineLevel="0" collapsed="false">
      <c r="A29" s="17" t="s">
        <v>4465</v>
      </c>
      <c r="B29" s="18" t="n">
        <v>46272</v>
      </c>
      <c r="C29" s="17" t="s">
        <v>82</v>
      </c>
      <c r="D29" s="17" t="s">
        <v>4418</v>
      </c>
      <c r="E29" s="17" t="s">
        <v>4466</v>
      </c>
      <c r="F29" s="15" t="n">
        <v>361.35</v>
      </c>
      <c r="G29" s="15" t="n">
        <v>361.2</v>
      </c>
      <c r="H29" s="15" t="n">
        <f aca="false">ROUND(ROUND(G29*100,0)/10,0)/100</f>
        <v>36.12</v>
      </c>
      <c r="I29" s="15" t="n">
        <f aca="false">G29+H29</f>
        <v>397.32</v>
      </c>
      <c r="J29" s="15" t="n">
        <f aca="false">ROUND(G29-F29,2)</f>
        <v>-0.15</v>
      </c>
      <c r="K29" s="17" t="str">
        <f aca="false">IF(ABS(J29)/F29&gt;0.03,"Review","OK")</f>
        <v>OK</v>
      </c>
      <c r="L29" s="17"/>
      <c r="M29" s="17"/>
      <c r="N29" s="17" t="s">
        <v>4418</v>
      </c>
    </row>
    <row r="30" customFormat="false" ht="15" hidden="false" customHeight="false" outlineLevel="0" collapsed="false">
      <c r="A30" s="17" t="s">
        <v>4467</v>
      </c>
      <c r="B30" s="18" t="n">
        <v>46272</v>
      </c>
      <c r="C30" s="17" t="s">
        <v>88</v>
      </c>
      <c r="D30" s="17" t="s">
        <v>4406</v>
      </c>
      <c r="E30" s="17" t="s">
        <v>4468</v>
      </c>
      <c r="F30" s="15" t="n">
        <v>780.07</v>
      </c>
      <c r="G30" s="15" t="n">
        <v>783.35</v>
      </c>
      <c r="H30" s="15" t="n">
        <f aca="false">ROUND(ROUND(G30*100,0)/10,0)/100</f>
        <v>78.34</v>
      </c>
      <c r="I30" s="15" t="n">
        <f aca="false">G30+H30</f>
        <v>861.69</v>
      </c>
      <c r="J30" s="15" t="n">
        <f aca="false">ROUND(G30-F30,2)</f>
        <v>3.28</v>
      </c>
      <c r="K30" s="17" t="str">
        <f aca="false">IF(ABS(J30)/F30&gt;0.03,"Review","OK")</f>
        <v>OK</v>
      </c>
      <c r="L30" s="17"/>
      <c r="M30" s="17"/>
      <c r="N30" s="17" t="s">
        <v>4406</v>
      </c>
    </row>
    <row r="31" customFormat="false" ht="15" hidden="false" customHeight="false" outlineLevel="0" collapsed="false">
      <c r="A31" s="17" t="s">
        <v>4469</v>
      </c>
      <c r="B31" s="18" t="n">
        <v>46272</v>
      </c>
      <c r="C31" s="17" t="s">
        <v>82</v>
      </c>
      <c r="D31" s="17" t="s">
        <v>4415</v>
      </c>
      <c r="E31" s="17" t="s">
        <v>4470</v>
      </c>
      <c r="F31" s="15" t="n">
        <v>201.83</v>
      </c>
      <c r="G31" s="15" t="n">
        <v>203.46</v>
      </c>
      <c r="H31" s="15" t="n">
        <f aca="false">ROUND(ROUND(G31*100,0)/10,0)/100</f>
        <v>20.35</v>
      </c>
      <c r="I31" s="15" t="n">
        <f aca="false">G31+H31</f>
        <v>223.81</v>
      </c>
      <c r="J31" s="15" t="n">
        <f aca="false">ROUND(G31-F31,2)</f>
        <v>1.63</v>
      </c>
      <c r="K31" s="17" t="str">
        <f aca="false">IF(ABS(J31)/F31&gt;0.03,"Review","OK")</f>
        <v>OK</v>
      </c>
      <c r="L31" s="17"/>
      <c r="M31" s="17"/>
      <c r="N31" s="17" t="s">
        <v>4415</v>
      </c>
    </row>
    <row r="32" customFormat="false" ht="15" hidden="false" customHeight="false" outlineLevel="0" collapsed="false">
      <c r="A32" s="17" t="s">
        <v>4471</v>
      </c>
      <c r="B32" s="18" t="n">
        <v>46272</v>
      </c>
      <c r="C32" s="17" t="s">
        <v>88</v>
      </c>
      <c r="D32" s="17" t="s">
        <v>4436</v>
      </c>
      <c r="E32" s="17" t="s">
        <v>4472</v>
      </c>
      <c r="F32" s="15" t="n">
        <v>52.41</v>
      </c>
      <c r="G32" s="15" t="n">
        <v>52.48</v>
      </c>
      <c r="H32" s="15" t="n">
        <f aca="false">ROUND(ROUND(G32*100,0)/10,0)/100</f>
        <v>5.25</v>
      </c>
      <c r="I32" s="15" t="n">
        <f aca="false">G32+H32</f>
        <v>57.73</v>
      </c>
      <c r="J32" s="15" t="n">
        <f aca="false">ROUND(G32-F32,2)</f>
        <v>0.07</v>
      </c>
      <c r="K32" s="17" t="str">
        <f aca="false">IF(ABS(J32)/F32&gt;0.03,"Review","OK")</f>
        <v>OK</v>
      </c>
      <c r="L32" s="17"/>
      <c r="M32" s="17"/>
      <c r="N32" s="17" t="s">
        <v>4436</v>
      </c>
    </row>
    <row r="33" customFormat="false" ht="15" hidden="false" customHeight="false" outlineLevel="0" collapsed="false">
      <c r="A33" s="17" t="s">
        <v>4473</v>
      </c>
      <c r="B33" s="18" t="n">
        <v>46272</v>
      </c>
      <c r="C33" s="17" t="s">
        <v>101</v>
      </c>
      <c r="D33" s="17" t="s">
        <v>4474</v>
      </c>
      <c r="E33" s="17" t="s">
        <v>4475</v>
      </c>
      <c r="F33" s="15" t="n">
        <v>240.45</v>
      </c>
      <c r="G33" s="15" t="n">
        <v>240.53</v>
      </c>
      <c r="H33" s="15" t="n">
        <f aca="false">ROUND(ROUND(G33*100,0)/10,0)/100</f>
        <v>24.05</v>
      </c>
      <c r="I33" s="15" t="n">
        <f aca="false">G33+H33</f>
        <v>264.58</v>
      </c>
      <c r="J33" s="15" t="n">
        <f aca="false">ROUND(G33-F33,2)</f>
        <v>0.08</v>
      </c>
      <c r="K33" s="17" t="str">
        <f aca="false">IF(ABS(J33)/F33&gt;0.03,"Review","OK")</f>
        <v>OK</v>
      </c>
      <c r="L33" s="17"/>
      <c r="M33" s="17"/>
      <c r="N33" s="17" t="s">
        <v>4474</v>
      </c>
    </row>
    <row r="34" customFormat="false" ht="15" hidden="false" customHeight="false" outlineLevel="0" collapsed="false">
      <c r="A34" s="17" t="s">
        <v>4476</v>
      </c>
      <c r="B34" s="18" t="n">
        <v>46272</v>
      </c>
      <c r="C34" s="17" t="s">
        <v>82</v>
      </c>
      <c r="D34" s="17" t="s">
        <v>4421</v>
      </c>
      <c r="E34" s="17" t="s">
        <v>4477</v>
      </c>
      <c r="F34" s="15" t="n">
        <v>991.09</v>
      </c>
      <c r="G34" s="15" t="n">
        <v>999.23</v>
      </c>
      <c r="H34" s="15" t="n">
        <f aca="false">ROUND(ROUND(G34*100,0)/10,0)/100</f>
        <v>99.92</v>
      </c>
      <c r="I34" s="15" t="n">
        <f aca="false">G34+H34</f>
        <v>1099.15</v>
      </c>
      <c r="J34" s="15" t="n">
        <f aca="false">ROUND(G34-F34,2)</f>
        <v>8.14</v>
      </c>
      <c r="K34" s="17" t="str">
        <f aca="false">IF(ABS(J34)/F34&gt;0.03,"Review","OK")</f>
        <v>OK</v>
      </c>
      <c r="L34" s="17"/>
      <c r="M34" s="17"/>
      <c r="N34" s="17" t="s">
        <v>4421</v>
      </c>
    </row>
    <row r="35" customFormat="false" ht="15" hidden="false" customHeight="false" outlineLevel="0" collapsed="false">
      <c r="A35" s="17" t="s">
        <v>4478</v>
      </c>
      <c r="B35" s="18" t="n">
        <v>46272</v>
      </c>
      <c r="C35" s="17" t="s">
        <v>82</v>
      </c>
      <c r="D35" s="17" t="s">
        <v>4436</v>
      </c>
      <c r="E35" s="17" t="s">
        <v>4479</v>
      </c>
      <c r="F35" s="15" t="n">
        <v>309.51</v>
      </c>
      <c r="G35" s="15" t="n">
        <v>311.5</v>
      </c>
      <c r="H35" s="15" t="n">
        <f aca="false">ROUND(ROUND(G35*100,0)/10,0)/100</f>
        <v>31.15</v>
      </c>
      <c r="I35" s="15" t="n">
        <f aca="false">G35+H35</f>
        <v>342.65</v>
      </c>
      <c r="J35" s="15" t="n">
        <f aca="false">ROUND(G35-F35,2)</f>
        <v>1.99</v>
      </c>
      <c r="K35" s="17" t="str">
        <f aca="false">IF(ABS(J35)/F35&gt;0.03,"Review","OK")</f>
        <v>OK</v>
      </c>
      <c r="L35" s="17"/>
      <c r="M35" s="17"/>
      <c r="N35" s="17" t="s">
        <v>4436</v>
      </c>
    </row>
    <row r="36" customFormat="false" ht="15" hidden="false" customHeight="false" outlineLevel="0" collapsed="false">
      <c r="A36" s="17" t="s">
        <v>4480</v>
      </c>
      <c r="B36" s="18" t="n">
        <v>46272</v>
      </c>
      <c r="C36" s="17" t="s">
        <v>82</v>
      </c>
      <c r="D36" s="17" t="s">
        <v>4474</v>
      </c>
      <c r="E36" s="17" t="s">
        <v>4481</v>
      </c>
      <c r="F36" s="15" t="n">
        <v>81.09</v>
      </c>
      <c r="G36" s="15" t="n">
        <v>80.43</v>
      </c>
      <c r="H36" s="15" t="n">
        <f aca="false">ROUND(ROUND(G36*100,0)/10,0)/100</f>
        <v>8.04</v>
      </c>
      <c r="I36" s="15" t="n">
        <f aca="false">G36+H36</f>
        <v>88.47</v>
      </c>
      <c r="J36" s="15" t="n">
        <f aca="false">ROUND(G36-F36,2)</f>
        <v>-0.66</v>
      </c>
      <c r="K36" s="17" t="str">
        <f aca="false">IF(ABS(J36)/F36&gt;0.03,"Review","OK")</f>
        <v>OK</v>
      </c>
      <c r="L36" s="17"/>
      <c r="M36" s="17"/>
      <c r="N36" s="17" t="s">
        <v>4474</v>
      </c>
    </row>
    <row r="37" customFormat="false" ht="15" hidden="false" customHeight="false" outlineLevel="0" collapsed="false">
      <c r="A37" s="17" t="s">
        <v>4482</v>
      </c>
      <c r="B37" s="18" t="n">
        <v>46273</v>
      </c>
      <c r="C37" s="17" t="s">
        <v>82</v>
      </c>
      <c r="D37" s="17" t="s">
        <v>4455</v>
      </c>
      <c r="E37" s="17" t="s">
        <v>4483</v>
      </c>
      <c r="F37" s="15" t="n">
        <v>497.18</v>
      </c>
      <c r="G37" s="15" t="n">
        <v>501.61</v>
      </c>
      <c r="H37" s="15" t="n">
        <f aca="false">ROUND(ROUND(G37*100,0)/10,0)/100</f>
        <v>50.16</v>
      </c>
      <c r="I37" s="15" t="n">
        <f aca="false">G37+H37</f>
        <v>551.77</v>
      </c>
      <c r="J37" s="15" t="n">
        <f aca="false">ROUND(G37-F37,2)</f>
        <v>4.43</v>
      </c>
      <c r="K37" s="17" t="str">
        <f aca="false">IF(ABS(J37)/F37&gt;0.03,"Review","OK")</f>
        <v>OK</v>
      </c>
      <c r="L37" s="17"/>
      <c r="M37" s="17"/>
      <c r="N37" s="17" t="s">
        <v>4455</v>
      </c>
    </row>
    <row r="38" customFormat="false" ht="15" hidden="false" customHeight="false" outlineLevel="0" collapsed="false">
      <c r="A38" s="17" t="s">
        <v>4484</v>
      </c>
      <c r="B38" s="18" t="n">
        <v>46273</v>
      </c>
      <c r="C38" s="17" t="s">
        <v>101</v>
      </c>
      <c r="D38" s="17" t="s">
        <v>4415</v>
      </c>
      <c r="E38" s="17" t="s">
        <v>4485</v>
      </c>
      <c r="F38" s="15" t="n">
        <v>145.74</v>
      </c>
      <c r="G38" s="15" t="n">
        <v>146.57</v>
      </c>
      <c r="H38" s="15" t="n">
        <f aca="false">ROUND(ROUND(G38*100,0)/10,0)/100</f>
        <v>14.66</v>
      </c>
      <c r="I38" s="15" t="n">
        <f aca="false">G38+H38</f>
        <v>161.23</v>
      </c>
      <c r="J38" s="15" t="n">
        <f aca="false">ROUND(G38-F38,2)</f>
        <v>0.83</v>
      </c>
      <c r="K38" s="17" t="str">
        <f aca="false">IF(ABS(J38)/F38&gt;0.03,"Review","OK")</f>
        <v>OK</v>
      </c>
      <c r="L38" s="17"/>
      <c r="M38" s="17"/>
      <c r="N38" s="17" t="s">
        <v>4415</v>
      </c>
    </row>
    <row r="39" customFormat="false" ht="15" hidden="false" customHeight="false" outlineLevel="0" collapsed="false">
      <c r="A39" s="17" t="s">
        <v>4486</v>
      </c>
      <c r="B39" s="18" t="n">
        <v>46273</v>
      </c>
      <c r="C39" s="17" t="s">
        <v>82</v>
      </c>
      <c r="D39" s="17" t="s">
        <v>4398</v>
      </c>
      <c r="E39" s="17" t="s">
        <v>4487</v>
      </c>
      <c r="F39" s="15" t="n">
        <v>169.81</v>
      </c>
      <c r="G39" s="15" t="n">
        <v>169.18</v>
      </c>
      <c r="H39" s="15" t="n">
        <f aca="false">ROUND(ROUND(G39*100,0)/10,0)/100</f>
        <v>16.92</v>
      </c>
      <c r="I39" s="15" t="n">
        <f aca="false">G39+H39</f>
        <v>186.1</v>
      </c>
      <c r="J39" s="15" t="n">
        <f aca="false">ROUND(G39-F39,2)</f>
        <v>-0.63</v>
      </c>
      <c r="K39" s="17" t="str">
        <f aca="false">IF(ABS(J39)/F39&gt;0.03,"Review","OK")</f>
        <v>OK</v>
      </c>
      <c r="L39" s="17"/>
      <c r="M39" s="17"/>
      <c r="N39" s="17" t="s">
        <v>4398</v>
      </c>
    </row>
    <row r="40" customFormat="false" ht="15" hidden="false" customHeight="false" outlineLevel="0" collapsed="false">
      <c r="A40" s="17" t="s">
        <v>4488</v>
      </c>
      <c r="B40" s="18" t="n">
        <v>46273</v>
      </c>
      <c r="C40" s="17" t="s">
        <v>82</v>
      </c>
      <c r="D40" s="17" t="s">
        <v>4403</v>
      </c>
      <c r="E40" s="17" t="s">
        <v>4489</v>
      </c>
      <c r="F40" s="15" t="n">
        <v>304.33</v>
      </c>
      <c r="G40" s="15" t="n">
        <v>302.79</v>
      </c>
      <c r="H40" s="15" t="n">
        <f aca="false">ROUND(ROUND(G40*100,0)/10,0)/100</f>
        <v>30.28</v>
      </c>
      <c r="I40" s="15" t="n">
        <f aca="false">G40+H40</f>
        <v>333.07</v>
      </c>
      <c r="J40" s="15" t="n">
        <f aca="false">ROUND(G40-F40,2)</f>
        <v>-1.54</v>
      </c>
      <c r="K40" s="17" t="str">
        <f aca="false">IF(ABS(J40)/F40&gt;0.03,"Review","OK")</f>
        <v>OK</v>
      </c>
      <c r="L40" s="17"/>
      <c r="M40" s="17"/>
      <c r="N40" s="17" t="s">
        <v>4403</v>
      </c>
    </row>
    <row r="41" customFormat="false" ht="15" hidden="false" customHeight="false" outlineLevel="0" collapsed="false">
      <c r="A41" s="17" t="s">
        <v>4490</v>
      </c>
      <c r="B41" s="18" t="n">
        <v>46273</v>
      </c>
      <c r="C41" s="17" t="s">
        <v>101</v>
      </c>
      <c r="D41" s="17" t="s">
        <v>4491</v>
      </c>
      <c r="E41" s="17" t="s">
        <v>4492</v>
      </c>
      <c r="F41" s="15" t="n">
        <v>495.03</v>
      </c>
      <c r="G41" s="15" t="n">
        <v>498.65</v>
      </c>
      <c r="H41" s="15" t="n">
        <f aca="false">ROUND(ROUND(G41*100,0)/10,0)/100</f>
        <v>49.87</v>
      </c>
      <c r="I41" s="15" t="n">
        <f aca="false">G41+H41</f>
        <v>548.52</v>
      </c>
      <c r="J41" s="15" t="n">
        <f aca="false">ROUND(G41-F41,2)</f>
        <v>3.62</v>
      </c>
      <c r="K41" s="17" t="str">
        <f aca="false">IF(ABS(J41)/F41&gt;0.03,"Review","OK")</f>
        <v>OK</v>
      </c>
      <c r="L41" s="17"/>
      <c r="M41" s="17"/>
      <c r="N41" s="17" t="s">
        <v>4491</v>
      </c>
    </row>
    <row r="42" customFormat="false" ht="15" hidden="false" customHeight="false" outlineLevel="0" collapsed="false">
      <c r="A42" s="17" t="s">
        <v>4493</v>
      </c>
      <c r="B42" s="18" t="n">
        <v>46273</v>
      </c>
      <c r="C42" s="17" t="s">
        <v>101</v>
      </c>
      <c r="D42" s="17" t="s">
        <v>4494</v>
      </c>
      <c r="E42" s="17" t="s">
        <v>4495</v>
      </c>
      <c r="F42" s="15" t="n">
        <v>655.66</v>
      </c>
      <c r="G42" s="15" t="n">
        <v>656.02</v>
      </c>
      <c r="H42" s="15" t="n">
        <f aca="false">ROUND(ROUND(G42*100,0)/10,0)/100</f>
        <v>65.6</v>
      </c>
      <c r="I42" s="15" t="n">
        <f aca="false">G42+H42</f>
        <v>721.62</v>
      </c>
      <c r="J42" s="15" t="n">
        <f aca="false">ROUND(G42-F42,2)</f>
        <v>0.36</v>
      </c>
      <c r="K42" s="17" t="str">
        <f aca="false">IF(ABS(J42)/F42&gt;0.03,"Review","OK")</f>
        <v>OK</v>
      </c>
      <c r="L42" s="17"/>
      <c r="M42" s="17"/>
      <c r="N42" s="17" t="s">
        <v>4494</v>
      </c>
    </row>
    <row r="43" customFormat="false" ht="15" hidden="false" customHeight="false" outlineLevel="0" collapsed="false">
      <c r="A43" s="17" t="s">
        <v>4496</v>
      </c>
      <c r="B43" s="18" t="n">
        <v>46274</v>
      </c>
      <c r="C43" s="17" t="s">
        <v>88</v>
      </c>
      <c r="D43" s="17" t="s">
        <v>4409</v>
      </c>
      <c r="E43" s="17" t="s">
        <v>4497</v>
      </c>
      <c r="F43" s="15" t="n">
        <v>397.95</v>
      </c>
      <c r="G43" s="15" t="n">
        <v>400.75</v>
      </c>
      <c r="H43" s="15" t="n">
        <f aca="false">ROUND(ROUND(G43*100,0)/10,0)/100</f>
        <v>40.08</v>
      </c>
      <c r="I43" s="15" t="n">
        <f aca="false">G43+H43</f>
        <v>440.83</v>
      </c>
      <c r="J43" s="15" t="n">
        <f aca="false">ROUND(G43-F43,2)</f>
        <v>2.8</v>
      </c>
      <c r="K43" s="17" t="str">
        <f aca="false">IF(ABS(J43)/F43&gt;0.03,"Review","OK")</f>
        <v>OK</v>
      </c>
      <c r="L43" s="17"/>
      <c r="M43" s="17"/>
      <c r="N43" s="17" t="s">
        <v>4409</v>
      </c>
    </row>
    <row r="44" customFormat="false" ht="15" hidden="false" customHeight="false" outlineLevel="0" collapsed="false">
      <c r="A44" s="17" t="s">
        <v>4498</v>
      </c>
      <c r="B44" s="18" t="n">
        <v>46274</v>
      </c>
      <c r="C44" s="17" t="s">
        <v>82</v>
      </c>
      <c r="D44" s="17" t="s">
        <v>4412</v>
      </c>
      <c r="E44" s="17" t="s">
        <v>4499</v>
      </c>
      <c r="F44" s="15" t="n">
        <v>245.03</v>
      </c>
      <c r="G44" s="15" t="n">
        <v>243.61</v>
      </c>
      <c r="H44" s="15" t="n">
        <f aca="false">ROUND(ROUND(G44*100,0)/10,0)/100</f>
        <v>24.36</v>
      </c>
      <c r="I44" s="15" t="n">
        <f aca="false">G44+H44</f>
        <v>267.97</v>
      </c>
      <c r="J44" s="15" t="n">
        <f aca="false">ROUND(G44-F44,2)</f>
        <v>-1.42</v>
      </c>
      <c r="K44" s="17" t="str">
        <f aca="false">IF(ABS(J44)/F44&gt;0.03,"Review","OK")</f>
        <v>OK</v>
      </c>
      <c r="L44" s="17"/>
      <c r="M44" s="17"/>
      <c r="N44" s="17" t="s">
        <v>4412</v>
      </c>
    </row>
    <row r="45" customFormat="false" ht="15" hidden="false" customHeight="false" outlineLevel="0" collapsed="false">
      <c r="A45" s="17" t="s">
        <v>4500</v>
      </c>
      <c r="B45" s="18" t="n">
        <v>46274</v>
      </c>
      <c r="C45" s="17" t="s">
        <v>88</v>
      </c>
      <c r="D45" s="17" t="s">
        <v>4474</v>
      </c>
      <c r="E45" s="17" t="s">
        <v>4501</v>
      </c>
      <c r="F45" s="15" t="n">
        <v>488.99</v>
      </c>
      <c r="G45" s="15" t="n">
        <v>493.67</v>
      </c>
      <c r="H45" s="15" t="n">
        <f aca="false">ROUND(ROUND(G45*100,0)/10,0)/100</f>
        <v>49.37</v>
      </c>
      <c r="I45" s="15" t="n">
        <f aca="false">G45+H45</f>
        <v>543.04</v>
      </c>
      <c r="J45" s="15" t="n">
        <f aca="false">ROUND(G45-F45,2)</f>
        <v>4.68</v>
      </c>
      <c r="K45" s="17" t="str">
        <f aca="false">IF(ABS(J45)/F45&gt;0.03,"Review","OK")</f>
        <v>OK</v>
      </c>
      <c r="L45" s="17"/>
      <c r="M45" s="17"/>
      <c r="N45" s="17" t="s">
        <v>4474</v>
      </c>
    </row>
    <row r="46" customFormat="false" ht="15" hidden="false" customHeight="false" outlineLevel="0" collapsed="false">
      <c r="A46" s="17" t="s">
        <v>4502</v>
      </c>
      <c r="B46" s="18" t="n">
        <v>46274</v>
      </c>
      <c r="C46" s="17" t="s">
        <v>82</v>
      </c>
      <c r="D46" s="17" t="s">
        <v>4406</v>
      </c>
      <c r="E46" s="17" t="s">
        <v>4503</v>
      </c>
      <c r="F46" s="15" t="n">
        <v>1169.46</v>
      </c>
      <c r="G46" s="15" t="n">
        <v>1175.04</v>
      </c>
      <c r="H46" s="15" t="n">
        <f aca="false">ROUND(ROUND(G46*100,0)/10,0)/100</f>
        <v>117.5</v>
      </c>
      <c r="I46" s="15" t="n">
        <f aca="false">G46+H46</f>
        <v>1292.54</v>
      </c>
      <c r="J46" s="15" t="n">
        <f aca="false">ROUND(G46-F46,2)</f>
        <v>5.58</v>
      </c>
      <c r="K46" s="17" t="str">
        <f aca="false">IF(ABS(J46)/F46&gt;0.03,"Review","OK")</f>
        <v>OK</v>
      </c>
      <c r="L46" s="17"/>
      <c r="M46" s="17"/>
      <c r="N46" s="17" t="s">
        <v>4406</v>
      </c>
    </row>
    <row r="47" customFormat="false" ht="15" hidden="false" customHeight="false" outlineLevel="0" collapsed="false">
      <c r="A47" s="17" t="s">
        <v>4504</v>
      </c>
      <c r="B47" s="18" t="n">
        <v>46274</v>
      </c>
      <c r="C47" s="17" t="s">
        <v>82</v>
      </c>
      <c r="D47" s="17" t="s">
        <v>4418</v>
      </c>
      <c r="E47" s="17" t="s">
        <v>4505</v>
      </c>
      <c r="F47" s="15" t="n">
        <v>114.63</v>
      </c>
      <c r="G47" s="15" t="n">
        <v>109.7</v>
      </c>
      <c r="H47" s="15" t="n">
        <f aca="false">ROUND(ROUND(G47*100,0)/10,0)/100</f>
        <v>10.97</v>
      </c>
      <c r="I47" s="15" t="n">
        <f aca="false">G47+H47</f>
        <v>120.67</v>
      </c>
      <c r="J47" s="15" t="n">
        <f aca="false">ROUND(G47-F47,2)</f>
        <v>-4.93</v>
      </c>
      <c r="K47" s="17" t="str">
        <f aca="false">IF(ABS(J47)/F47&gt;0.03,"Review","OK")</f>
        <v>Review</v>
      </c>
      <c r="L47" s="17"/>
      <c r="M47" s="17" t="s">
        <v>4506</v>
      </c>
      <c r="N47" s="17" t="s">
        <v>4418</v>
      </c>
    </row>
    <row r="48" customFormat="false" ht="15" hidden="false" customHeight="false" outlineLevel="0" collapsed="false">
      <c r="A48" s="17" t="s">
        <v>4507</v>
      </c>
      <c r="B48" s="18" t="n">
        <v>46274</v>
      </c>
      <c r="C48" s="17" t="s">
        <v>88</v>
      </c>
      <c r="D48" s="17" t="s">
        <v>4458</v>
      </c>
      <c r="E48" s="17" t="s">
        <v>4508</v>
      </c>
      <c r="F48" s="15" t="n">
        <v>285.95</v>
      </c>
      <c r="G48" s="15" t="n">
        <v>285.8</v>
      </c>
      <c r="H48" s="15" t="n">
        <f aca="false">ROUND(ROUND(G48*100,0)/10,0)/100</f>
        <v>28.58</v>
      </c>
      <c r="I48" s="15" t="n">
        <f aca="false">G48+H48</f>
        <v>314.38</v>
      </c>
      <c r="J48" s="15" t="n">
        <f aca="false">ROUND(G48-F48,2)</f>
        <v>-0.15</v>
      </c>
      <c r="K48" s="17" t="str">
        <f aca="false">IF(ABS(J48)/F48&gt;0.03,"Review","OK")</f>
        <v>OK</v>
      </c>
      <c r="L48" s="17"/>
      <c r="M48" s="17"/>
      <c r="N48" s="17" t="s">
        <v>4458</v>
      </c>
    </row>
    <row r="49" customFormat="false" ht="15" hidden="false" customHeight="false" outlineLevel="0" collapsed="false">
      <c r="A49" s="17" t="s">
        <v>4509</v>
      </c>
      <c r="B49" s="18" t="n">
        <v>46274</v>
      </c>
      <c r="C49" s="17" t="s">
        <v>82</v>
      </c>
      <c r="D49" s="17" t="s">
        <v>4491</v>
      </c>
      <c r="E49" s="17" t="s">
        <v>4510</v>
      </c>
      <c r="F49" s="15" t="n">
        <v>200.36</v>
      </c>
      <c r="G49" s="15" t="n">
        <v>198.96</v>
      </c>
      <c r="H49" s="15" t="n">
        <f aca="false">ROUND(ROUND(G49*100,0)/10,0)/100</f>
        <v>19.9</v>
      </c>
      <c r="I49" s="15" t="n">
        <f aca="false">G49+H49</f>
        <v>218.86</v>
      </c>
      <c r="J49" s="15" t="n">
        <f aca="false">ROUND(G49-F49,2)</f>
        <v>-1.4</v>
      </c>
      <c r="K49" s="17" t="str">
        <f aca="false">IF(ABS(J49)/F49&gt;0.03,"Review","OK")</f>
        <v>OK</v>
      </c>
      <c r="L49" s="17"/>
      <c r="M49" s="17"/>
      <c r="N49" s="17" t="s">
        <v>4491</v>
      </c>
    </row>
    <row r="50" customFormat="false" ht="15" hidden="false" customHeight="false" outlineLevel="0" collapsed="false">
      <c r="A50" s="17" t="s">
        <v>4511</v>
      </c>
      <c r="B50" s="18" t="n">
        <v>46274</v>
      </c>
      <c r="C50" s="17" t="s">
        <v>82</v>
      </c>
      <c r="D50" s="17" t="s">
        <v>4412</v>
      </c>
      <c r="E50" s="17" t="s">
        <v>4512</v>
      </c>
      <c r="F50" s="15" t="n">
        <v>348.28</v>
      </c>
      <c r="G50" s="15" t="n">
        <v>350.34</v>
      </c>
      <c r="H50" s="15" t="n">
        <f aca="false">ROUND(ROUND(G50*100,0)/10,0)/100</f>
        <v>35.03</v>
      </c>
      <c r="I50" s="15" t="n">
        <f aca="false">G50+H50</f>
        <v>385.37</v>
      </c>
      <c r="J50" s="15" t="n">
        <f aca="false">ROUND(G50-F50,2)</f>
        <v>2.06</v>
      </c>
      <c r="K50" s="17" t="str">
        <f aca="false">IF(ABS(J50)/F50&gt;0.03,"Review","OK")</f>
        <v>OK</v>
      </c>
      <c r="L50" s="17"/>
      <c r="M50" s="17"/>
      <c r="N50" s="17" t="s">
        <v>4412</v>
      </c>
    </row>
    <row r="51" customFormat="false" ht="15" hidden="false" customHeight="false" outlineLevel="0" collapsed="false">
      <c r="A51" s="17" t="s">
        <v>4513</v>
      </c>
      <c r="B51" s="18" t="n">
        <v>46274</v>
      </c>
      <c r="C51" s="17" t="s">
        <v>88</v>
      </c>
      <c r="D51" s="17" t="s">
        <v>4403</v>
      </c>
      <c r="E51" s="17" t="s">
        <v>4514</v>
      </c>
      <c r="F51" s="15" t="n">
        <v>357.41</v>
      </c>
      <c r="G51" s="15" t="n">
        <v>356.71</v>
      </c>
      <c r="H51" s="15" t="n">
        <f aca="false">ROUND(ROUND(G51*100,0)/10,0)/100</f>
        <v>35.67</v>
      </c>
      <c r="I51" s="15" t="n">
        <f aca="false">G51+H51</f>
        <v>392.38</v>
      </c>
      <c r="J51" s="15" t="n">
        <f aca="false">ROUND(G51-F51,2)</f>
        <v>-0.7</v>
      </c>
      <c r="K51" s="17" t="str">
        <f aca="false">IF(ABS(J51)/F51&gt;0.03,"Review","OK")</f>
        <v>OK</v>
      </c>
      <c r="L51" s="17"/>
      <c r="M51" s="17"/>
      <c r="N51" s="17" t="s">
        <v>4403</v>
      </c>
    </row>
    <row r="52" customFormat="false" ht="15" hidden="false" customHeight="false" outlineLevel="0" collapsed="false">
      <c r="A52" s="17" t="s">
        <v>4515</v>
      </c>
      <c r="B52" s="18" t="n">
        <v>46274</v>
      </c>
      <c r="C52" s="17" t="s">
        <v>82</v>
      </c>
      <c r="D52" s="17" t="s">
        <v>4455</v>
      </c>
      <c r="E52" s="17" t="s">
        <v>4516</v>
      </c>
      <c r="F52" s="15" t="n">
        <v>62.27</v>
      </c>
      <c r="G52" s="15" t="n">
        <v>62.56</v>
      </c>
      <c r="H52" s="15" t="n">
        <f aca="false">ROUND(ROUND(G52*100,0)/10,0)/100</f>
        <v>6.26</v>
      </c>
      <c r="I52" s="15" t="n">
        <f aca="false">G52+H52</f>
        <v>68.82</v>
      </c>
      <c r="J52" s="15" t="n">
        <f aca="false">ROUND(G52-F52,2)</f>
        <v>0.29</v>
      </c>
      <c r="K52" s="17" t="str">
        <f aca="false">IF(ABS(J52)/F52&gt;0.03,"Review","OK")</f>
        <v>OK</v>
      </c>
      <c r="L52" s="17"/>
      <c r="M52" s="17"/>
      <c r="N52" s="17" t="s">
        <v>4455</v>
      </c>
    </row>
    <row r="53" customFormat="false" ht="15" hidden="false" customHeight="false" outlineLevel="0" collapsed="false">
      <c r="A53" s="17" t="s">
        <v>4517</v>
      </c>
      <c r="B53" s="18" t="n">
        <v>46274</v>
      </c>
      <c r="C53" s="17" t="s">
        <v>82</v>
      </c>
      <c r="D53" s="17" t="s">
        <v>4518</v>
      </c>
      <c r="E53" s="17" t="s">
        <v>4519</v>
      </c>
      <c r="F53" s="15" t="n">
        <v>352.12</v>
      </c>
      <c r="G53" s="15" t="n">
        <v>336.02</v>
      </c>
      <c r="H53" s="15" t="n">
        <f aca="false">ROUND(ROUND(G53*100,0)/10,0)/100</f>
        <v>33.6</v>
      </c>
      <c r="I53" s="15" t="n">
        <f aca="false">G53+H53</f>
        <v>369.62</v>
      </c>
      <c r="J53" s="15" t="n">
        <f aca="false">ROUND(G53-F53,2)</f>
        <v>-16.1</v>
      </c>
      <c r="K53" s="17" t="str">
        <f aca="false">IF(ABS(J53)/F53&gt;0.03,"Review","OK")</f>
        <v>Review</v>
      </c>
      <c r="L53" s="17"/>
      <c r="M53" s="17" t="s">
        <v>4506</v>
      </c>
      <c r="N53" s="17" t="s">
        <v>4518</v>
      </c>
    </row>
    <row r="54" customFormat="false" ht="15" hidden="false" customHeight="false" outlineLevel="0" collapsed="false">
      <c r="A54" s="17" t="s">
        <v>4520</v>
      </c>
      <c r="B54" s="18" t="n">
        <v>46275</v>
      </c>
      <c r="C54" s="17" t="s">
        <v>88</v>
      </c>
      <c r="D54" s="17" t="s">
        <v>4518</v>
      </c>
      <c r="E54" s="17" t="s">
        <v>4521</v>
      </c>
      <c r="F54" s="15" t="n">
        <v>289.34</v>
      </c>
      <c r="G54" s="15" t="n">
        <v>286.67</v>
      </c>
      <c r="H54" s="15" t="n">
        <f aca="false">ROUND(ROUND(G54*100,0)/10,0)/100</f>
        <v>28.67</v>
      </c>
      <c r="I54" s="15" t="n">
        <f aca="false">G54+H54</f>
        <v>315.34</v>
      </c>
      <c r="J54" s="15" t="n">
        <f aca="false">ROUND(G54-F54,2)</f>
        <v>-2.67</v>
      </c>
      <c r="K54" s="17" t="str">
        <f aca="false">IF(ABS(J54)/F54&gt;0.03,"Review","OK")</f>
        <v>OK</v>
      </c>
      <c r="L54" s="17" t="s">
        <v>4440</v>
      </c>
      <c r="M54" s="17"/>
      <c r="N54" s="17" t="s">
        <v>4518</v>
      </c>
    </row>
    <row r="55" customFormat="false" ht="15" hidden="false" customHeight="false" outlineLevel="0" collapsed="false">
      <c r="A55" s="17" t="s">
        <v>4522</v>
      </c>
      <c r="B55" s="18" t="n">
        <v>46275</v>
      </c>
      <c r="C55" s="17" t="s">
        <v>82</v>
      </c>
      <c r="D55" s="17" t="s">
        <v>4523</v>
      </c>
      <c r="E55" s="17" t="s">
        <v>4524</v>
      </c>
      <c r="F55" s="15" t="n">
        <v>39.84</v>
      </c>
      <c r="G55" s="15" t="n">
        <v>39.89</v>
      </c>
      <c r="H55" s="15" t="n">
        <f aca="false">ROUND(ROUND(G55*100,0)/10,0)/100</f>
        <v>3.99</v>
      </c>
      <c r="I55" s="15" t="n">
        <f aca="false">G55+H55</f>
        <v>43.88</v>
      </c>
      <c r="J55" s="15" t="n">
        <f aca="false">ROUND(G55-F55,2)</f>
        <v>0.05</v>
      </c>
      <c r="K55" s="17" t="str">
        <f aca="false">IF(ABS(J55)/F55&gt;0.03,"Review","OK")</f>
        <v>OK</v>
      </c>
      <c r="L55" s="17"/>
      <c r="M55" s="17"/>
      <c r="N55" s="17" t="s">
        <v>4523</v>
      </c>
    </row>
    <row r="56" customFormat="false" ht="15" hidden="false" customHeight="false" outlineLevel="0" collapsed="false">
      <c r="A56" s="17" t="s">
        <v>4525</v>
      </c>
      <c r="B56" s="18" t="n">
        <v>46275</v>
      </c>
      <c r="C56" s="17" t="s">
        <v>82</v>
      </c>
      <c r="D56" s="17" t="s">
        <v>4415</v>
      </c>
      <c r="E56" s="17" t="s">
        <v>4526</v>
      </c>
      <c r="F56" s="15" t="n">
        <v>231.04</v>
      </c>
      <c r="G56" s="15" t="n">
        <v>231.37</v>
      </c>
      <c r="H56" s="15" t="n">
        <f aca="false">ROUND(ROUND(G56*100,0)/10,0)/100</f>
        <v>23.14</v>
      </c>
      <c r="I56" s="15" t="n">
        <f aca="false">G56+H56</f>
        <v>254.51</v>
      </c>
      <c r="J56" s="15" t="n">
        <f aca="false">ROUND(G56-F56,2)</f>
        <v>0.33</v>
      </c>
      <c r="K56" s="17" t="str">
        <f aca="false">IF(ABS(J56)/F56&gt;0.03,"Review","OK")</f>
        <v>OK</v>
      </c>
      <c r="L56" s="17"/>
      <c r="M56" s="17"/>
      <c r="N56" s="17" t="s">
        <v>4415</v>
      </c>
    </row>
    <row r="57" customFormat="false" ht="15" hidden="false" customHeight="false" outlineLevel="0" collapsed="false">
      <c r="A57" s="17" t="s">
        <v>4527</v>
      </c>
      <c r="B57" s="18" t="n">
        <v>46275</v>
      </c>
      <c r="C57" s="17" t="s">
        <v>88</v>
      </c>
      <c r="D57" s="17" t="s">
        <v>4409</v>
      </c>
      <c r="E57" s="17" t="s">
        <v>4528</v>
      </c>
      <c r="F57" s="15" t="n">
        <v>86.82</v>
      </c>
      <c r="G57" s="15" t="n">
        <v>86.19</v>
      </c>
      <c r="H57" s="15" t="n">
        <f aca="false">ROUND(ROUND(G57*100,0)/10,0)/100</f>
        <v>8.62</v>
      </c>
      <c r="I57" s="15" t="n">
        <f aca="false">G57+H57</f>
        <v>94.81</v>
      </c>
      <c r="J57" s="15" t="n">
        <f aca="false">ROUND(G57-F57,2)</f>
        <v>-0.63</v>
      </c>
      <c r="K57" s="17" t="str">
        <f aca="false">IF(ABS(J57)/F57&gt;0.03,"Review","OK")</f>
        <v>OK</v>
      </c>
      <c r="L57" s="17"/>
      <c r="M57" s="17"/>
      <c r="N57" s="17" t="s">
        <v>4409</v>
      </c>
    </row>
    <row r="58" customFormat="false" ht="15" hidden="false" customHeight="false" outlineLevel="0" collapsed="false">
      <c r="A58" s="17" t="s">
        <v>4529</v>
      </c>
      <c r="B58" s="18" t="n">
        <v>46275</v>
      </c>
      <c r="C58" s="17" t="s">
        <v>88</v>
      </c>
      <c r="D58" s="17" t="s">
        <v>4442</v>
      </c>
      <c r="E58" s="17" t="s">
        <v>4530</v>
      </c>
      <c r="F58" s="15" t="n">
        <v>102.22</v>
      </c>
      <c r="G58" s="15" t="n">
        <v>101.34</v>
      </c>
      <c r="H58" s="15" t="n">
        <f aca="false">ROUND(ROUND(G58*100,0)/10,0)/100</f>
        <v>10.13</v>
      </c>
      <c r="I58" s="15" t="n">
        <f aca="false">G58+H58</f>
        <v>111.47</v>
      </c>
      <c r="J58" s="15" t="n">
        <f aca="false">ROUND(G58-F58,2)</f>
        <v>-0.88</v>
      </c>
      <c r="K58" s="17" t="str">
        <f aca="false">IF(ABS(J58)/F58&gt;0.03,"Review","OK")</f>
        <v>OK</v>
      </c>
      <c r="L58" s="17"/>
      <c r="M58" s="17"/>
      <c r="N58" s="17" t="s">
        <v>4442</v>
      </c>
    </row>
    <row r="59" customFormat="false" ht="15" hidden="false" customHeight="false" outlineLevel="0" collapsed="false">
      <c r="A59" s="17" t="s">
        <v>4531</v>
      </c>
      <c r="B59" s="18" t="n">
        <v>46275</v>
      </c>
      <c r="C59" s="17" t="s">
        <v>88</v>
      </c>
      <c r="D59" s="17" t="s">
        <v>4421</v>
      </c>
      <c r="E59" s="17" t="s">
        <v>4532</v>
      </c>
      <c r="F59" s="15" t="n">
        <v>576.61</v>
      </c>
      <c r="G59" s="15" t="n">
        <v>578.97</v>
      </c>
      <c r="H59" s="15" t="n">
        <f aca="false">ROUND(ROUND(G59*100,0)/10,0)/100</f>
        <v>57.9</v>
      </c>
      <c r="I59" s="15" t="n">
        <f aca="false">G59+H59</f>
        <v>636.87</v>
      </c>
      <c r="J59" s="15" t="n">
        <f aca="false">ROUND(G59-F59,2)</f>
        <v>2.36</v>
      </c>
      <c r="K59" s="17" t="str">
        <f aca="false">IF(ABS(J59)/F59&gt;0.03,"Review","OK")</f>
        <v>OK</v>
      </c>
      <c r="L59" s="17" t="s">
        <v>4533</v>
      </c>
      <c r="M59" s="17"/>
      <c r="N59" s="17" t="s">
        <v>4421</v>
      </c>
    </row>
    <row r="60" customFormat="false" ht="15" hidden="false" customHeight="false" outlineLevel="0" collapsed="false">
      <c r="A60" s="17" t="s">
        <v>4534</v>
      </c>
      <c r="B60" s="18" t="n">
        <v>46275</v>
      </c>
      <c r="C60" s="17" t="s">
        <v>88</v>
      </c>
      <c r="D60" s="17" t="s">
        <v>4518</v>
      </c>
      <c r="E60" s="17" t="s">
        <v>4535</v>
      </c>
      <c r="F60" s="15" t="n">
        <v>319.79</v>
      </c>
      <c r="G60" s="15" t="n">
        <v>317.86</v>
      </c>
      <c r="H60" s="15" t="n">
        <f aca="false">ROUND(ROUND(G60*100,0)/10,0)/100</f>
        <v>31.79</v>
      </c>
      <c r="I60" s="15" t="n">
        <f aca="false">G60+H60</f>
        <v>349.65</v>
      </c>
      <c r="J60" s="15" t="n">
        <f aca="false">ROUND(G60-F60,2)</f>
        <v>-1.93</v>
      </c>
      <c r="K60" s="17" t="str">
        <f aca="false">IF(ABS(J60)/F60&gt;0.03,"Review","OK")</f>
        <v>OK</v>
      </c>
      <c r="L60" s="17"/>
      <c r="M60" s="17"/>
      <c r="N60" s="17" t="s">
        <v>4518</v>
      </c>
    </row>
    <row r="61" customFormat="false" ht="15" hidden="false" customHeight="false" outlineLevel="0" collapsed="false">
      <c r="A61" s="17" t="s">
        <v>4536</v>
      </c>
      <c r="B61" s="18" t="n">
        <v>46275</v>
      </c>
      <c r="C61" s="17" t="s">
        <v>88</v>
      </c>
      <c r="D61" s="17" t="s">
        <v>4455</v>
      </c>
      <c r="E61" s="17" t="s">
        <v>4537</v>
      </c>
      <c r="F61" s="15" t="n">
        <v>102.51</v>
      </c>
      <c r="G61" s="15" t="n">
        <v>103.1</v>
      </c>
      <c r="H61" s="15" t="n">
        <f aca="false">ROUND(ROUND(G61*100,0)/10,0)/100</f>
        <v>10.31</v>
      </c>
      <c r="I61" s="15" t="n">
        <f aca="false">G61+H61</f>
        <v>113.41</v>
      </c>
      <c r="J61" s="15" t="n">
        <f aca="false">ROUND(G61-F61,2)</f>
        <v>0.59</v>
      </c>
      <c r="K61" s="17" t="str">
        <f aca="false">IF(ABS(J61)/F61&gt;0.03,"Review","OK")</f>
        <v>OK</v>
      </c>
      <c r="L61" s="17"/>
      <c r="M61" s="17"/>
      <c r="N61" s="17" t="s">
        <v>4455</v>
      </c>
    </row>
    <row r="62" customFormat="false" ht="15" hidden="false" customHeight="false" outlineLevel="0" collapsed="false">
      <c r="A62" s="17" t="s">
        <v>4538</v>
      </c>
      <c r="B62" s="18" t="n">
        <v>46275</v>
      </c>
      <c r="C62" s="17" t="s">
        <v>101</v>
      </c>
      <c r="D62" s="17" t="s">
        <v>4539</v>
      </c>
      <c r="E62" s="17" t="s">
        <v>4540</v>
      </c>
      <c r="F62" s="15" t="n">
        <v>286.94</v>
      </c>
      <c r="G62" s="15" t="n">
        <v>285.6</v>
      </c>
      <c r="H62" s="15" t="n">
        <f aca="false">ROUND(ROUND(G62*100,0)/10,0)/100</f>
        <v>28.56</v>
      </c>
      <c r="I62" s="15" t="n">
        <f aca="false">G62+H62</f>
        <v>314.16</v>
      </c>
      <c r="J62" s="15" t="n">
        <f aca="false">ROUND(G62-F62,2)</f>
        <v>-1.34</v>
      </c>
      <c r="K62" s="17" t="str">
        <f aca="false">IF(ABS(J62)/F62&gt;0.03,"Review","OK")</f>
        <v>OK</v>
      </c>
      <c r="L62" s="17"/>
      <c r="M62" s="17"/>
      <c r="N62" s="17" t="s">
        <v>4539</v>
      </c>
    </row>
    <row r="63" customFormat="false" ht="15" hidden="false" customHeight="false" outlineLevel="0" collapsed="false">
      <c r="A63" s="17" t="s">
        <v>4541</v>
      </c>
      <c r="B63" s="18" t="n">
        <v>46275</v>
      </c>
      <c r="C63" s="17" t="s">
        <v>88</v>
      </c>
      <c r="D63" s="17" t="s">
        <v>4539</v>
      </c>
      <c r="E63" s="17" t="s">
        <v>4542</v>
      </c>
      <c r="F63" s="15" t="n">
        <v>345.42</v>
      </c>
      <c r="G63" s="15" t="n">
        <v>347.85</v>
      </c>
      <c r="H63" s="15" t="n">
        <f aca="false">ROUND(ROUND(G63*100,0)/10,0)/100</f>
        <v>34.79</v>
      </c>
      <c r="I63" s="15" t="n">
        <f aca="false">G63+H63</f>
        <v>382.64</v>
      </c>
      <c r="J63" s="15" t="n">
        <f aca="false">ROUND(G63-F63,2)</f>
        <v>2.43</v>
      </c>
      <c r="K63" s="17" t="str">
        <f aca="false">IF(ABS(J63)/F63&gt;0.03,"Review","OK")</f>
        <v>OK</v>
      </c>
      <c r="L63" s="17"/>
      <c r="M63" s="17"/>
      <c r="N63" s="17" t="s">
        <v>4539</v>
      </c>
    </row>
    <row r="64" customFormat="false" ht="15" hidden="false" customHeight="false" outlineLevel="0" collapsed="false">
      <c r="A64" s="17" t="s">
        <v>4543</v>
      </c>
      <c r="B64" s="18" t="n">
        <v>46275</v>
      </c>
      <c r="C64" s="17" t="s">
        <v>82</v>
      </c>
      <c r="D64" s="17" t="s">
        <v>4418</v>
      </c>
      <c r="E64" s="17" t="s">
        <v>4544</v>
      </c>
      <c r="F64" s="15" t="n">
        <v>191.53</v>
      </c>
      <c r="G64" s="15" t="n">
        <v>191.5</v>
      </c>
      <c r="H64" s="15" t="n">
        <f aca="false">ROUND(ROUND(G64*100,0)/10,0)/100</f>
        <v>19.15</v>
      </c>
      <c r="I64" s="15" t="n">
        <f aca="false">G64+H64</f>
        <v>210.65</v>
      </c>
      <c r="J64" s="15" t="n">
        <f aca="false">ROUND(G64-F64,2)</f>
        <v>-0.03</v>
      </c>
      <c r="K64" s="17" t="str">
        <f aca="false">IF(ABS(J64)/F64&gt;0.03,"Review","OK")</f>
        <v>OK</v>
      </c>
      <c r="L64" s="17"/>
      <c r="M64" s="17"/>
      <c r="N64" s="17" t="s">
        <v>4418</v>
      </c>
    </row>
    <row r="65" customFormat="false" ht="15" hidden="false" customHeight="false" outlineLevel="0" collapsed="false">
      <c r="A65" s="17" t="s">
        <v>4545</v>
      </c>
      <c r="B65" s="18" t="n">
        <v>46275</v>
      </c>
      <c r="C65" s="17" t="s">
        <v>82</v>
      </c>
      <c r="D65" s="17" t="s">
        <v>4518</v>
      </c>
      <c r="E65" s="17" t="s">
        <v>4546</v>
      </c>
      <c r="F65" s="15" t="n">
        <v>344.81</v>
      </c>
      <c r="G65" s="15" t="n">
        <v>343.65</v>
      </c>
      <c r="H65" s="15" t="n">
        <f aca="false">ROUND(ROUND(G65*100,0)/10,0)/100</f>
        <v>34.37</v>
      </c>
      <c r="I65" s="15" t="n">
        <f aca="false">G65+H65</f>
        <v>378.02</v>
      </c>
      <c r="J65" s="15" t="n">
        <f aca="false">ROUND(G65-F65,2)</f>
        <v>-1.16</v>
      </c>
      <c r="K65" s="17" t="str">
        <f aca="false">IF(ABS(J65)/F65&gt;0.03,"Review","OK")</f>
        <v>OK</v>
      </c>
      <c r="L65" s="17"/>
      <c r="M65" s="17"/>
      <c r="N65" s="17" t="s">
        <v>4518</v>
      </c>
    </row>
    <row r="66" customFormat="false" ht="15" hidden="false" customHeight="false" outlineLevel="0" collapsed="false">
      <c r="A66" s="17" t="s">
        <v>4547</v>
      </c>
      <c r="B66" s="18" t="n">
        <v>46275</v>
      </c>
      <c r="C66" s="17" t="s">
        <v>101</v>
      </c>
      <c r="D66" s="17" t="s">
        <v>4548</v>
      </c>
      <c r="E66" s="17" t="s">
        <v>4549</v>
      </c>
      <c r="F66" s="15" t="n">
        <v>236.53</v>
      </c>
      <c r="G66" s="15" t="n">
        <v>235.18</v>
      </c>
      <c r="H66" s="15" t="n">
        <f aca="false">ROUND(ROUND(G66*100,0)/10,0)/100</f>
        <v>23.52</v>
      </c>
      <c r="I66" s="15" t="n">
        <f aca="false">G66+H66</f>
        <v>258.7</v>
      </c>
      <c r="J66" s="15" t="n">
        <f aca="false">ROUND(G66-F66,2)</f>
        <v>-1.35</v>
      </c>
      <c r="K66" s="17" t="str">
        <f aca="false">IF(ABS(J66)/F66&gt;0.03,"Review","OK")</f>
        <v>OK</v>
      </c>
      <c r="L66" s="17"/>
      <c r="M66" s="17"/>
      <c r="N66" s="17" t="s">
        <v>4548</v>
      </c>
    </row>
    <row r="67" customFormat="false" ht="15" hidden="false" customHeight="false" outlineLevel="0" collapsed="false">
      <c r="A67" s="17" t="s">
        <v>4550</v>
      </c>
      <c r="B67" s="18" t="n">
        <v>46275</v>
      </c>
      <c r="C67" s="17" t="s">
        <v>82</v>
      </c>
      <c r="D67" s="17" t="s">
        <v>4458</v>
      </c>
      <c r="E67" s="17" t="s">
        <v>4551</v>
      </c>
      <c r="F67" s="15" t="n">
        <v>291.47</v>
      </c>
      <c r="G67" s="15" t="n">
        <v>293.47</v>
      </c>
      <c r="H67" s="15" t="n">
        <f aca="false">ROUND(ROUND(G67*100,0)/10,0)/100</f>
        <v>29.35</v>
      </c>
      <c r="I67" s="15" t="n">
        <f aca="false">G67+H67</f>
        <v>322.82</v>
      </c>
      <c r="J67" s="15" t="n">
        <f aca="false">ROUND(G67-F67,2)</f>
        <v>2</v>
      </c>
      <c r="K67" s="17" t="str">
        <f aca="false">IF(ABS(J67)/F67&gt;0.03,"Review","OK")</f>
        <v>OK</v>
      </c>
      <c r="L67" s="17"/>
      <c r="M67" s="17"/>
      <c r="N67" s="17" t="s">
        <v>4458</v>
      </c>
    </row>
    <row r="68" customFormat="false" ht="15" hidden="false" customHeight="false" outlineLevel="0" collapsed="false">
      <c r="A68" s="17" t="s">
        <v>4552</v>
      </c>
      <c r="B68" s="18" t="n">
        <v>46275</v>
      </c>
      <c r="C68" s="17" t="s">
        <v>82</v>
      </c>
      <c r="D68" s="17" t="s">
        <v>4491</v>
      </c>
      <c r="E68" s="17" t="s">
        <v>4553</v>
      </c>
      <c r="F68" s="15" t="n">
        <v>459.4</v>
      </c>
      <c r="G68" s="15" t="n">
        <v>460.11</v>
      </c>
      <c r="H68" s="15" t="n">
        <f aca="false">ROUND(ROUND(G68*100,0)/10,0)/100</f>
        <v>46.01</v>
      </c>
      <c r="I68" s="15" t="n">
        <f aca="false">G68+H68</f>
        <v>506.12</v>
      </c>
      <c r="J68" s="15" t="n">
        <f aca="false">ROUND(G68-F68,2)</f>
        <v>0.71</v>
      </c>
      <c r="K68" s="17" t="str">
        <f aca="false">IF(ABS(J68)/F68&gt;0.03,"Review","OK")</f>
        <v>OK</v>
      </c>
      <c r="L68" s="17"/>
      <c r="M68" s="17"/>
      <c r="N68" s="17" t="s">
        <v>4491</v>
      </c>
    </row>
    <row r="69" customFormat="false" ht="15" hidden="false" customHeight="false" outlineLevel="0" collapsed="false">
      <c r="A69" s="17" t="s">
        <v>4554</v>
      </c>
      <c r="B69" s="18" t="n">
        <v>46275</v>
      </c>
      <c r="C69" s="17" t="s">
        <v>82</v>
      </c>
      <c r="D69" s="17" t="s">
        <v>4458</v>
      </c>
      <c r="E69" s="17" t="s">
        <v>4555</v>
      </c>
      <c r="F69" s="15" t="n">
        <v>145.45</v>
      </c>
      <c r="G69" s="15" t="n">
        <v>154.47</v>
      </c>
      <c r="H69" s="15" t="n">
        <f aca="false">ROUND(ROUND(G69*100,0)/10,0)/100</f>
        <v>15.45</v>
      </c>
      <c r="I69" s="15" t="n">
        <f aca="false">G69+H69</f>
        <v>169.92</v>
      </c>
      <c r="J69" s="15" t="n">
        <f aca="false">ROUND(G69-F69,2)</f>
        <v>9.02</v>
      </c>
      <c r="K69" s="17" t="str">
        <f aca="false">IF(ABS(J69)/F69&gt;0.03,"Review","OK")</f>
        <v>Review</v>
      </c>
      <c r="L69" s="17"/>
      <c r="M69" s="17" t="s">
        <v>4556</v>
      </c>
      <c r="N69" s="17" t="s">
        <v>4458</v>
      </c>
    </row>
    <row r="70" customFormat="false" ht="15" hidden="false" customHeight="false" outlineLevel="0" collapsed="false">
      <c r="A70" s="17" t="s">
        <v>4557</v>
      </c>
      <c r="B70" s="18" t="n">
        <v>46275</v>
      </c>
      <c r="C70" s="17" t="s">
        <v>88</v>
      </c>
      <c r="D70" s="17" t="s">
        <v>4412</v>
      </c>
      <c r="E70" s="17" t="s">
        <v>4558</v>
      </c>
      <c r="F70" s="15" t="n">
        <v>182.76</v>
      </c>
      <c r="G70" s="15" t="n">
        <v>184.28</v>
      </c>
      <c r="H70" s="15" t="n">
        <f aca="false">ROUND(ROUND(G70*100,0)/10,0)/100</f>
        <v>18.43</v>
      </c>
      <c r="I70" s="15" t="n">
        <f aca="false">G70+H70</f>
        <v>202.71</v>
      </c>
      <c r="J70" s="15" t="n">
        <f aca="false">ROUND(G70-F70,2)</f>
        <v>1.52</v>
      </c>
      <c r="K70" s="17" t="str">
        <f aca="false">IF(ABS(J70)/F70&gt;0.03,"Review","OK")</f>
        <v>OK</v>
      </c>
      <c r="L70" s="17"/>
      <c r="M70" s="17"/>
      <c r="N70" s="17" t="s">
        <v>4412</v>
      </c>
    </row>
    <row r="71" customFormat="false" ht="15" hidden="false" customHeight="false" outlineLevel="0" collapsed="false">
      <c r="A71" s="17" t="s">
        <v>4559</v>
      </c>
      <c r="B71" s="18" t="n">
        <v>46275</v>
      </c>
      <c r="C71" s="17" t="s">
        <v>101</v>
      </c>
      <c r="D71" s="17" t="s">
        <v>4442</v>
      </c>
      <c r="E71" s="17" t="s">
        <v>4560</v>
      </c>
      <c r="F71" s="15" t="n">
        <v>339.3</v>
      </c>
      <c r="G71" s="15" t="n">
        <v>337</v>
      </c>
      <c r="H71" s="15" t="n">
        <f aca="false">ROUND(ROUND(G71*100,0)/10,0)/100</f>
        <v>33.7</v>
      </c>
      <c r="I71" s="15" t="n">
        <f aca="false">G71+H71</f>
        <v>370.7</v>
      </c>
      <c r="J71" s="15" t="n">
        <f aca="false">ROUND(G71-F71,2)</f>
        <v>-2.3</v>
      </c>
      <c r="K71" s="17" t="str">
        <f aca="false">IF(ABS(J71)/F71&gt;0.03,"Review","OK")</f>
        <v>OK</v>
      </c>
      <c r="L71" s="17"/>
      <c r="M71" s="17"/>
      <c r="N71" s="17" t="s">
        <v>4442</v>
      </c>
    </row>
    <row r="72" customFormat="false" ht="15" hidden="false" customHeight="false" outlineLevel="0" collapsed="false">
      <c r="A72" s="17" t="s">
        <v>4561</v>
      </c>
      <c r="B72" s="18" t="n">
        <v>46275</v>
      </c>
      <c r="C72" s="17" t="s">
        <v>82</v>
      </c>
      <c r="D72" s="17" t="s">
        <v>4406</v>
      </c>
      <c r="E72" s="17" t="s">
        <v>4562</v>
      </c>
      <c r="F72" s="15" t="n">
        <v>54.52</v>
      </c>
      <c r="G72" s="15" t="n">
        <v>55.05</v>
      </c>
      <c r="H72" s="15" t="n">
        <f aca="false">ROUND(ROUND(G72*100,0)/10,0)/100</f>
        <v>5.51</v>
      </c>
      <c r="I72" s="15" t="n">
        <f aca="false">G72+H72</f>
        <v>60.56</v>
      </c>
      <c r="J72" s="15" t="n">
        <f aca="false">ROUND(G72-F72,2)</f>
        <v>0.53</v>
      </c>
      <c r="K72" s="17" t="str">
        <f aca="false">IF(ABS(J72)/F72&gt;0.03,"Review","OK")</f>
        <v>OK</v>
      </c>
      <c r="L72" s="17"/>
      <c r="M72" s="17"/>
      <c r="N72" s="17" t="s">
        <v>4406</v>
      </c>
    </row>
    <row r="73" customFormat="false" ht="15" hidden="false" customHeight="false" outlineLevel="0" collapsed="false">
      <c r="A73" s="17" t="s">
        <v>4563</v>
      </c>
      <c r="B73" s="18" t="n">
        <v>46275</v>
      </c>
      <c r="C73" s="17" t="s">
        <v>82</v>
      </c>
      <c r="D73" s="17" t="s">
        <v>4406</v>
      </c>
      <c r="E73" s="17" t="s">
        <v>4564</v>
      </c>
      <c r="F73" s="15" t="n">
        <v>373.54</v>
      </c>
      <c r="G73" s="15" t="n">
        <v>375.28</v>
      </c>
      <c r="H73" s="15" t="n">
        <f aca="false">ROUND(ROUND(G73*100,0)/10,0)/100</f>
        <v>37.53</v>
      </c>
      <c r="I73" s="15" t="n">
        <f aca="false">G73+H73</f>
        <v>412.81</v>
      </c>
      <c r="J73" s="15" t="n">
        <f aca="false">ROUND(G73-F73,2)</f>
        <v>1.74</v>
      </c>
      <c r="K73" s="17" t="str">
        <f aca="false">IF(ABS(J73)/F73&gt;0.03,"Review","OK")</f>
        <v>OK</v>
      </c>
      <c r="L73" s="17"/>
      <c r="M73" s="17"/>
      <c r="N73" s="17" t="s">
        <v>4406</v>
      </c>
    </row>
    <row r="74" customFormat="false" ht="15" hidden="false" customHeight="false" outlineLevel="0" collapsed="false">
      <c r="A74" s="17" t="s">
        <v>4565</v>
      </c>
      <c r="B74" s="18" t="n">
        <v>46276</v>
      </c>
      <c r="C74" s="17" t="s">
        <v>82</v>
      </c>
      <c r="D74" s="17" t="s">
        <v>4539</v>
      </c>
      <c r="E74" s="17" t="s">
        <v>4566</v>
      </c>
      <c r="F74" s="15" t="n">
        <v>244.36</v>
      </c>
      <c r="G74" s="15" t="n">
        <v>243.67</v>
      </c>
      <c r="H74" s="15" t="n">
        <f aca="false">ROUND(ROUND(G74*100,0)/10,0)/100</f>
        <v>24.37</v>
      </c>
      <c r="I74" s="15" t="n">
        <f aca="false">G74+H74</f>
        <v>268.04</v>
      </c>
      <c r="J74" s="15" t="n">
        <f aca="false">ROUND(G74-F74,2)</f>
        <v>-0.69</v>
      </c>
      <c r="K74" s="17" t="str">
        <f aca="false">IF(ABS(J74)/F74&gt;0.03,"Review","OK")</f>
        <v>OK</v>
      </c>
      <c r="L74" s="17"/>
      <c r="M74" s="17"/>
      <c r="N74" s="17" t="s">
        <v>4539</v>
      </c>
    </row>
    <row r="75" customFormat="false" ht="15" hidden="false" customHeight="false" outlineLevel="0" collapsed="false">
      <c r="A75" s="17" t="s">
        <v>4567</v>
      </c>
      <c r="B75" s="18" t="n">
        <v>46276</v>
      </c>
      <c r="C75" s="17" t="s">
        <v>82</v>
      </c>
      <c r="D75" s="17" t="s">
        <v>4409</v>
      </c>
      <c r="E75" s="17" t="s">
        <v>4568</v>
      </c>
      <c r="F75" s="15" t="n">
        <v>141.92</v>
      </c>
      <c r="G75" s="15" t="n">
        <v>142.49</v>
      </c>
      <c r="H75" s="15" t="n">
        <f aca="false">ROUND(ROUND(G75*100,0)/10,0)/100</f>
        <v>14.25</v>
      </c>
      <c r="I75" s="15" t="n">
        <f aca="false">G75+H75</f>
        <v>156.74</v>
      </c>
      <c r="J75" s="15" t="n">
        <f aca="false">ROUND(G75-F75,2)</f>
        <v>0.57</v>
      </c>
      <c r="K75" s="17" t="str">
        <f aca="false">IF(ABS(J75)/F75&gt;0.03,"Review","OK")</f>
        <v>OK</v>
      </c>
      <c r="L75" s="17"/>
      <c r="M75" s="17"/>
      <c r="N75" s="17" t="s">
        <v>4409</v>
      </c>
    </row>
    <row r="76" customFormat="false" ht="15" hidden="false" customHeight="false" outlineLevel="0" collapsed="false">
      <c r="A76" s="17" t="s">
        <v>4569</v>
      </c>
      <c r="B76" s="18" t="n">
        <v>46276</v>
      </c>
      <c r="C76" s="17" t="s">
        <v>88</v>
      </c>
      <c r="D76" s="17" t="s">
        <v>4409</v>
      </c>
      <c r="E76" s="17" t="s">
        <v>4570</v>
      </c>
      <c r="F76" s="15" t="n">
        <v>120.25</v>
      </c>
      <c r="G76" s="15" t="n">
        <v>121</v>
      </c>
      <c r="H76" s="15" t="n">
        <f aca="false">ROUND(ROUND(G76*100,0)/10,0)/100</f>
        <v>12.1</v>
      </c>
      <c r="I76" s="15" t="n">
        <f aca="false">G76+H76</f>
        <v>133.1</v>
      </c>
      <c r="J76" s="15" t="n">
        <f aca="false">ROUND(G76-F76,2)</f>
        <v>0.75</v>
      </c>
      <c r="K76" s="17" t="str">
        <f aca="false">IF(ABS(J76)/F76&gt;0.03,"Review","OK")</f>
        <v>OK</v>
      </c>
      <c r="L76" s="17"/>
      <c r="M76" s="17"/>
      <c r="N76" s="17" t="s">
        <v>4409</v>
      </c>
    </row>
    <row r="77" customFormat="false" ht="15" hidden="false" customHeight="false" outlineLevel="0" collapsed="false">
      <c r="A77" s="17" t="s">
        <v>4571</v>
      </c>
      <c r="B77" s="18" t="n">
        <v>46276</v>
      </c>
      <c r="C77" s="17" t="s">
        <v>82</v>
      </c>
      <c r="D77" s="17" t="s">
        <v>4539</v>
      </c>
      <c r="E77" s="17" t="s">
        <v>4572</v>
      </c>
      <c r="F77" s="15" t="n">
        <v>531.13</v>
      </c>
      <c r="G77" s="15" t="n">
        <v>532.73</v>
      </c>
      <c r="H77" s="15" t="n">
        <f aca="false">ROUND(ROUND(G77*100,0)/10,0)/100</f>
        <v>53.27</v>
      </c>
      <c r="I77" s="15" t="n">
        <f aca="false">G77+H77</f>
        <v>586</v>
      </c>
      <c r="J77" s="15" t="n">
        <f aca="false">ROUND(G77-F77,2)</f>
        <v>1.6</v>
      </c>
      <c r="K77" s="17" t="str">
        <f aca="false">IF(ABS(J77)/F77&gt;0.03,"Review","OK")</f>
        <v>OK</v>
      </c>
      <c r="L77" s="17"/>
      <c r="M77" s="17"/>
      <c r="N77" s="17" t="s">
        <v>4539</v>
      </c>
    </row>
    <row r="78" customFormat="false" ht="15" hidden="false" customHeight="false" outlineLevel="0" collapsed="false">
      <c r="A78" s="17" t="s">
        <v>4573</v>
      </c>
      <c r="B78" s="18" t="n">
        <v>46276</v>
      </c>
      <c r="C78" s="17" t="s">
        <v>82</v>
      </c>
      <c r="D78" s="17" t="s">
        <v>4463</v>
      </c>
      <c r="E78" s="17" t="s">
        <v>4574</v>
      </c>
      <c r="F78" s="15" t="n">
        <v>693.55</v>
      </c>
      <c r="G78" s="15" t="n">
        <v>695.33</v>
      </c>
      <c r="H78" s="15" t="n">
        <f aca="false">ROUND(ROUND(G78*100,0)/10,0)/100</f>
        <v>69.53</v>
      </c>
      <c r="I78" s="15" t="n">
        <f aca="false">G78+H78</f>
        <v>764.86</v>
      </c>
      <c r="J78" s="15" t="n">
        <f aca="false">ROUND(G78-F78,2)</f>
        <v>1.78</v>
      </c>
      <c r="K78" s="17" t="str">
        <f aca="false">IF(ABS(J78)/F78&gt;0.03,"Review","OK")</f>
        <v>OK</v>
      </c>
      <c r="L78" s="17"/>
      <c r="M78" s="17"/>
      <c r="N78" s="17" t="s">
        <v>4463</v>
      </c>
    </row>
    <row r="79" customFormat="false" ht="15" hidden="false" customHeight="false" outlineLevel="0" collapsed="false">
      <c r="A79" s="17" t="s">
        <v>4575</v>
      </c>
      <c r="B79" s="18" t="n">
        <v>46276</v>
      </c>
      <c r="C79" s="17" t="s">
        <v>88</v>
      </c>
      <c r="D79" s="17" t="s">
        <v>4455</v>
      </c>
      <c r="E79" s="17" t="s">
        <v>4576</v>
      </c>
      <c r="F79" s="15" t="n">
        <v>38.53</v>
      </c>
      <c r="G79" s="15" t="n">
        <v>38.32</v>
      </c>
      <c r="H79" s="15" t="n">
        <f aca="false">ROUND(ROUND(G79*100,0)/10,0)/100</f>
        <v>3.83</v>
      </c>
      <c r="I79" s="15" t="n">
        <f aca="false">G79+H79</f>
        <v>42.15</v>
      </c>
      <c r="J79" s="15" t="n">
        <f aca="false">ROUND(G79-F79,2)</f>
        <v>-0.21</v>
      </c>
      <c r="K79" s="17" t="str">
        <f aca="false">IF(ABS(J79)/F79&gt;0.03,"Review","OK")</f>
        <v>OK</v>
      </c>
      <c r="L79" s="17"/>
      <c r="M79" s="17"/>
      <c r="N79" s="17" t="s">
        <v>4455</v>
      </c>
    </row>
    <row r="80" customFormat="false" ht="15" hidden="false" customHeight="false" outlineLevel="0" collapsed="false">
      <c r="A80" s="17" t="s">
        <v>4577</v>
      </c>
      <c r="B80" s="18" t="n">
        <v>46276</v>
      </c>
      <c r="C80" s="17" t="s">
        <v>88</v>
      </c>
      <c r="D80" s="17" t="s">
        <v>4463</v>
      </c>
      <c r="E80" s="17" t="s">
        <v>4578</v>
      </c>
      <c r="F80" s="15" t="n">
        <v>269.46</v>
      </c>
      <c r="G80" s="15" t="n">
        <v>266.96</v>
      </c>
      <c r="H80" s="15" t="n">
        <f aca="false">ROUND(ROUND(G80*100,0)/10,0)/100</f>
        <v>26.7</v>
      </c>
      <c r="I80" s="15" t="n">
        <f aca="false">G80+H80</f>
        <v>293.66</v>
      </c>
      <c r="J80" s="15" t="n">
        <f aca="false">ROUND(G80-F80,2)</f>
        <v>-2.5</v>
      </c>
      <c r="K80" s="17" t="str">
        <f aca="false">IF(ABS(J80)/F80&gt;0.03,"Review","OK")</f>
        <v>OK</v>
      </c>
      <c r="L80" s="17"/>
      <c r="M80" s="17"/>
      <c r="N80" s="17" t="s">
        <v>4463</v>
      </c>
    </row>
    <row r="81" customFormat="false" ht="15" hidden="false" customHeight="false" outlineLevel="0" collapsed="false">
      <c r="A81" s="17" t="s">
        <v>4579</v>
      </c>
      <c r="B81" s="18" t="n">
        <v>46276</v>
      </c>
      <c r="C81" s="17" t="s">
        <v>82</v>
      </c>
      <c r="D81" s="17" t="s">
        <v>4436</v>
      </c>
      <c r="E81" s="17" t="s">
        <v>4580</v>
      </c>
      <c r="F81" s="15" t="n">
        <v>82</v>
      </c>
      <c r="G81" s="15" t="n">
        <v>81.23</v>
      </c>
      <c r="H81" s="15" t="n">
        <f aca="false">ROUND(ROUND(G81*100,0)/10,0)/100</f>
        <v>8.12</v>
      </c>
      <c r="I81" s="15" t="n">
        <f aca="false">G81+H81</f>
        <v>89.35</v>
      </c>
      <c r="J81" s="15" t="n">
        <f aca="false">ROUND(G81-F81,2)</f>
        <v>-0.77</v>
      </c>
      <c r="K81" s="17" t="str">
        <f aca="false">IF(ABS(J81)/F81&gt;0.03,"Review","OK")</f>
        <v>OK</v>
      </c>
      <c r="L81" s="17"/>
      <c r="M81" s="17"/>
      <c r="N81" s="17" t="s">
        <v>4436</v>
      </c>
    </row>
    <row r="82" customFormat="false" ht="15" hidden="false" customHeight="false" outlineLevel="0" collapsed="false">
      <c r="A82" s="17" t="s">
        <v>4581</v>
      </c>
      <c r="B82" s="18" t="n">
        <v>46276</v>
      </c>
      <c r="C82" s="17" t="s">
        <v>82</v>
      </c>
      <c r="D82" s="17" t="s">
        <v>4458</v>
      </c>
      <c r="E82" s="17" t="s">
        <v>4582</v>
      </c>
      <c r="F82" s="15" t="n">
        <v>134.68</v>
      </c>
      <c r="G82" s="15" t="n">
        <v>134.49</v>
      </c>
      <c r="H82" s="15" t="n">
        <f aca="false">ROUND(ROUND(G82*100,0)/10,0)/100</f>
        <v>13.45</v>
      </c>
      <c r="I82" s="15" t="n">
        <f aca="false">G82+H82</f>
        <v>147.94</v>
      </c>
      <c r="J82" s="15" t="n">
        <f aca="false">ROUND(G82-F82,2)</f>
        <v>-0.19</v>
      </c>
      <c r="K82" s="17" t="str">
        <f aca="false">IF(ABS(J82)/F82&gt;0.03,"Review","OK")</f>
        <v>OK</v>
      </c>
      <c r="L82" s="17"/>
      <c r="M82" s="17"/>
      <c r="N82" s="17" t="s">
        <v>4458</v>
      </c>
    </row>
    <row r="83" customFormat="false" ht="15" hidden="false" customHeight="false" outlineLevel="0" collapsed="false">
      <c r="A83" s="17" t="s">
        <v>4583</v>
      </c>
      <c r="B83" s="18" t="n">
        <v>46276</v>
      </c>
      <c r="C83" s="17" t="s">
        <v>82</v>
      </c>
      <c r="D83" s="17" t="s">
        <v>4518</v>
      </c>
      <c r="E83" s="17" t="s">
        <v>4584</v>
      </c>
      <c r="F83" s="15" t="n">
        <v>271.17</v>
      </c>
      <c r="G83" s="15" t="n">
        <v>270.46</v>
      </c>
      <c r="H83" s="15" t="n">
        <f aca="false">ROUND(ROUND(G83*100,0)/10,0)/100</f>
        <v>27.05</v>
      </c>
      <c r="I83" s="15" t="n">
        <f aca="false">G83+H83</f>
        <v>297.51</v>
      </c>
      <c r="J83" s="15" t="n">
        <f aca="false">ROUND(G83-F83,2)</f>
        <v>-0.71</v>
      </c>
      <c r="K83" s="17" t="str">
        <f aca="false">IF(ABS(J83)/F83&gt;0.03,"Review","OK")</f>
        <v>OK</v>
      </c>
      <c r="L83" s="17"/>
      <c r="M83" s="17"/>
      <c r="N83" s="17" t="s">
        <v>4518</v>
      </c>
    </row>
    <row r="84" customFormat="false" ht="15" hidden="false" customHeight="false" outlineLevel="0" collapsed="false">
      <c r="A84" s="17" t="s">
        <v>4585</v>
      </c>
      <c r="B84" s="18" t="n">
        <v>46276</v>
      </c>
      <c r="C84" s="17" t="s">
        <v>82</v>
      </c>
      <c r="D84" s="17" t="s">
        <v>4403</v>
      </c>
      <c r="E84" s="17" t="s">
        <v>4586</v>
      </c>
      <c r="F84" s="15" t="n">
        <v>169.23</v>
      </c>
      <c r="G84" s="15" t="n">
        <v>170.27</v>
      </c>
      <c r="H84" s="15" t="n">
        <f aca="false">ROUND(ROUND(G84*100,0)/10,0)/100</f>
        <v>17.03</v>
      </c>
      <c r="I84" s="15" t="n">
        <f aca="false">G84+H84</f>
        <v>187.3</v>
      </c>
      <c r="J84" s="15" t="n">
        <f aca="false">ROUND(G84-F84,2)</f>
        <v>1.04</v>
      </c>
      <c r="K84" s="17" t="str">
        <f aca="false">IF(ABS(J84)/F84&gt;0.03,"Review","OK")</f>
        <v>OK</v>
      </c>
      <c r="L84" s="17"/>
      <c r="M84" s="17"/>
      <c r="N84" s="17" t="s">
        <v>4403</v>
      </c>
    </row>
    <row r="85" customFormat="false" ht="15" hidden="false" customHeight="false" outlineLevel="0" collapsed="false">
      <c r="A85" s="17" t="s">
        <v>4587</v>
      </c>
      <c r="B85" s="18" t="n">
        <v>46276</v>
      </c>
      <c r="C85" s="17" t="s">
        <v>82</v>
      </c>
      <c r="D85" s="17" t="s">
        <v>4523</v>
      </c>
      <c r="E85" s="17" t="s">
        <v>4588</v>
      </c>
      <c r="F85" s="15" t="n">
        <v>167.55</v>
      </c>
      <c r="G85" s="15" t="n">
        <v>166.82</v>
      </c>
      <c r="H85" s="15" t="n">
        <f aca="false">ROUND(ROUND(G85*100,0)/10,0)/100</f>
        <v>16.68</v>
      </c>
      <c r="I85" s="15" t="n">
        <f aca="false">G85+H85</f>
        <v>183.5</v>
      </c>
      <c r="J85" s="15" t="n">
        <f aca="false">ROUND(G85-F85,2)</f>
        <v>-0.73</v>
      </c>
      <c r="K85" s="17" t="str">
        <f aca="false">IF(ABS(J85)/F85&gt;0.03,"Review","OK")</f>
        <v>OK</v>
      </c>
      <c r="L85" s="17"/>
      <c r="M85" s="17"/>
      <c r="N85" s="17" t="s">
        <v>4523</v>
      </c>
    </row>
    <row r="86" customFormat="false" ht="15" hidden="false" customHeight="false" outlineLevel="0" collapsed="false">
      <c r="A86" s="17" t="s">
        <v>4589</v>
      </c>
      <c r="B86" s="18" t="n">
        <v>46276</v>
      </c>
      <c r="C86" s="17" t="s">
        <v>82</v>
      </c>
      <c r="D86" s="17" t="s">
        <v>4418</v>
      </c>
      <c r="E86" s="17" t="s">
        <v>4590</v>
      </c>
      <c r="F86" s="15" t="n">
        <v>474.11</v>
      </c>
      <c r="G86" s="15" t="n">
        <v>471.44</v>
      </c>
      <c r="H86" s="15" t="n">
        <f aca="false">ROUND(ROUND(G86*100,0)/10,0)/100</f>
        <v>47.14</v>
      </c>
      <c r="I86" s="15" t="n">
        <f aca="false">G86+H86</f>
        <v>518.58</v>
      </c>
      <c r="J86" s="15" t="n">
        <f aca="false">ROUND(G86-F86,2)</f>
        <v>-2.67</v>
      </c>
      <c r="K86" s="17" t="str">
        <f aca="false">IF(ABS(J86)/F86&gt;0.03,"Review","OK")</f>
        <v>OK</v>
      </c>
      <c r="L86" s="17"/>
      <c r="M86" s="17"/>
      <c r="N86" s="17" t="s">
        <v>4418</v>
      </c>
    </row>
    <row r="87" customFormat="false" ht="15" hidden="false" customHeight="false" outlineLevel="0" collapsed="false">
      <c r="A87" s="17" t="s">
        <v>4591</v>
      </c>
      <c r="B87" s="18" t="n">
        <v>46276</v>
      </c>
      <c r="C87" s="17" t="s">
        <v>82</v>
      </c>
      <c r="D87" s="17" t="s">
        <v>4494</v>
      </c>
      <c r="E87" s="17" t="s">
        <v>4592</v>
      </c>
      <c r="F87" s="15" t="n">
        <v>79.63</v>
      </c>
      <c r="G87" s="15" t="n">
        <v>79.75</v>
      </c>
      <c r="H87" s="15" t="n">
        <f aca="false">ROUND(ROUND(G87*100,0)/10,0)/100</f>
        <v>7.98</v>
      </c>
      <c r="I87" s="15" t="n">
        <f aca="false">G87+H87</f>
        <v>87.73</v>
      </c>
      <c r="J87" s="15" t="n">
        <f aca="false">ROUND(G87-F87,2)</f>
        <v>0.12</v>
      </c>
      <c r="K87" s="17" t="str">
        <f aca="false">IF(ABS(J87)/F87&gt;0.03,"Review","OK")</f>
        <v>OK</v>
      </c>
      <c r="L87" s="17"/>
      <c r="M87" s="17"/>
      <c r="N87" s="17" t="s">
        <v>4494</v>
      </c>
    </row>
    <row r="88" customFormat="false" ht="15" hidden="false" customHeight="false" outlineLevel="0" collapsed="false">
      <c r="A88" s="17" t="s">
        <v>4593</v>
      </c>
      <c r="B88" s="18" t="n">
        <v>46276</v>
      </c>
      <c r="C88" s="17" t="s">
        <v>101</v>
      </c>
      <c r="D88" s="17" t="s">
        <v>4458</v>
      </c>
      <c r="E88" s="17" t="s">
        <v>4594</v>
      </c>
      <c r="F88" s="15" t="n">
        <v>85.81</v>
      </c>
      <c r="G88" s="15" t="n">
        <v>86.46</v>
      </c>
      <c r="H88" s="15" t="n">
        <f aca="false">ROUND(ROUND(G88*100,0)/10,0)/100</f>
        <v>8.65</v>
      </c>
      <c r="I88" s="15" t="n">
        <f aca="false">G88+H88</f>
        <v>95.11</v>
      </c>
      <c r="J88" s="15" t="n">
        <f aca="false">ROUND(G88-F88,2)</f>
        <v>0.65</v>
      </c>
      <c r="K88" s="17" t="str">
        <f aca="false">IF(ABS(J88)/F88&gt;0.03,"Review","OK")</f>
        <v>OK</v>
      </c>
      <c r="L88" s="17"/>
      <c r="M88" s="17"/>
      <c r="N88" s="17" t="s">
        <v>4458</v>
      </c>
    </row>
    <row r="89" customFormat="false" ht="15" hidden="false" customHeight="false" outlineLevel="0" collapsed="false">
      <c r="A89" s="17" t="s">
        <v>4595</v>
      </c>
      <c r="B89" s="18" t="n">
        <v>46276</v>
      </c>
      <c r="C89" s="17" t="s">
        <v>88</v>
      </c>
      <c r="D89" s="17" t="s">
        <v>4491</v>
      </c>
      <c r="E89" s="17" t="s">
        <v>4596</v>
      </c>
      <c r="F89" s="15" t="n">
        <v>120.78</v>
      </c>
      <c r="G89" s="15" t="n">
        <v>119.74</v>
      </c>
      <c r="H89" s="15" t="n">
        <f aca="false">ROUND(ROUND(G89*100,0)/10,0)/100</f>
        <v>11.97</v>
      </c>
      <c r="I89" s="15" t="n">
        <f aca="false">G89+H89</f>
        <v>131.71</v>
      </c>
      <c r="J89" s="15" t="n">
        <f aca="false">ROUND(G89-F89,2)</f>
        <v>-1.04</v>
      </c>
      <c r="K89" s="17" t="str">
        <f aca="false">IF(ABS(J89)/F89&gt;0.03,"Review","OK")</f>
        <v>OK</v>
      </c>
      <c r="L89" s="17"/>
      <c r="M89" s="17"/>
      <c r="N89" s="17" t="s">
        <v>4491</v>
      </c>
    </row>
    <row r="90" customFormat="false" ht="15" hidden="false" customHeight="false" outlineLevel="0" collapsed="false">
      <c r="A90" s="17" t="s">
        <v>4597</v>
      </c>
      <c r="B90" s="18" t="n">
        <v>46277</v>
      </c>
      <c r="C90" s="17" t="s">
        <v>101</v>
      </c>
      <c r="D90" s="17" t="s">
        <v>4412</v>
      </c>
      <c r="E90" s="17" t="s">
        <v>4598</v>
      </c>
      <c r="F90" s="15" t="n">
        <v>151.32</v>
      </c>
      <c r="G90" s="15" t="n">
        <v>162.93</v>
      </c>
      <c r="H90" s="15" t="n">
        <f aca="false">ROUND(ROUND(G90*100,0)/10,0)/100</f>
        <v>16.29</v>
      </c>
      <c r="I90" s="15" t="n">
        <f aca="false">G90+H90</f>
        <v>179.22</v>
      </c>
      <c r="J90" s="15" t="n">
        <f aca="false">ROUND(G90-F90,2)</f>
        <v>11.61</v>
      </c>
      <c r="K90" s="17" t="str">
        <f aca="false">IF(ABS(J90)/F90&gt;0.03,"Review","OK")</f>
        <v>Review</v>
      </c>
      <c r="L90" s="17"/>
      <c r="M90" s="17" t="s">
        <v>4599</v>
      </c>
      <c r="N90" s="17" t="s">
        <v>4412</v>
      </c>
    </row>
    <row r="91" customFormat="false" ht="15" hidden="false" customHeight="false" outlineLevel="0" collapsed="false">
      <c r="A91" s="17" t="s">
        <v>4600</v>
      </c>
      <c r="B91" s="18" t="n">
        <v>46277</v>
      </c>
      <c r="C91" s="17" t="s">
        <v>101</v>
      </c>
      <c r="D91" s="17" t="s">
        <v>4463</v>
      </c>
      <c r="E91" s="17" t="s">
        <v>4601</v>
      </c>
      <c r="F91" s="15" t="n">
        <v>1097.89</v>
      </c>
      <c r="G91" s="15" t="n">
        <v>1099.07</v>
      </c>
      <c r="H91" s="15" t="n">
        <f aca="false">ROUND(ROUND(G91*100,0)/10,0)/100</f>
        <v>109.91</v>
      </c>
      <c r="I91" s="15" t="n">
        <f aca="false">G91+H91</f>
        <v>1208.98</v>
      </c>
      <c r="J91" s="15" t="n">
        <f aca="false">ROUND(G91-F91,2)</f>
        <v>1.18</v>
      </c>
      <c r="K91" s="17" t="str">
        <f aca="false">IF(ABS(J91)/F91&gt;0.03,"Review","OK")</f>
        <v>OK</v>
      </c>
      <c r="L91" s="17"/>
      <c r="M91" s="17"/>
      <c r="N91" s="17" t="s">
        <v>4463</v>
      </c>
    </row>
    <row r="92" customFormat="false" ht="15" hidden="false" customHeight="false" outlineLevel="0" collapsed="false">
      <c r="A92" s="17" t="s">
        <v>4602</v>
      </c>
      <c r="B92" s="18" t="n">
        <v>46277</v>
      </c>
      <c r="C92" s="17" t="s">
        <v>88</v>
      </c>
      <c r="D92" s="17" t="s">
        <v>4523</v>
      </c>
      <c r="E92" s="17" t="s">
        <v>4603</v>
      </c>
      <c r="F92" s="15" t="n">
        <v>334.44</v>
      </c>
      <c r="G92" s="15" t="n">
        <v>332.14</v>
      </c>
      <c r="H92" s="15" t="n">
        <f aca="false">ROUND(ROUND(G92*100,0)/10,0)/100</f>
        <v>33.21</v>
      </c>
      <c r="I92" s="15" t="n">
        <f aca="false">G92+H92</f>
        <v>365.35</v>
      </c>
      <c r="J92" s="15" t="n">
        <f aca="false">ROUND(G92-F92,2)</f>
        <v>-2.3</v>
      </c>
      <c r="K92" s="17" t="str">
        <f aca="false">IF(ABS(J92)/F92&gt;0.03,"Review","OK")</f>
        <v>OK</v>
      </c>
      <c r="L92" s="17"/>
      <c r="M92" s="17"/>
      <c r="N92" s="17" t="s">
        <v>4523</v>
      </c>
    </row>
    <row r="93" customFormat="false" ht="15" hidden="false" customHeight="false" outlineLevel="0" collapsed="false">
      <c r="A93" s="17" t="s">
        <v>4604</v>
      </c>
      <c r="B93" s="18" t="n">
        <v>46277</v>
      </c>
      <c r="C93" s="17" t="s">
        <v>82</v>
      </c>
      <c r="D93" s="17" t="s">
        <v>4458</v>
      </c>
      <c r="E93" s="17" t="s">
        <v>4605</v>
      </c>
      <c r="F93" s="15" t="n">
        <v>31.02</v>
      </c>
      <c r="G93" s="15" t="n">
        <v>30.84</v>
      </c>
      <c r="H93" s="15" t="n">
        <f aca="false">ROUND(ROUND(G93*100,0)/10,0)/100</f>
        <v>3.08</v>
      </c>
      <c r="I93" s="15" t="n">
        <f aca="false">G93+H93</f>
        <v>33.92</v>
      </c>
      <c r="J93" s="15" t="n">
        <f aca="false">ROUND(G93-F93,2)</f>
        <v>-0.18</v>
      </c>
      <c r="K93" s="17" t="str">
        <f aca="false">IF(ABS(J93)/F93&gt;0.03,"Review","OK")</f>
        <v>OK</v>
      </c>
      <c r="L93" s="17"/>
      <c r="M93" s="17"/>
      <c r="N93" s="17" t="s">
        <v>4458</v>
      </c>
    </row>
    <row r="94" customFormat="false" ht="15" hidden="false" customHeight="false" outlineLevel="0" collapsed="false">
      <c r="A94" s="17" t="s">
        <v>4606</v>
      </c>
      <c r="B94" s="18" t="n">
        <v>46277</v>
      </c>
      <c r="C94" s="17" t="s">
        <v>88</v>
      </c>
      <c r="D94" s="17" t="s">
        <v>4607</v>
      </c>
      <c r="E94" s="17" t="s">
        <v>4608</v>
      </c>
      <c r="F94" s="15" t="n">
        <v>266.54</v>
      </c>
      <c r="G94" s="15" t="n">
        <v>264.09</v>
      </c>
      <c r="H94" s="15" t="n">
        <f aca="false">ROUND(ROUND(G94*100,0)/10,0)/100</f>
        <v>26.41</v>
      </c>
      <c r="I94" s="15" t="n">
        <f aca="false">G94+H94</f>
        <v>290.5</v>
      </c>
      <c r="J94" s="15" t="n">
        <f aca="false">ROUND(G94-F94,2)</f>
        <v>-2.45</v>
      </c>
      <c r="K94" s="17" t="str">
        <f aca="false">IF(ABS(J94)/F94&gt;0.03,"Review","OK")</f>
        <v>OK</v>
      </c>
      <c r="L94" s="17"/>
      <c r="M94" s="17"/>
      <c r="N94" s="17" t="s">
        <v>4607</v>
      </c>
    </row>
    <row r="95" customFormat="false" ht="15" hidden="false" customHeight="false" outlineLevel="0" collapsed="false">
      <c r="A95" s="17" t="s">
        <v>4609</v>
      </c>
      <c r="B95" s="18" t="n">
        <v>46277</v>
      </c>
      <c r="C95" s="17" t="s">
        <v>82</v>
      </c>
      <c r="D95" s="17" t="s">
        <v>4458</v>
      </c>
      <c r="E95" s="17" t="s">
        <v>4610</v>
      </c>
      <c r="F95" s="15" t="n">
        <v>83.12</v>
      </c>
      <c r="G95" s="15" t="n">
        <v>83.38</v>
      </c>
      <c r="H95" s="15" t="n">
        <f aca="false">ROUND(ROUND(G95*100,0)/10,0)/100</f>
        <v>8.34</v>
      </c>
      <c r="I95" s="15" t="n">
        <f aca="false">G95+H95</f>
        <v>91.72</v>
      </c>
      <c r="J95" s="15" t="n">
        <f aca="false">ROUND(G95-F95,2)</f>
        <v>0.26</v>
      </c>
      <c r="K95" s="17" t="str">
        <f aca="false">IF(ABS(J95)/F95&gt;0.03,"Review","OK")</f>
        <v>OK</v>
      </c>
      <c r="L95" s="17"/>
      <c r="M95" s="17"/>
      <c r="N95" s="17" t="s">
        <v>4458</v>
      </c>
    </row>
    <row r="96" customFormat="false" ht="15" hidden="false" customHeight="false" outlineLevel="0" collapsed="false">
      <c r="A96" s="17" t="s">
        <v>4611</v>
      </c>
      <c r="B96" s="18" t="n">
        <v>46277</v>
      </c>
      <c r="C96" s="17" t="s">
        <v>82</v>
      </c>
      <c r="D96" s="17" t="s">
        <v>4518</v>
      </c>
      <c r="E96" s="17" t="s">
        <v>4612</v>
      </c>
      <c r="F96" s="15" t="n">
        <v>318.93</v>
      </c>
      <c r="G96" s="15" t="n">
        <v>317.28</v>
      </c>
      <c r="H96" s="15" t="n">
        <f aca="false">ROUND(ROUND(G96*100,0)/10,0)/100</f>
        <v>31.73</v>
      </c>
      <c r="I96" s="15" t="n">
        <f aca="false">G96+H96</f>
        <v>349.01</v>
      </c>
      <c r="J96" s="15" t="n">
        <f aca="false">ROUND(G96-F96,2)</f>
        <v>-1.65</v>
      </c>
      <c r="K96" s="17" t="str">
        <f aca="false">IF(ABS(J96)/F96&gt;0.03,"Review","OK")</f>
        <v>OK</v>
      </c>
      <c r="L96" s="17"/>
      <c r="M96" s="17"/>
      <c r="N96" s="17" t="s">
        <v>4518</v>
      </c>
    </row>
    <row r="97" customFormat="false" ht="15" hidden="false" customHeight="false" outlineLevel="0" collapsed="false">
      <c r="A97" s="17" t="s">
        <v>4613</v>
      </c>
      <c r="B97" s="18" t="n">
        <v>46277</v>
      </c>
      <c r="C97" s="17" t="s">
        <v>82</v>
      </c>
      <c r="D97" s="17" t="s">
        <v>4412</v>
      </c>
      <c r="E97" s="17" t="s">
        <v>4614</v>
      </c>
      <c r="F97" s="15" t="n">
        <v>230.92</v>
      </c>
      <c r="G97" s="15" t="n">
        <v>230.12</v>
      </c>
      <c r="H97" s="15" t="n">
        <f aca="false">ROUND(ROUND(G97*100,0)/10,0)/100</f>
        <v>23.01</v>
      </c>
      <c r="I97" s="15" t="n">
        <f aca="false">G97+H97</f>
        <v>253.13</v>
      </c>
      <c r="J97" s="15" t="n">
        <f aca="false">ROUND(G97-F97,2)</f>
        <v>-0.8</v>
      </c>
      <c r="K97" s="17" t="str">
        <f aca="false">IF(ABS(J97)/F97&gt;0.03,"Review","OK")</f>
        <v>OK</v>
      </c>
      <c r="L97" s="17"/>
      <c r="M97" s="17"/>
      <c r="N97" s="17" t="s">
        <v>4412</v>
      </c>
    </row>
    <row r="98" customFormat="false" ht="15" hidden="false" customHeight="false" outlineLevel="0" collapsed="false">
      <c r="A98" s="17" t="s">
        <v>4615</v>
      </c>
      <c r="B98" s="18" t="n">
        <v>46277</v>
      </c>
      <c r="C98" s="17" t="s">
        <v>82</v>
      </c>
      <c r="D98" s="17" t="s">
        <v>4412</v>
      </c>
      <c r="E98" s="17" t="s">
        <v>4616</v>
      </c>
      <c r="F98" s="15" t="n">
        <v>544.71</v>
      </c>
      <c r="G98" s="15" t="n">
        <v>542.66</v>
      </c>
      <c r="H98" s="15" t="n">
        <f aca="false">ROUND(ROUND(G98*100,0)/10,0)/100</f>
        <v>54.27</v>
      </c>
      <c r="I98" s="15" t="n">
        <f aca="false">G98+H98</f>
        <v>596.93</v>
      </c>
      <c r="J98" s="15" t="n">
        <f aca="false">ROUND(G98-F98,2)</f>
        <v>-2.05</v>
      </c>
      <c r="K98" s="17" t="str">
        <f aca="false">IF(ABS(J98)/F98&gt;0.03,"Review","OK")</f>
        <v>OK</v>
      </c>
      <c r="L98" s="17"/>
      <c r="M98" s="17"/>
      <c r="N98" s="17" t="s">
        <v>4412</v>
      </c>
    </row>
    <row r="99" customFormat="false" ht="15" hidden="false" customHeight="false" outlineLevel="0" collapsed="false">
      <c r="A99" s="17" t="s">
        <v>4617</v>
      </c>
      <c r="B99" s="18" t="n">
        <v>46277</v>
      </c>
      <c r="C99" s="17" t="s">
        <v>88</v>
      </c>
      <c r="D99" s="17" t="s">
        <v>4491</v>
      </c>
      <c r="E99" s="17" t="s">
        <v>4618</v>
      </c>
      <c r="F99" s="15" t="n">
        <v>268.36</v>
      </c>
      <c r="G99" s="15" t="n">
        <v>267.63</v>
      </c>
      <c r="H99" s="15" t="n">
        <f aca="false">ROUND(ROUND(G99*100,0)/10,0)/100</f>
        <v>26.76</v>
      </c>
      <c r="I99" s="15" t="n">
        <f aca="false">G99+H99</f>
        <v>294.39</v>
      </c>
      <c r="J99" s="15" t="n">
        <f aca="false">ROUND(G99-F99,2)</f>
        <v>-0.73</v>
      </c>
      <c r="K99" s="17" t="str">
        <f aca="false">IF(ABS(J99)/F99&gt;0.03,"Review","OK")</f>
        <v>OK</v>
      </c>
      <c r="L99" s="17"/>
      <c r="M99" s="17"/>
      <c r="N99" s="17" t="s">
        <v>4491</v>
      </c>
    </row>
    <row r="100" customFormat="false" ht="15" hidden="false" customHeight="false" outlineLevel="0" collapsed="false">
      <c r="A100" s="17" t="s">
        <v>4619</v>
      </c>
      <c r="B100" s="18" t="n">
        <v>46277</v>
      </c>
      <c r="C100" s="17" t="s">
        <v>82</v>
      </c>
      <c r="D100" s="17" t="s">
        <v>4412</v>
      </c>
      <c r="E100" s="17" t="s">
        <v>4620</v>
      </c>
      <c r="F100" s="15" t="n">
        <v>67.72</v>
      </c>
      <c r="G100" s="15" t="n">
        <v>67.86</v>
      </c>
      <c r="H100" s="15" t="n">
        <f aca="false">ROUND(ROUND(G100*100,0)/10,0)/100</f>
        <v>6.79</v>
      </c>
      <c r="I100" s="15" t="n">
        <f aca="false">G100+H100</f>
        <v>74.65</v>
      </c>
      <c r="J100" s="15" t="n">
        <f aca="false">ROUND(G100-F100,2)</f>
        <v>0.14</v>
      </c>
      <c r="K100" s="17" t="str">
        <f aca="false">IF(ABS(J100)/F100&gt;0.03,"Review","OK")</f>
        <v>OK</v>
      </c>
      <c r="L100" s="17"/>
      <c r="M100" s="17"/>
      <c r="N100" s="17" t="s">
        <v>4412</v>
      </c>
    </row>
    <row r="101" customFormat="false" ht="15" hidden="false" customHeight="false" outlineLevel="0" collapsed="false">
      <c r="A101" s="17" t="s">
        <v>4621</v>
      </c>
      <c r="B101" s="18" t="n">
        <v>46277</v>
      </c>
      <c r="C101" s="17" t="s">
        <v>82</v>
      </c>
      <c r="D101" s="17" t="s">
        <v>4494</v>
      </c>
      <c r="E101" s="17" t="s">
        <v>4622</v>
      </c>
      <c r="F101" s="15" t="n">
        <v>55.72</v>
      </c>
      <c r="G101" s="15" t="n">
        <v>56.25</v>
      </c>
      <c r="H101" s="15" t="n">
        <f aca="false">ROUND(ROUND(G101*100,0)/10,0)/100</f>
        <v>5.63</v>
      </c>
      <c r="I101" s="15" t="n">
        <f aca="false">G101+H101</f>
        <v>61.88</v>
      </c>
      <c r="J101" s="15" t="n">
        <f aca="false">ROUND(G101-F101,2)</f>
        <v>0.53</v>
      </c>
      <c r="K101" s="17" t="str">
        <f aca="false">IF(ABS(J101)/F101&gt;0.03,"Review","OK")</f>
        <v>OK</v>
      </c>
      <c r="L101" s="17"/>
      <c r="M101" s="17"/>
      <c r="N101" s="17" t="s">
        <v>4494</v>
      </c>
    </row>
    <row r="102" customFormat="false" ht="15" hidden="false" customHeight="false" outlineLevel="0" collapsed="false">
      <c r="A102" s="17" t="s">
        <v>4623</v>
      </c>
      <c r="B102" s="18" t="n">
        <v>46277</v>
      </c>
      <c r="C102" s="17" t="s">
        <v>82</v>
      </c>
      <c r="D102" s="17" t="s">
        <v>4436</v>
      </c>
      <c r="E102" s="17" t="s">
        <v>4624</v>
      </c>
      <c r="F102" s="15" t="n">
        <v>693.41</v>
      </c>
      <c r="G102" s="15" t="n">
        <v>692.55</v>
      </c>
      <c r="H102" s="15" t="n">
        <f aca="false">ROUND(ROUND(G102*100,0)/10,0)/100</f>
        <v>69.26</v>
      </c>
      <c r="I102" s="15" t="n">
        <f aca="false">G102+H102</f>
        <v>761.81</v>
      </c>
      <c r="J102" s="15" t="n">
        <f aca="false">ROUND(G102-F102,2)</f>
        <v>-0.86</v>
      </c>
      <c r="K102" s="17" t="str">
        <f aca="false">IF(ABS(J102)/F102&gt;0.03,"Review","OK")</f>
        <v>OK</v>
      </c>
      <c r="L102" s="17"/>
      <c r="M102" s="17"/>
      <c r="N102" s="17" t="s">
        <v>4436</v>
      </c>
    </row>
    <row r="103" customFormat="false" ht="15" hidden="false" customHeight="false" outlineLevel="0" collapsed="false">
      <c r="A103" s="17" t="s">
        <v>4625</v>
      </c>
      <c r="B103" s="18" t="n">
        <v>46277</v>
      </c>
      <c r="C103" s="17" t="s">
        <v>82</v>
      </c>
      <c r="D103" s="17" t="s">
        <v>4539</v>
      </c>
      <c r="E103" s="17" t="s">
        <v>4626</v>
      </c>
      <c r="F103" s="15" t="n">
        <v>37.33</v>
      </c>
      <c r="G103" s="15" t="n">
        <v>37.06</v>
      </c>
      <c r="H103" s="15" t="n">
        <f aca="false">ROUND(ROUND(G103*100,0)/10,0)/100</f>
        <v>3.71</v>
      </c>
      <c r="I103" s="15" t="n">
        <f aca="false">G103+H103</f>
        <v>40.77</v>
      </c>
      <c r="J103" s="15" t="n">
        <f aca="false">ROUND(G103-F103,2)</f>
        <v>-0.27</v>
      </c>
      <c r="K103" s="17" t="str">
        <f aca="false">IF(ABS(J103)/F103&gt;0.03,"Review","OK")</f>
        <v>OK</v>
      </c>
      <c r="L103" s="17"/>
      <c r="M103" s="17"/>
      <c r="N103" s="17" t="s">
        <v>4539</v>
      </c>
    </row>
    <row r="104" customFormat="false" ht="15" hidden="false" customHeight="false" outlineLevel="0" collapsed="false">
      <c r="A104" s="17" t="s">
        <v>4627</v>
      </c>
      <c r="B104" s="18" t="n">
        <v>46277</v>
      </c>
      <c r="C104" s="17" t="s">
        <v>101</v>
      </c>
      <c r="D104" s="17" t="s">
        <v>4412</v>
      </c>
      <c r="E104" s="17" t="s">
        <v>4628</v>
      </c>
      <c r="F104" s="15" t="n">
        <v>113.09</v>
      </c>
      <c r="G104" s="15" t="n">
        <v>113.05</v>
      </c>
      <c r="H104" s="15" t="n">
        <f aca="false">ROUND(ROUND(G104*100,0)/10,0)/100</f>
        <v>11.31</v>
      </c>
      <c r="I104" s="15" t="n">
        <f aca="false">G104+H104</f>
        <v>124.36</v>
      </c>
      <c r="J104" s="15" t="n">
        <f aca="false">ROUND(G104-F104,2)</f>
        <v>-0.04</v>
      </c>
      <c r="K104" s="17" t="str">
        <f aca="false">IF(ABS(J104)/F104&gt;0.03,"Review","OK")</f>
        <v>OK</v>
      </c>
      <c r="L104" s="17"/>
      <c r="M104" s="17"/>
      <c r="N104" s="17" t="s">
        <v>4412</v>
      </c>
    </row>
    <row r="105" customFormat="false" ht="15" hidden="false" customHeight="false" outlineLevel="0" collapsed="false">
      <c r="A105" s="17" t="s">
        <v>4629</v>
      </c>
      <c r="B105" s="18" t="n">
        <v>46277</v>
      </c>
      <c r="C105" s="17" t="s">
        <v>88</v>
      </c>
      <c r="D105" s="17" t="s">
        <v>4518</v>
      </c>
      <c r="E105" s="17" t="s">
        <v>4630</v>
      </c>
      <c r="F105" s="15" t="n">
        <v>399.94</v>
      </c>
      <c r="G105" s="15" t="n">
        <v>397.91</v>
      </c>
      <c r="H105" s="15" t="n">
        <f aca="false">ROUND(ROUND(G105*100,0)/10,0)/100</f>
        <v>39.79</v>
      </c>
      <c r="I105" s="15" t="n">
        <f aca="false">G105+H105</f>
        <v>437.7</v>
      </c>
      <c r="J105" s="15" t="n">
        <f aca="false">ROUND(G105-F105,2)</f>
        <v>-2.03</v>
      </c>
      <c r="K105" s="17" t="str">
        <f aca="false">IF(ABS(J105)/F105&gt;0.03,"Review","OK")</f>
        <v>OK</v>
      </c>
      <c r="L105" s="17"/>
      <c r="M105" s="17"/>
      <c r="N105" s="17" t="s">
        <v>4518</v>
      </c>
    </row>
    <row r="106" customFormat="false" ht="15" hidden="false" customHeight="false" outlineLevel="0" collapsed="false">
      <c r="A106" s="17" t="s">
        <v>4631</v>
      </c>
      <c r="B106" s="18" t="n">
        <v>46278</v>
      </c>
      <c r="C106" s="17" t="s">
        <v>82</v>
      </c>
      <c r="D106" s="17" t="s">
        <v>4491</v>
      </c>
      <c r="E106" s="17" t="s">
        <v>4632</v>
      </c>
      <c r="F106" s="15" t="n">
        <v>321.61</v>
      </c>
      <c r="G106" s="15" t="n">
        <v>324.57</v>
      </c>
      <c r="H106" s="15" t="n">
        <f aca="false">ROUND(ROUND(G106*100,0)/10,0)/100</f>
        <v>32.46</v>
      </c>
      <c r="I106" s="15" t="n">
        <f aca="false">G106+H106</f>
        <v>357.03</v>
      </c>
      <c r="J106" s="15" t="n">
        <f aca="false">ROUND(G106-F106,2)</f>
        <v>2.96</v>
      </c>
      <c r="K106" s="17" t="str">
        <f aca="false">IF(ABS(J106)/F106&gt;0.03,"Review","OK")</f>
        <v>OK</v>
      </c>
      <c r="L106" s="17"/>
      <c r="M106" s="17"/>
      <c r="N106" s="17" t="s">
        <v>4491</v>
      </c>
    </row>
    <row r="107" customFormat="false" ht="15" hidden="false" customHeight="false" outlineLevel="0" collapsed="false">
      <c r="A107" s="17" t="s">
        <v>4633</v>
      </c>
      <c r="B107" s="18" t="n">
        <v>46278</v>
      </c>
      <c r="C107" s="17" t="s">
        <v>82</v>
      </c>
      <c r="D107" s="17" t="s">
        <v>4455</v>
      </c>
      <c r="E107" s="17" t="s">
        <v>4634</v>
      </c>
      <c r="F107" s="15" t="n">
        <v>315.29</v>
      </c>
      <c r="G107" s="15" t="n">
        <v>316.82</v>
      </c>
      <c r="H107" s="15" t="n">
        <f aca="false">ROUND(ROUND(G107*100,0)/10,0)/100</f>
        <v>31.68</v>
      </c>
      <c r="I107" s="15" t="n">
        <f aca="false">G107+H107</f>
        <v>348.5</v>
      </c>
      <c r="J107" s="15" t="n">
        <f aca="false">ROUND(G107-F107,2)</f>
        <v>1.53</v>
      </c>
      <c r="K107" s="17" t="str">
        <f aca="false">IF(ABS(J107)/F107&gt;0.03,"Review","OK")</f>
        <v>OK</v>
      </c>
      <c r="L107" s="17"/>
      <c r="M107" s="17"/>
      <c r="N107" s="17" t="s">
        <v>4455</v>
      </c>
    </row>
    <row r="108" customFormat="false" ht="15" hidden="false" customHeight="false" outlineLevel="0" collapsed="false">
      <c r="A108" s="17" t="s">
        <v>4635</v>
      </c>
      <c r="B108" s="18" t="n">
        <v>46278</v>
      </c>
      <c r="C108" s="17" t="s">
        <v>88</v>
      </c>
      <c r="D108" s="17" t="s">
        <v>4523</v>
      </c>
      <c r="E108" s="17" t="s">
        <v>4636</v>
      </c>
      <c r="F108" s="15" t="n">
        <v>281.14</v>
      </c>
      <c r="G108" s="15" t="n">
        <v>280.97</v>
      </c>
      <c r="H108" s="15" t="n">
        <f aca="false">ROUND(ROUND(G108*100,0)/10,0)/100</f>
        <v>28.1</v>
      </c>
      <c r="I108" s="15" t="n">
        <f aca="false">G108+H108</f>
        <v>309.07</v>
      </c>
      <c r="J108" s="15" t="n">
        <f aca="false">ROUND(G108-F108,2)</f>
        <v>-0.17</v>
      </c>
      <c r="K108" s="17" t="str">
        <f aca="false">IF(ABS(J108)/F108&gt;0.03,"Review","OK")</f>
        <v>OK</v>
      </c>
      <c r="L108" s="17"/>
      <c r="M108" s="17"/>
      <c r="N108" s="17" t="s">
        <v>4523</v>
      </c>
    </row>
    <row r="109" customFormat="false" ht="15" hidden="false" customHeight="false" outlineLevel="0" collapsed="false">
      <c r="A109" s="17" t="s">
        <v>4637</v>
      </c>
      <c r="B109" s="18" t="n">
        <v>46278</v>
      </c>
      <c r="C109" s="17" t="s">
        <v>82</v>
      </c>
      <c r="D109" s="17" t="s">
        <v>4607</v>
      </c>
      <c r="E109" s="17" t="s">
        <v>4638</v>
      </c>
      <c r="F109" s="15" t="n">
        <v>96.11</v>
      </c>
      <c r="G109" s="15" t="n">
        <v>96.12</v>
      </c>
      <c r="H109" s="15" t="n">
        <f aca="false">ROUND(ROUND(G109*100,0)/10,0)/100</f>
        <v>9.61</v>
      </c>
      <c r="I109" s="15" t="n">
        <f aca="false">G109+H109</f>
        <v>105.73</v>
      </c>
      <c r="J109" s="15" t="n">
        <f aca="false">ROUND(G109-F109,2)</f>
        <v>0.01</v>
      </c>
      <c r="K109" s="17" t="str">
        <f aca="false">IF(ABS(J109)/F109&gt;0.03,"Review","OK")</f>
        <v>OK</v>
      </c>
      <c r="L109" s="17"/>
      <c r="M109" s="17"/>
      <c r="N109" s="17" t="s">
        <v>4607</v>
      </c>
    </row>
    <row r="110" customFormat="false" ht="15" hidden="false" customHeight="false" outlineLevel="0" collapsed="false">
      <c r="A110" s="17" t="s">
        <v>4639</v>
      </c>
      <c r="B110" s="18" t="n">
        <v>46278</v>
      </c>
      <c r="C110" s="17" t="s">
        <v>101</v>
      </c>
      <c r="D110" s="17" t="s">
        <v>4494</v>
      </c>
      <c r="E110" s="17" t="s">
        <v>4640</v>
      </c>
      <c r="F110" s="15" t="n">
        <v>551.43</v>
      </c>
      <c r="G110" s="15" t="n">
        <v>553.37</v>
      </c>
      <c r="H110" s="15" t="n">
        <f aca="false">ROUND(ROUND(G110*100,0)/10,0)/100</f>
        <v>55.34</v>
      </c>
      <c r="I110" s="15" t="n">
        <f aca="false">G110+H110</f>
        <v>608.71</v>
      </c>
      <c r="J110" s="15" t="n">
        <f aca="false">ROUND(G110-F110,2)</f>
        <v>1.94</v>
      </c>
      <c r="K110" s="17" t="str">
        <f aca="false">IF(ABS(J110)/F110&gt;0.03,"Review","OK")</f>
        <v>OK</v>
      </c>
      <c r="L110" s="17"/>
      <c r="M110" s="17"/>
      <c r="N110" s="17" t="s">
        <v>4494</v>
      </c>
    </row>
    <row r="111" customFormat="false" ht="15" hidden="false" customHeight="false" outlineLevel="0" collapsed="false">
      <c r="A111" s="17" t="s">
        <v>4641</v>
      </c>
      <c r="B111" s="18" t="n">
        <v>46278</v>
      </c>
      <c r="C111" s="17" t="s">
        <v>82</v>
      </c>
      <c r="D111" s="17" t="s">
        <v>4523</v>
      </c>
      <c r="E111" s="17" t="s">
        <v>4642</v>
      </c>
      <c r="F111" s="15" t="n">
        <v>41.23</v>
      </c>
      <c r="G111" s="15" t="n">
        <v>41.33</v>
      </c>
      <c r="H111" s="15" t="n">
        <f aca="false">ROUND(ROUND(G111*100,0)/10,0)/100</f>
        <v>4.13</v>
      </c>
      <c r="I111" s="15" t="n">
        <f aca="false">G111+H111</f>
        <v>45.46</v>
      </c>
      <c r="J111" s="15" t="n">
        <f aca="false">ROUND(G111-F111,2)</f>
        <v>0.1</v>
      </c>
      <c r="K111" s="17" t="str">
        <f aca="false">IF(ABS(J111)/F111&gt;0.03,"Review","OK")</f>
        <v>OK</v>
      </c>
      <c r="L111" s="17"/>
      <c r="M111" s="17"/>
      <c r="N111" s="17" t="s">
        <v>4523</v>
      </c>
    </row>
    <row r="112" customFormat="false" ht="15" hidden="false" customHeight="false" outlineLevel="0" collapsed="false">
      <c r="A112" s="17" t="s">
        <v>4643</v>
      </c>
      <c r="B112" s="18" t="n">
        <v>46278</v>
      </c>
      <c r="C112" s="17" t="s">
        <v>82</v>
      </c>
      <c r="D112" s="17" t="s">
        <v>4523</v>
      </c>
      <c r="E112" s="17" t="s">
        <v>4644</v>
      </c>
      <c r="F112" s="15" t="n">
        <v>466.18</v>
      </c>
      <c r="G112" s="15" t="n">
        <v>467.13</v>
      </c>
      <c r="H112" s="15" t="n">
        <f aca="false">ROUND(ROUND(G112*100,0)/10,0)/100</f>
        <v>46.71</v>
      </c>
      <c r="I112" s="15" t="n">
        <f aca="false">G112+H112</f>
        <v>513.84</v>
      </c>
      <c r="J112" s="15" t="n">
        <f aca="false">ROUND(G112-F112,2)</f>
        <v>0.95</v>
      </c>
      <c r="K112" s="17" t="str">
        <f aca="false">IF(ABS(J112)/F112&gt;0.03,"Review","OK")</f>
        <v>OK</v>
      </c>
      <c r="L112" s="17"/>
      <c r="M112" s="17"/>
      <c r="N112" s="17" t="s">
        <v>4523</v>
      </c>
    </row>
    <row r="113" customFormat="false" ht="15" hidden="false" customHeight="false" outlineLevel="0" collapsed="false">
      <c r="A113" s="17" t="s">
        <v>4645</v>
      </c>
      <c r="B113" s="18" t="n">
        <v>46278</v>
      </c>
      <c r="C113" s="17" t="s">
        <v>88</v>
      </c>
      <c r="D113" s="17" t="s">
        <v>4415</v>
      </c>
      <c r="E113" s="17" t="s">
        <v>4646</v>
      </c>
      <c r="F113" s="15" t="n">
        <v>233.77</v>
      </c>
      <c r="G113" s="15" t="n">
        <v>233.29</v>
      </c>
      <c r="H113" s="15" t="n">
        <f aca="false">ROUND(ROUND(G113*100,0)/10,0)/100</f>
        <v>23.33</v>
      </c>
      <c r="I113" s="15" t="n">
        <f aca="false">G113+H113</f>
        <v>256.62</v>
      </c>
      <c r="J113" s="15" t="n">
        <f aca="false">ROUND(G113-F113,2)</f>
        <v>-0.48</v>
      </c>
      <c r="K113" s="17" t="str">
        <f aca="false">IF(ABS(J113)/F113&gt;0.03,"Review","OK")</f>
        <v>OK</v>
      </c>
      <c r="L113" s="17"/>
      <c r="M113" s="17"/>
      <c r="N113" s="17" t="s">
        <v>4415</v>
      </c>
    </row>
    <row r="114" customFormat="false" ht="15" hidden="false" customHeight="false" outlineLevel="0" collapsed="false">
      <c r="A114" s="17" t="s">
        <v>4647</v>
      </c>
      <c r="B114" s="18" t="n">
        <v>46278</v>
      </c>
      <c r="C114" s="17" t="s">
        <v>101</v>
      </c>
      <c r="D114" s="17" t="s">
        <v>4518</v>
      </c>
      <c r="E114" s="17" t="s">
        <v>4648</v>
      </c>
      <c r="F114" s="15" t="n">
        <v>492.32</v>
      </c>
      <c r="G114" s="15" t="n">
        <v>495.29</v>
      </c>
      <c r="H114" s="15" t="n">
        <f aca="false">ROUND(ROUND(G114*100,0)/10,0)/100</f>
        <v>49.53</v>
      </c>
      <c r="I114" s="15" t="n">
        <f aca="false">G114+H114</f>
        <v>544.82</v>
      </c>
      <c r="J114" s="15" t="n">
        <f aca="false">ROUND(G114-F114,2)</f>
        <v>2.97</v>
      </c>
      <c r="K114" s="17" t="str">
        <f aca="false">IF(ABS(J114)/F114&gt;0.03,"Review","OK")</f>
        <v>OK</v>
      </c>
      <c r="L114" s="17"/>
      <c r="M114" s="17"/>
      <c r="N114" s="17" t="s">
        <v>4518</v>
      </c>
    </row>
    <row r="115" customFormat="false" ht="15" hidden="false" customHeight="false" outlineLevel="0" collapsed="false">
      <c r="A115" s="17" t="s">
        <v>4649</v>
      </c>
      <c r="B115" s="18" t="n">
        <v>46279</v>
      </c>
      <c r="C115" s="17" t="s">
        <v>101</v>
      </c>
      <c r="D115" s="17" t="s">
        <v>4518</v>
      </c>
      <c r="E115" s="17" t="s">
        <v>4650</v>
      </c>
      <c r="F115" s="15" t="n">
        <v>923.81</v>
      </c>
      <c r="G115" s="15" t="n">
        <v>916.79</v>
      </c>
      <c r="H115" s="15" t="n">
        <f aca="false">ROUND(ROUND(G115*100,0)/10,0)/100</f>
        <v>91.68</v>
      </c>
      <c r="I115" s="15" t="n">
        <f aca="false">G115+H115</f>
        <v>1008.47</v>
      </c>
      <c r="J115" s="15" t="n">
        <f aca="false">ROUND(G115-F115,2)</f>
        <v>-7.02</v>
      </c>
      <c r="K115" s="17" t="str">
        <f aca="false">IF(ABS(J115)/F115&gt;0.03,"Review","OK")</f>
        <v>OK</v>
      </c>
      <c r="L115" s="17"/>
      <c r="M115" s="17"/>
      <c r="N115" s="17" t="s">
        <v>4518</v>
      </c>
    </row>
    <row r="116" customFormat="false" ht="15" hidden="false" customHeight="false" outlineLevel="0" collapsed="false">
      <c r="A116" s="17" t="s">
        <v>4651</v>
      </c>
      <c r="B116" s="18" t="n">
        <v>46279</v>
      </c>
      <c r="C116" s="17" t="s">
        <v>101</v>
      </c>
      <c r="D116" s="17" t="s">
        <v>4652</v>
      </c>
      <c r="E116" s="17" t="s">
        <v>4653</v>
      </c>
      <c r="F116" s="15" t="n">
        <v>410.88</v>
      </c>
      <c r="G116" s="15" t="n">
        <v>408.38</v>
      </c>
      <c r="H116" s="15" t="n">
        <f aca="false">ROUND(ROUND(G116*100,0)/10,0)/100</f>
        <v>40.84</v>
      </c>
      <c r="I116" s="15" t="n">
        <f aca="false">G116+H116</f>
        <v>449.22</v>
      </c>
      <c r="J116" s="15" t="n">
        <f aca="false">ROUND(G116-F116,2)</f>
        <v>-2.5</v>
      </c>
      <c r="K116" s="17" t="str">
        <f aca="false">IF(ABS(J116)/F116&gt;0.03,"Review","OK")</f>
        <v>OK</v>
      </c>
      <c r="L116" s="17"/>
      <c r="M116" s="17"/>
      <c r="N116" s="17" t="s">
        <v>4652</v>
      </c>
    </row>
    <row r="117" customFormat="false" ht="15" hidden="false" customHeight="false" outlineLevel="0" collapsed="false">
      <c r="A117" s="17" t="s">
        <v>4654</v>
      </c>
      <c r="B117" s="18" t="n">
        <v>46279</v>
      </c>
      <c r="C117" s="17" t="s">
        <v>88</v>
      </c>
      <c r="D117" s="17" t="s">
        <v>4455</v>
      </c>
      <c r="E117" s="17" t="s">
        <v>4655</v>
      </c>
      <c r="F117" s="15" t="n">
        <v>83.97</v>
      </c>
      <c r="G117" s="15" t="n">
        <v>83.73</v>
      </c>
      <c r="H117" s="15" t="n">
        <f aca="false">ROUND(ROUND(G117*100,0)/10,0)/100</f>
        <v>8.37</v>
      </c>
      <c r="I117" s="15" t="n">
        <f aca="false">G117+H117</f>
        <v>92.1</v>
      </c>
      <c r="J117" s="15" t="n">
        <f aca="false">ROUND(G117-F117,2)</f>
        <v>-0.24</v>
      </c>
      <c r="K117" s="17" t="str">
        <f aca="false">IF(ABS(J117)/F117&gt;0.03,"Review","OK")</f>
        <v>OK</v>
      </c>
      <c r="L117" s="17"/>
      <c r="M117" s="17"/>
      <c r="N117" s="17" t="s">
        <v>4455</v>
      </c>
    </row>
    <row r="118" customFormat="false" ht="15" hidden="false" customHeight="false" outlineLevel="0" collapsed="false">
      <c r="A118" s="17" t="s">
        <v>4656</v>
      </c>
      <c r="B118" s="18" t="n">
        <v>46279</v>
      </c>
      <c r="C118" s="17" t="s">
        <v>82</v>
      </c>
      <c r="D118" s="17" t="s">
        <v>4657</v>
      </c>
      <c r="E118" s="17" t="s">
        <v>4658</v>
      </c>
      <c r="F118" s="15" t="n">
        <v>641.5</v>
      </c>
      <c r="G118" s="15" t="n">
        <v>640.04</v>
      </c>
      <c r="H118" s="15" t="n">
        <f aca="false">ROUND(ROUND(G118*100,0)/10,0)/100</f>
        <v>64</v>
      </c>
      <c r="I118" s="15" t="n">
        <f aca="false">G118+H118</f>
        <v>704.04</v>
      </c>
      <c r="J118" s="15" t="n">
        <f aca="false">ROUND(G118-F118,2)</f>
        <v>-1.46</v>
      </c>
      <c r="K118" s="17" t="str">
        <f aca="false">IF(ABS(J118)/F118&gt;0.03,"Review","OK")</f>
        <v>OK</v>
      </c>
      <c r="L118" s="17"/>
      <c r="M118" s="17"/>
      <c r="N118" s="17" t="s">
        <v>4657</v>
      </c>
    </row>
    <row r="119" customFormat="false" ht="15" hidden="false" customHeight="false" outlineLevel="0" collapsed="false">
      <c r="A119" s="17" t="s">
        <v>4659</v>
      </c>
      <c r="B119" s="18" t="n">
        <v>46279</v>
      </c>
      <c r="C119" s="17" t="s">
        <v>82</v>
      </c>
      <c r="D119" s="17" t="s">
        <v>4548</v>
      </c>
      <c r="E119" s="17" t="s">
        <v>4660</v>
      </c>
      <c r="F119" s="15" t="n">
        <v>275.53</v>
      </c>
      <c r="G119" s="15" t="n">
        <v>275.18</v>
      </c>
      <c r="H119" s="15" t="n">
        <f aca="false">ROUND(ROUND(G119*100,0)/10,0)/100</f>
        <v>27.52</v>
      </c>
      <c r="I119" s="15" t="n">
        <f aca="false">G119+H119</f>
        <v>302.7</v>
      </c>
      <c r="J119" s="15" t="n">
        <f aca="false">ROUND(G119-F119,2)</f>
        <v>-0.35</v>
      </c>
      <c r="K119" s="17" t="str">
        <f aca="false">IF(ABS(J119)/F119&gt;0.03,"Review","OK")</f>
        <v>OK</v>
      </c>
      <c r="L119" s="17"/>
      <c r="M119" s="17"/>
      <c r="N119" s="17" t="s">
        <v>4548</v>
      </c>
    </row>
    <row r="120" customFormat="false" ht="15" hidden="false" customHeight="false" outlineLevel="0" collapsed="false">
      <c r="A120" s="17" t="s">
        <v>4661</v>
      </c>
      <c r="B120" s="18" t="n">
        <v>46279</v>
      </c>
      <c r="C120" s="17" t="s">
        <v>88</v>
      </c>
      <c r="D120" s="17" t="s">
        <v>4662</v>
      </c>
      <c r="E120" s="17" t="s">
        <v>4663</v>
      </c>
      <c r="F120" s="15" t="n">
        <v>824.95</v>
      </c>
      <c r="G120" s="15" t="n">
        <v>829.64</v>
      </c>
      <c r="H120" s="15" t="n">
        <f aca="false">ROUND(ROUND(G120*100,0)/10,0)/100</f>
        <v>82.96</v>
      </c>
      <c r="I120" s="15" t="n">
        <f aca="false">G120+H120</f>
        <v>912.6</v>
      </c>
      <c r="J120" s="15" t="n">
        <f aca="false">ROUND(G120-F120,2)</f>
        <v>4.69</v>
      </c>
      <c r="K120" s="17" t="str">
        <f aca="false">IF(ABS(J120)/F120&gt;0.03,"Review","OK")</f>
        <v>OK</v>
      </c>
      <c r="L120" s="17"/>
      <c r="M120" s="17"/>
      <c r="N120" s="17" t="s">
        <v>4662</v>
      </c>
    </row>
    <row r="121" customFormat="false" ht="15" hidden="false" customHeight="false" outlineLevel="0" collapsed="false">
      <c r="A121" s="17" t="s">
        <v>4664</v>
      </c>
      <c r="B121" s="18" t="n">
        <v>46279</v>
      </c>
      <c r="C121" s="17" t="s">
        <v>88</v>
      </c>
      <c r="D121" s="17" t="s">
        <v>4463</v>
      </c>
      <c r="E121" s="17" t="s">
        <v>4665</v>
      </c>
      <c r="F121" s="15" t="n">
        <v>126.38</v>
      </c>
      <c r="G121" s="15" t="n">
        <v>125.41</v>
      </c>
      <c r="H121" s="15" t="n">
        <f aca="false">ROUND(ROUND(G121*100,0)/10,0)/100</f>
        <v>12.54</v>
      </c>
      <c r="I121" s="15" t="n">
        <f aca="false">G121+H121</f>
        <v>137.95</v>
      </c>
      <c r="J121" s="15" t="n">
        <f aca="false">ROUND(G121-F121,2)</f>
        <v>-0.97</v>
      </c>
      <c r="K121" s="17" t="str">
        <f aca="false">IF(ABS(J121)/F121&gt;0.03,"Review","OK")</f>
        <v>OK</v>
      </c>
      <c r="L121" s="17"/>
      <c r="M121" s="17"/>
      <c r="N121" s="17" t="s">
        <v>4463</v>
      </c>
    </row>
    <row r="122" customFormat="false" ht="15" hidden="false" customHeight="false" outlineLevel="0" collapsed="false">
      <c r="A122" s="17" t="s">
        <v>4666</v>
      </c>
      <c r="B122" s="18" t="n">
        <v>46280</v>
      </c>
      <c r="C122" s="17" t="s">
        <v>82</v>
      </c>
      <c r="D122" s="17" t="s">
        <v>4607</v>
      </c>
      <c r="E122" s="17" t="s">
        <v>4667</v>
      </c>
      <c r="F122" s="15" t="n">
        <v>401.93</v>
      </c>
      <c r="G122" s="15" t="n">
        <v>405.91</v>
      </c>
      <c r="H122" s="15" t="n">
        <f aca="false">ROUND(ROUND(G122*100,0)/10,0)/100</f>
        <v>40.59</v>
      </c>
      <c r="I122" s="15" t="n">
        <f aca="false">G122+H122</f>
        <v>446.5</v>
      </c>
      <c r="J122" s="15" t="n">
        <f aca="false">ROUND(G122-F122,2)</f>
        <v>3.98</v>
      </c>
      <c r="K122" s="17" t="str">
        <f aca="false">IF(ABS(J122)/F122&gt;0.03,"Review","OK")</f>
        <v>OK</v>
      </c>
      <c r="L122" s="17"/>
      <c r="M122" s="17"/>
      <c r="N122" s="17" t="s">
        <v>4607</v>
      </c>
    </row>
    <row r="123" customFormat="false" ht="15" hidden="false" customHeight="false" outlineLevel="0" collapsed="false">
      <c r="A123" s="17" t="s">
        <v>4668</v>
      </c>
      <c r="B123" s="18" t="n">
        <v>46280</v>
      </c>
      <c r="C123" s="17" t="s">
        <v>82</v>
      </c>
      <c r="D123" s="17" t="s">
        <v>4548</v>
      </c>
      <c r="E123" s="17" t="s">
        <v>4669</v>
      </c>
      <c r="F123" s="15" t="n">
        <v>129.16</v>
      </c>
      <c r="G123" s="15" t="n">
        <v>127.87</v>
      </c>
      <c r="H123" s="15" t="n">
        <f aca="false">ROUND(ROUND(G123*100,0)/10,0)/100</f>
        <v>12.79</v>
      </c>
      <c r="I123" s="15" t="n">
        <f aca="false">G123+H123</f>
        <v>140.66</v>
      </c>
      <c r="J123" s="15" t="n">
        <f aca="false">ROUND(G123-F123,2)</f>
        <v>-1.29</v>
      </c>
      <c r="K123" s="17" t="str">
        <f aca="false">IF(ABS(J123)/F123&gt;0.03,"Review","OK")</f>
        <v>OK</v>
      </c>
      <c r="L123" s="17"/>
      <c r="M123" s="17"/>
      <c r="N123" s="17" t="s">
        <v>4548</v>
      </c>
    </row>
    <row r="124" customFormat="false" ht="15" hidden="false" customHeight="false" outlineLevel="0" collapsed="false">
      <c r="A124" s="17" t="s">
        <v>4670</v>
      </c>
      <c r="B124" s="18" t="n">
        <v>46280</v>
      </c>
      <c r="C124" s="17" t="s">
        <v>82</v>
      </c>
      <c r="D124" s="17" t="s">
        <v>4548</v>
      </c>
      <c r="E124" s="17" t="s">
        <v>4671</v>
      </c>
      <c r="F124" s="15" t="n">
        <v>278.63</v>
      </c>
      <c r="G124" s="15" t="n">
        <v>280.24</v>
      </c>
      <c r="H124" s="15" t="n">
        <f aca="false">ROUND(ROUND(G124*100,0)/10,0)/100</f>
        <v>28.02</v>
      </c>
      <c r="I124" s="15" t="n">
        <f aca="false">G124+H124</f>
        <v>308.26</v>
      </c>
      <c r="J124" s="15" t="n">
        <f aca="false">ROUND(G124-F124,2)</f>
        <v>1.61</v>
      </c>
      <c r="K124" s="17" t="str">
        <f aca="false">IF(ABS(J124)/F124&gt;0.03,"Review","OK")</f>
        <v>OK</v>
      </c>
      <c r="L124" s="17"/>
      <c r="M124" s="17"/>
      <c r="N124" s="17" t="s">
        <v>4548</v>
      </c>
    </row>
    <row r="125" customFormat="false" ht="15" hidden="false" customHeight="false" outlineLevel="0" collapsed="false">
      <c r="A125" s="17" t="s">
        <v>4672</v>
      </c>
      <c r="B125" s="18" t="n">
        <v>46280</v>
      </c>
      <c r="C125" s="17" t="s">
        <v>82</v>
      </c>
      <c r="D125" s="17" t="s">
        <v>4458</v>
      </c>
      <c r="E125" s="17" t="s">
        <v>4673</v>
      </c>
      <c r="F125" s="15" t="n">
        <v>133.14</v>
      </c>
      <c r="G125" s="15" t="n">
        <v>132.43</v>
      </c>
      <c r="H125" s="15" t="n">
        <f aca="false">ROUND(ROUND(G125*100,0)/10,0)/100</f>
        <v>13.24</v>
      </c>
      <c r="I125" s="15" t="n">
        <f aca="false">G125+H125</f>
        <v>145.67</v>
      </c>
      <c r="J125" s="15" t="n">
        <f aca="false">ROUND(G125-F125,2)</f>
        <v>-0.71</v>
      </c>
      <c r="K125" s="17" t="str">
        <f aca="false">IF(ABS(J125)/F125&gt;0.03,"Review","OK")</f>
        <v>OK</v>
      </c>
      <c r="L125" s="17"/>
      <c r="M125" s="17"/>
      <c r="N125" s="17" t="s">
        <v>4458</v>
      </c>
    </row>
    <row r="126" customFormat="false" ht="15" hidden="false" customHeight="false" outlineLevel="0" collapsed="false">
      <c r="A126" s="17" t="s">
        <v>4674</v>
      </c>
      <c r="B126" s="18" t="n">
        <v>46280</v>
      </c>
      <c r="C126" s="17" t="s">
        <v>88</v>
      </c>
      <c r="D126" s="17" t="s">
        <v>4458</v>
      </c>
      <c r="E126" s="17" t="s">
        <v>4675</v>
      </c>
      <c r="F126" s="15" t="n">
        <v>207.79</v>
      </c>
      <c r="G126" s="15" t="n">
        <v>209.77</v>
      </c>
      <c r="H126" s="15" t="n">
        <f aca="false">ROUND(ROUND(G126*100,0)/10,0)/100</f>
        <v>20.98</v>
      </c>
      <c r="I126" s="15" t="n">
        <f aca="false">G126+H126</f>
        <v>230.75</v>
      </c>
      <c r="J126" s="15" t="n">
        <f aca="false">ROUND(G126-F126,2)</f>
        <v>1.98</v>
      </c>
      <c r="K126" s="17" t="str">
        <f aca="false">IF(ABS(J126)/F126&gt;0.03,"Review","OK")</f>
        <v>OK</v>
      </c>
      <c r="L126" s="17"/>
      <c r="M126" s="17"/>
      <c r="N126" s="17" t="s">
        <v>4458</v>
      </c>
    </row>
    <row r="127" customFormat="false" ht="15" hidden="false" customHeight="false" outlineLevel="0" collapsed="false">
      <c r="A127" s="17" t="s">
        <v>4676</v>
      </c>
      <c r="B127" s="18" t="n">
        <v>46280</v>
      </c>
      <c r="C127" s="17" t="s">
        <v>82</v>
      </c>
      <c r="D127" s="17" t="s">
        <v>4677</v>
      </c>
      <c r="E127" s="17" t="s">
        <v>4678</v>
      </c>
      <c r="F127" s="15" t="n">
        <v>282.46</v>
      </c>
      <c r="G127" s="15" t="n">
        <v>280.21</v>
      </c>
      <c r="H127" s="15" t="n">
        <f aca="false">ROUND(ROUND(G127*100,0)/10,0)/100</f>
        <v>28.02</v>
      </c>
      <c r="I127" s="15" t="n">
        <f aca="false">G127+H127</f>
        <v>308.23</v>
      </c>
      <c r="J127" s="15" t="n">
        <f aca="false">ROUND(G127-F127,2)</f>
        <v>-2.25</v>
      </c>
      <c r="K127" s="17" t="str">
        <f aca="false">IF(ABS(J127)/F127&gt;0.03,"Review","OK")</f>
        <v>OK</v>
      </c>
      <c r="L127" s="17"/>
      <c r="M127" s="17"/>
      <c r="N127" s="17" t="s">
        <v>4677</v>
      </c>
    </row>
    <row r="128" customFormat="false" ht="15" hidden="false" customHeight="false" outlineLevel="0" collapsed="false">
      <c r="A128" s="17" t="s">
        <v>4679</v>
      </c>
      <c r="B128" s="18" t="n">
        <v>46280</v>
      </c>
      <c r="C128" s="17" t="s">
        <v>88</v>
      </c>
      <c r="D128" s="17" t="s">
        <v>4657</v>
      </c>
      <c r="E128" s="17" t="s">
        <v>4680</v>
      </c>
      <c r="F128" s="15" t="n">
        <v>602.17</v>
      </c>
      <c r="G128" s="15" t="n">
        <v>606.35</v>
      </c>
      <c r="H128" s="15" t="n">
        <f aca="false">ROUND(ROUND(G128*100,0)/10,0)/100</f>
        <v>60.64</v>
      </c>
      <c r="I128" s="15" t="n">
        <f aca="false">G128+H128</f>
        <v>666.99</v>
      </c>
      <c r="J128" s="15" t="n">
        <f aca="false">ROUND(G128-F128,2)</f>
        <v>4.18</v>
      </c>
      <c r="K128" s="17" t="str">
        <f aca="false">IF(ABS(J128)/F128&gt;0.03,"Review","OK")</f>
        <v>OK</v>
      </c>
      <c r="L128" s="17"/>
      <c r="M128" s="17"/>
      <c r="N128" s="17" t="s">
        <v>4657</v>
      </c>
    </row>
    <row r="129" customFormat="false" ht="15" hidden="false" customHeight="false" outlineLevel="0" collapsed="false">
      <c r="A129" s="17" t="s">
        <v>4681</v>
      </c>
      <c r="B129" s="18" t="n">
        <v>46280</v>
      </c>
      <c r="C129" s="17" t="s">
        <v>88</v>
      </c>
      <c r="D129" s="17" t="s">
        <v>4677</v>
      </c>
      <c r="E129" s="17" t="s">
        <v>4682</v>
      </c>
      <c r="F129" s="15" t="n">
        <v>178.45</v>
      </c>
      <c r="G129" s="15" t="n">
        <v>178.81</v>
      </c>
      <c r="H129" s="15" t="n">
        <f aca="false">ROUND(ROUND(G129*100,0)/10,0)/100</f>
        <v>17.88</v>
      </c>
      <c r="I129" s="15" t="n">
        <f aca="false">G129+H129</f>
        <v>196.69</v>
      </c>
      <c r="J129" s="15" t="n">
        <f aca="false">ROUND(G129-F129,2)</f>
        <v>0.36</v>
      </c>
      <c r="K129" s="17" t="str">
        <f aca="false">IF(ABS(J129)/F129&gt;0.03,"Review","OK")</f>
        <v>OK</v>
      </c>
      <c r="L129" s="17"/>
      <c r="M129" s="17"/>
      <c r="N129" s="17" t="s">
        <v>4677</v>
      </c>
    </row>
    <row r="130" customFormat="false" ht="15" hidden="false" customHeight="false" outlineLevel="0" collapsed="false">
      <c r="A130" s="17" t="s">
        <v>4683</v>
      </c>
      <c r="B130" s="18" t="n">
        <v>46280</v>
      </c>
      <c r="C130" s="17" t="s">
        <v>82</v>
      </c>
      <c r="D130" s="17" t="s">
        <v>4463</v>
      </c>
      <c r="E130" s="17" t="s">
        <v>4684</v>
      </c>
      <c r="F130" s="15" t="n">
        <v>200.38</v>
      </c>
      <c r="G130" s="15" t="n">
        <v>199.35</v>
      </c>
      <c r="H130" s="15" t="n">
        <f aca="false">ROUND(ROUND(G130*100,0)/10,0)/100</f>
        <v>19.94</v>
      </c>
      <c r="I130" s="15" t="n">
        <f aca="false">G130+H130</f>
        <v>219.29</v>
      </c>
      <c r="J130" s="15" t="n">
        <f aca="false">ROUND(G130-F130,2)</f>
        <v>-1.03</v>
      </c>
      <c r="K130" s="17" t="str">
        <f aca="false">IF(ABS(J130)/F130&gt;0.03,"Review","OK")</f>
        <v>OK</v>
      </c>
      <c r="L130" s="17"/>
      <c r="M130" s="17"/>
      <c r="N130" s="17" t="s">
        <v>4463</v>
      </c>
    </row>
    <row r="131" customFormat="false" ht="15" hidden="false" customHeight="false" outlineLevel="0" collapsed="false">
      <c r="A131" s="17" t="s">
        <v>4685</v>
      </c>
      <c r="B131" s="18" t="n">
        <v>46280</v>
      </c>
      <c r="C131" s="17" t="s">
        <v>82</v>
      </c>
      <c r="D131" s="17" t="s">
        <v>4657</v>
      </c>
      <c r="E131" s="17" t="s">
        <v>4686</v>
      </c>
      <c r="F131" s="15" t="n">
        <v>105.03</v>
      </c>
      <c r="G131" s="15" t="n">
        <v>114.08</v>
      </c>
      <c r="H131" s="15" t="n">
        <f aca="false">ROUND(ROUND(G131*100,0)/10,0)/100</f>
        <v>11.41</v>
      </c>
      <c r="I131" s="15" t="n">
        <f aca="false">G131+H131</f>
        <v>125.49</v>
      </c>
      <c r="J131" s="15" t="n">
        <f aca="false">ROUND(G131-F131,2)</f>
        <v>9.05</v>
      </c>
      <c r="K131" s="17" t="str">
        <f aca="false">IF(ABS(J131)/F131&gt;0.03,"Review","OK")</f>
        <v>Review</v>
      </c>
      <c r="L131" s="17"/>
      <c r="M131" s="17" t="s">
        <v>4599</v>
      </c>
      <c r="N131" s="17" t="s">
        <v>4657</v>
      </c>
    </row>
    <row r="132" customFormat="false" ht="15" hidden="false" customHeight="false" outlineLevel="0" collapsed="false">
      <c r="A132" s="17" t="s">
        <v>4687</v>
      </c>
      <c r="B132" s="18" t="n">
        <v>46280</v>
      </c>
      <c r="C132" s="17" t="s">
        <v>88</v>
      </c>
      <c r="D132" s="17" t="s">
        <v>4688</v>
      </c>
      <c r="E132" s="17" t="s">
        <v>4689</v>
      </c>
      <c r="F132" s="15" t="n">
        <v>300.92</v>
      </c>
      <c r="G132" s="15" t="n">
        <v>301.59</v>
      </c>
      <c r="H132" s="15" t="n">
        <f aca="false">ROUND(ROUND(G132*100,0)/10,0)/100</f>
        <v>30.16</v>
      </c>
      <c r="I132" s="15" t="n">
        <f aca="false">G132+H132</f>
        <v>331.75</v>
      </c>
      <c r="J132" s="15" t="n">
        <f aca="false">ROUND(G132-F132,2)</f>
        <v>0.67</v>
      </c>
      <c r="K132" s="17" t="str">
        <f aca="false">IF(ABS(J132)/F132&gt;0.03,"Review","OK")</f>
        <v>OK</v>
      </c>
      <c r="L132" s="17"/>
      <c r="M132" s="17"/>
      <c r="N132" s="17" t="s">
        <v>4688</v>
      </c>
    </row>
    <row r="133" customFormat="false" ht="15" hidden="false" customHeight="false" outlineLevel="0" collapsed="false">
      <c r="A133" s="17" t="s">
        <v>4690</v>
      </c>
      <c r="B133" s="18" t="n">
        <v>46280</v>
      </c>
      <c r="C133" s="17" t="s">
        <v>88</v>
      </c>
      <c r="D133" s="17" t="s">
        <v>4688</v>
      </c>
      <c r="E133" s="17" t="s">
        <v>4691</v>
      </c>
      <c r="F133" s="15" t="n">
        <v>212.32</v>
      </c>
      <c r="G133" s="15" t="n">
        <v>211.57</v>
      </c>
      <c r="H133" s="15" t="n">
        <f aca="false">ROUND(ROUND(G133*100,0)/10,0)/100</f>
        <v>21.16</v>
      </c>
      <c r="I133" s="15" t="n">
        <f aca="false">G133+H133</f>
        <v>232.73</v>
      </c>
      <c r="J133" s="15" t="n">
        <f aca="false">ROUND(G133-F133,2)</f>
        <v>-0.75</v>
      </c>
      <c r="K133" s="17" t="str">
        <f aca="false">IF(ABS(J133)/F133&gt;0.03,"Review","OK")</f>
        <v>OK</v>
      </c>
      <c r="L133" s="17"/>
      <c r="M133" s="17"/>
      <c r="N133" s="17" t="s">
        <v>4688</v>
      </c>
    </row>
    <row r="134" customFormat="false" ht="15" hidden="false" customHeight="false" outlineLevel="0" collapsed="false">
      <c r="A134" s="17" t="s">
        <v>4692</v>
      </c>
      <c r="B134" s="18" t="n">
        <v>46280</v>
      </c>
      <c r="C134" s="17" t="s">
        <v>101</v>
      </c>
      <c r="D134" s="17" t="s">
        <v>4607</v>
      </c>
      <c r="E134" s="17" t="s">
        <v>4693</v>
      </c>
      <c r="F134" s="15" t="n">
        <v>182.81</v>
      </c>
      <c r="G134" s="15" t="n">
        <v>183.61</v>
      </c>
      <c r="H134" s="15" t="n">
        <f aca="false">ROUND(ROUND(G134*100,0)/10,0)/100</f>
        <v>18.36</v>
      </c>
      <c r="I134" s="15" t="n">
        <f aca="false">G134+H134</f>
        <v>201.97</v>
      </c>
      <c r="J134" s="15" t="n">
        <f aca="false">ROUND(G134-F134,2)</f>
        <v>0.8</v>
      </c>
      <c r="K134" s="17" t="str">
        <f aca="false">IF(ABS(J134)/F134&gt;0.03,"Review","OK")</f>
        <v>OK</v>
      </c>
      <c r="L134" s="17"/>
      <c r="M134" s="17"/>
      <c r="N134" s="17" t="s">
        <v>4607</v>
      </c>
    </row>
    <row r="135" customFormat="false" ht="15" hidden="false" customHeight="false" outlineLevel="0" collapsed="false">
      <c r="A135" s="17" t="s">
        <v>4694</v>
      </c>
      <c r="B135" s="18" t="n">
        <v>46280</v>
      </c>
      <c r="C135" s="17" t="s">
        <v>82</v>
      </c>
      <c r="D135" s="17" t="s">
        <v>4539</v>
      </c>
      <c r="E135" s="17" t="s">
        <v>4695</v>
      </c>
      <c r="F135" s="15" t="n">
        <v>198.84</v>
      </c>
      <c r="G135" s="15" t="n">
        <v>198.93</v>
      </c>
      <c r="H135" s="15" t="n">
        <f aca="false">ROUND(ROUND(G135*100,0)/10,0)/100</f>
        <v>19.89</v>
      </c>
      <c r="I135" s="15" t="n">
        <f aca="false">G135+H135</f>
        <v>218.82</v>
      </c>
      <c r="J135" s="15" t="n">
        <f aca="false">ROUND(G135-F135,2)</f>
        <v>0.09</v>
      </c>
      <c r="K135" s="17" t="str">
        <f aca="false">IF(ABS(J135)/F135&gt;0.03,"Review","OK")</f>
        <v>OK</v>
      </c>
      <c r="L135" s="17"/>
      <c r="M135" s="17"/>
      <c r="N135" s="17" t="s">
        <v>4539</v>
      </c>
    </row>
    <row r="136" customFormat="false" ht="15" hidden="false" customHeight="false" outlineLevel="0" collapsed="false">
      <c r="A136" s="17" t="s">
        <v>4696</v>
      </c>
      <c r="B136" s="18" t="n">
        <v>46280</v>
      </c>
      <c r="C136" s="17" t="s">
        <v>82</v>
      </c>
      <c r="D136" s="17" t="s">
        <v>4548</v>
      </c>
      <c r="E136" s="17" t="s">
        <v>4697</v>
      </c>
      <c r="F136" s="15" t="n">
        <v>324.97</v>
      </c>
      <c r="G136" s="15" t="n">
        <v>324.12</v>
      </c>
      <c r="H136" s="15" t="n">
        <f aca="false">ROUND(ROUND(G136*100,0)/10,0)/100</f>
        <v>32.41</v>
      </c>
      <c r="I136" s="15" t="n">
        <f aca="false">G136+H136</f>
        <v>356.53</v>
      </c>
      <c r="J136" s="15" t="n">
        <f aca="false">ROUND(G136-F136,2)</f>
        <v>-0.85</v>
      </c>
      <c r="K136" s="17" t="str">
        <f aca="false">IF(ABS(J136)/F136&gt;0.03,"Review","OK")</f>
        <v>OK</v>
      </c>
      <c r="L136" s="17"/>
      <c r="M136" s="17"/>
      <c r="N136" s="17" t="s">
        <v>4548</v>
      </c>
    </row>
    <row r="137" customFormat="false" ht="15" hidden="false" customHeight="false" outlineLevel="0" collapsed="false">
      <c r="A137" s="17" t="s">
        <v>4698</v>
      </c>
      <c r="B137" s="18" t="n">
        <v>46280</v>
      </c>
      <c r="C137" s="17" t="s">
        <v>82</v>
      </c>
      <c r="D137" s="17" t="s">
        <v>4442</v>
      </c>
      <c r="E137" s="17" t="s">
        <v>4699</v>
      </c>
      <c r="F137" s="15" t="n">
        <v>1012.8</v>
      </c>
      <c r="G137" s="15" t="n">
        <v>1022.26</v>
      </c>
      <c r="H137" s="15" t="n">
        <f aca="false">ROUND(ROUND(G137*100,0)/10,0)/100</f>
        <v>102.23</v>
      </c>
      <c r="I137" s="15" t="n">
        <f aca="false">G137+H137</f>
        <v>1124.49</v>
      </c>
      <c r="J137" s="15" t="n">
        <f aca="false">ROUND(G137-F137,2)</f>
        <v>9.46</v>
      </c>
      <c r="K137" s="17" t="str">
        <f aca="false">IF(ABS(J137)/F137&gt;0.03,"Review","OK")</f>
        <v>OK</v>
      </c>
      <c r="L137" s="17"/>
      <c r="M137" s="17"/>
      <c r="N137" s="17" t="s">
        <v>4442</v>
      </c>
    </row>
    <row r="138" customFormat="false" ht="15" hidden="false" customHeight="false" outlineLevel="0" collapsed="false">
      <c r="A138" s="17" t="s">
        <v>4700</v>
      </c>
      <c r="B138" s="18" t="n">
        <v>46281</v>
      </c>
      <c r="C138" s="17" t="s">
        <v>82</v>
      </c>
      <c r="D138" s="17" t="s">
        <v>4701</v>
      </c>
      <c r="E138" s="17" t="s">
        <v>4702</v>
      </c>
      <c r="F138" s="15" t="n">
        <v>43.12</v>
      </c>
      <c r="G138" s="15" t="n">
        <v>42.84</v>
      </c>
      <c r="H138" s="15" t="n">
        <f aca="false">ROUND(ROUND(G138*100,0)/10,0)/100</f>
        <v>4.28</v>
      </c>
      <c r="I138" s="15" t="n">
        <f aca="false">G138+H138</f>
        <v>47.12</v>
      </c>
      <c r="J138" s="15" t="n">
        <f aca="false">ROUND(G138-F138,2)</f>
        <v>-0.28</v>
      </c>
      <c r="K138" s="17" t="str">
        <f aca="false">IF(ABS(J138)/F138&gt;0.03,"Review","OK")</f>
        <v>OK</v>
      </c>
      <c r="L138" s="17"/>
      <c r="M138" s="17"/>
      <c r="N138" s="17" t="s">
        <v>4701</v>
      </c>
    </row>
    <row r="139" customFormat="false" ht="15" hidden="false" customHeight="false" outlineLevel="0" collapsed="false">
      <c r="A139" s="17" t="s">
        <v>4703</v>
      </c>
      <c r="B139" s="18" t="n">
        <v>46281</v>
      </c>
      <c r="C139" s="17" t="s">
        <v>82</v>
      </c>
      <c r="D139" s="17" t="s">
        <v>4662</v>
      </c>
      <c r="E139" s="17" t="s">
        <v>4704</v>
      </c>
      <c r="F139" s="15" t="n">
        <v>60.38</v>
      </c>
      <c r="G139" s="15" t="n">
        <v>60.55</v>
      </c>
      <c r="H139" s="15" t="n">
        <f aca="false">ROUND(ROUND(G139*100,0)/10,0)/100</f>
        <v>6.06</v>
      </c>
      <c r="I139" s="15" t="n">
        <f aca="false">G139+H139</f>
        <v>66.61</v>
      </c>
      <c r="J139" s="15" t="n">
        <f aca="false">ROUND(G139-F139,2)</f>
        <v>0.17</v>
      </c>
      <c r="K139" s="17" t="str">
        <f aca="false">IF(ABS(J139)/F139&gt;0.03,"Review","OK")</f>
        <v>OK</v>
      </c>
      <c r="L139" s="17"/>
      <c r="M139" s="17"/>
      <c r="N139" s="17" t="s">
        <v>4662</v>
      </c>
    </row>
    <row r="140" customFormat="false" ht="15" hidden="false" customHeight="false" outlineLevel="0" collapsed="false">
      <c r="A140" s="17" t="s">
        <v>4705</v>
      </c>
      <c r="B140" s="18" t="n">
        <v>46281</v>
      </c>
      <c r="C140" s="17" t="s">
        <v>82</v>
      </c>
      <c r="D140" s="17" t="s">
        <v>4518</v>
      </c>
      <c r="E140" s="17" t="s">
        <v>4706</v>
      </c>
      <c r="F140" s="15" t="n">
        <v>150.59</v>
      </c>
      <c r="G140" s="15" t="n">
        <v>151.76</v>
      </c>
      <c r="H140" s="15" t="n">
        <f aca="false">ROUND(ROUND(G140*100,0)/10,0)/100</f>
        <v>15.18</v>
      </c>
      <c r="I140" s="15" t="n">
        <f aca="false">G140+H140</f>
        <v>166.94</v>
      </c>
      <c r="J140" s="15" t="n">
        <f aca="false">ROUND(G140-F140,2)</f>
        <v>1.17</v>
      </c>
      <c r="K140" s="17" t="str">
        <f aca="false">IF(ABS(J140)/F140&gt;0.03,"Review","OK")</f>
        <v>OK</v>
      </c>
      <c r="L140" s="17"/>
      <c r="M140" s="17"/>
      <c r="N140" s="17" t="s">
        <v>4518</v>
      </c>
    </row>
    <row r="141" customFormat="false" ht="15" hidden="false" customHeight="false" outlineLevel="0" collapsed="false">
      <c r="A141" s="17" t="s">
        <v>4707</v>
      </c>
      <c r="B141" s="18" t="n">
        <v>46281</v>
      </c>
      <c r="C141" s="17" t="s">
        <v>101</v>
      </c>
      <c r="D141" s="17" t="s">
        <v>4708</v>
      </c>
      <c r="E141" s="17" t="s">
        <v>4709</v>
      </c>
      <c r="F141" s="15" t="n">
        <v>341.87</v>
      </c>
      <c r="G141" s="15" t="n">
        <v>339.92</v>
      </c>
      <c r="H141" s="15" t="n">
        <f aca="false">ROUND(ROUND(G141*100,0)/10,0)/100</f>
        <v>33.99</v>
      </c>
      <c r="I141" s="15" t="n">
        <f aca="false">G141+H141</f>
        <v>373.91</v>
      </c>
      <c r="J141" s="15" t="n">
        <f aca="false">ROUND(G141-F141,2)</f>
        <v>-1.95</v>
      </c>
      <c r="K141" s="17" t="str">
        <f aca="false">IF(ABS(J141)/F141&gt;0.03,"Review","OK")</f>
        <v>OK</v>
      </c>
      <c r="L141" s="17"/>
      <c r="M141" s="17"/>
      <c r="N141" s="17" t="s">
        <v>4708</v>
      </c>
    </row>
    <row r="142" customFormat="false" ht="15" hidden="false" customHeight="false" outlineLevel="0" collapsed="false">
      <c r="A142" s="17" t="s">
        <v>4710</v>
      </c>
      <c r="B142" s="18" t="n">
        <v>46281</v>
      </c>
      <c r="C142" s="17" t="s">
        <v>101</v>
      </c>
      <c r="D142" s="17" t="s">
        <v>4463</v>
      </c>
      <c r="E142" s="17" t="s">
        <v>4711</v>
      </c>
      <c r="F142" s="15" t="n">
        <v>73.51</v>
      </c>
      <c r="G142" s="15" t="n">
        <v>73.75</v>
      </c>
      <c r="H142" s="15" t="n">
        <f aca="false">ROUND(ROUND(G142*100,0)/10,0)/100</f>
        <v>7.38</v>
      </c>
      <c r="I142" s="15" t="n">
        <f aca="false">G142+H142</f>
        <v>81.13</v>
      </c>
      <c r="J142" s="15" t="n">
        <f aca="false">ROUND(G142-F142,2)</f>
        <v>0.24</v>
      </c>
      <c r="K142" s="17" t="str">
        <f aca="false">IF(ABS(J142)/F142&gt;0.03,"Review","OK")</f>
        <v>OK</v>
      </c>
      <c r="L142" s="17"/>
      <c r="M142" s="17"/>
      <c r="N142" s="17" t="s">
        <v>4463</v>
      </c>
    </row>
    <row r="143" customFormat="false" ht="15" hidden="false" customHeight="false" outlineLevel="0" collapsed="false">
      <c r="A143" s="17" t="s">
        <v>4712</v>
      </c>
      <c r="B143" s="18" t="n">
        <v>46281</v>
      </c>
      <c r="C143" s="17" t="s">
        <v>82</v>
      </c>
      <c r="D143" s="17" t="s">
        <v>4494</v>
      </c>
      <c r="E143" s="17" t="s">
        <v>4713</v>
      </c>
      <c r="F143" s="15" t="n">
        <v>130.23</v>
      </c>
      <c r="G143" s="15" t="n">
        <v>131.06</v>
      </c>
      <c r="H143" s="15" t="n">
        <f aca="false">ROUND(ROUND(G143*100,0)/10,0)/100</f>
        <v>13.11</v>
      </c>
      <c r="I143" s="15" t="n">
        <f aca="false">G143+H143</f>
        <v>144.17</v>
      </c>
      <c r="J143" s="15" t="n">
        <f aca="false">ROUND(G143-F143,2)</f>
        <v>0.83</v>
      </c>
      <c r="K143" s="17" t="str">
        <f aca="false">IF(ABS(J143)/F143&gt;0.03,"Review","OK")</f>
        <v>OK</v>
      </c>
      <c r="L143" s="17"/>
      <c r="M143" s="17"/>
      <c r="N143" s="17" t="s">
        <v>4494</v>
      </c>
    </row>
    <row r="144" customFormat="false" ht="15" hidden="false" customHeight="false" outlineLevel="0" collapsed="false">
      <c r="A144" s="17" t="s">
        <v>4714</v>
      </c>
      <c r="B144" s="18" t="n">
        <v>46281</v>
      </c>
      <c r="C144" s="17" t="s">
        <v>82</v>
      </c>
      <c r="D144" s="17" t="s">
        <v>4677</v>
      </c>
      <c r="E144" s="17" t="s">
        <v>4715</v>
      </c>
      <c r="F144" s="15" t="n">
        <v>1549.3</v>
      </c>
      <c r="G144" s="15" t="n">
        <v>1556.32</v>
      </c>
      <c r="H144" s="15" t="n">
        <f aca="false">ROUND(ROUND(G144*100,0)/10,0)/100</f>
        <v>155.63</v>
      </c>
      <c r="I144" s="15" t="n">
        <f aca="false">G144+H144</f>
        <v>1711.95</v>
      </c>
      <c r="J144" s="15" t="n">
        <f aca="false">ROUND(G144-F144,2)</f>
        <v>7.02</v>
      </c>
      <c r="K144" s="17" t="str">
        <f aca="false">IF(ABS(J144)/F144&gt;0.03,"Review","OK")</f>
        <v>OK</v>
      </c>
      <c r="L144" s="17"/>
      <c r="M144" s="17"/>
      <c r="N144" s="17" t="s">
        <v>4677</v>
      </c>
    </row>
    <row r="145" customFormat="false" ht="15" hidden="false" customHeight="false" outlineLevel="0" collapsed="false">
      <c r="A145" s="17" t="s">
        <v>4716</v>
      </c>
      <c r="B145" s="18" t="n">
        <v>46281</v>
      </c>
      <c r="C145" s="17" t="s">
        <v>88</v>
      </c>
      <c r="D145" s="17" t="s">
        <v>4662</v>
      </c>
      <c r="E145" s="17" t="s">
        <v>4717</v>
      </c>
      <c r="F145" s="15" t="n">
        <v>145.31</v>
      </c>
      <c r="G145" s="15" t="n">
        <v>145.36</v>
      </c>
      <c r="H145" s="15" t="n">
        <f aca="false">ROUND(ROUND(G145*100,0)/10,0)/100</f>
        <v>14.54</v>
      </c>
      <c r="I145" s="15" t="n">
        <f aca="false">G145+H145</f>
        <v>159.9</v>
      </c>
      <c r="J145" s="15" t="n">
        <f aca="false">ROUND(G145-F145,2)</f>
        <v>0.05</v>
      </c>
      <c r="K145" s="17" t="str">
        <f aca="false">IF(ABS(J145)/F145&gt;0.03,"Review","OK")</f>
        <v>OK</v>
      </c>
      <c r="L145" s="17"/>
      <c r="M145" s="17"/>
      <c r="N145" s="17" t="s">
        <v>4662</v>
      </c>
    </row>
    <row r="146" customFormat="false" ht="15" hidden="false" customHeight="false" outlineLevel="0" collapsed="false">
      <c r="A146" s="17" t="s">
        <v>4718</v>
      </c>
      <c r="B146" s="18" t="n">
        <v>46281</v>
      </c>
      <c r="C146" s="17" t="s">
        <v>82</v>
      </c>
      <c r="D146" s="17" t="s">
        <v>4688</v>
      </c>
      <c r="E146" s="17" t="s">
        <v>4719</v>
      </c>
      <c r="F146" s="15" t="n">
        <v>1088.97</v>
      </c>
      <c r="G146" s="15" t="n">
        <v>1089.63</v>
      </c>
      <c r="H146" s="15" t="n">
        <f aca="false">ROUND(ROUND(G146*100,0)/10,0)/100</f>
        <v>108.96</v>
      </c>
      <c r="I146" s="15" t="n">
        <f aca="false">G146+H146</f>
        <v>1198.59</v>
      </c>
      <c r="J146" s="15" t="n">
        <f aca="false">ROUND(G146-F146,2)</f>
        <v>0.66</v>
      </c>
      <c r="K146" s="17" t="str">
        <f aca="false">IF(ABS(J146)/F146&gt;0.03,"Review","OK")</f>
        <v>OK</v>
      </c>
      <c r="L146" s="17"/>
      <c r="M146" s="17"/>
      <c r="N146" s="17" t="s">
        <v>4688</v>
      </c>
    </row>
    <row r="147" customFormat="false" ht="15" hidden="false" customHeight="false" outlineLevel="0" collapsed="false">
      <c r="A147" s="17" t="s">
        <v>4720</v>
      </c>
      <c r="B147" s="18" t="n">
        <v>46282</v>
      </c>
      <c r="C147" s="17" t="s">
        <v>101</v>
      </c>
      <c r="D147" s="17" t="s">
        <v>4721</v>
      </c>
      <c r="E147" s="17" t="s">
        <v>4722</v>
      </c>
      <c r="F147" s="15" t="n">
        <v>292.9</v>
      </c>
      <c r="G147" s="15" t="n">
        <v>293.24</v>
      </c>
      <c r="H147" s="15" t="n">
        <f aca="false">ROUND(ROUND(G147*100,0)/10,0)/100</f>
        <v>29.32</v>
      </c>
      <c r="I147" s="15" t="n">
        <f aca="false">G147+H147</f>
        <v>322.56</v>
      </c>
      <c r="J147" s="15" t="n">
        <f aca="false">ROUND(G147-F147,2)</f>
        <v>0.34</v>
      </c>
      <c r="K147" s="17" t="str">
        <f aca="false">IF(ABS(J147)/F147&gt;0.03,"Review","OK")</f>
        <v>OK</v>
      </c>
      <c r="L147" s="17"/>
      <c r="M147" s="17"/>
      <c r="N147" s="17" t="s">
        <v>4721</v>
      </c>
    </row>
    <row r="148" customFormat="false" ht="15" hidden="false" customHeight="false" outlineLevel="0" collapsed="false">
      <c r="A148" s="17" t="s">
        <v>4723</v>
      </c>
      <c r="B148" s="18" t="n">
        <v>46282</v>
      </c>
      <c r="C148" s="17" t="s">
        <v>88</v>
      </c>
      <c r="D148" s="17" t="s">
        <v>4548</v>
      </c>
      <c r="E148" s="17" t="s">
        <v>4724</v>
      </c>
      <c r="F148" s="15" t="n">
        <v>186.13</v>
      </c>
      <c r="G148" s="15" t="n">
        <v>184.52</v>
      </c>
      <c r="H148" s="15" t="n">
        <f aca="false">ROUND(ROUND(G148*100,0)/10,0)/100</f>
        <v>18.45</v>
      </c>
      <c r="I148" s="15" t="n">
        <f aca="false">G148+H148</f>
        <v>202.97</v>
      </c>
      <c r="J148" s="15" t="n">
        <f aca="false">ROUND(G148-F148,2)</f>
        <v>-1.61</v>
      </c>
      <c r="K148" s="17" t="str">
        <f aca="false">IF(ABS(J148)/F148&gt;0.03,"Review","OK")</f>
        <v>OK</v>
      </c>
      <c r="L148" s="17"/>
      <c r="M148" s="17"/>
      <c r="N148" s="17" t="s">
        <v>4548</v>
      </c>
    </row>
    <row r="149" customFormat="false" ht="15" hidden="false" customHeight="false" outlineLevel="0" collapsed="false">
      <c r="A149" s="17" t="s">
        <v>4725</v>
      </c>
      <c r="B149" s="18" t="n">
        <v>46282</v>
      </c>
      <c r="C149" s="17" t="s">
        <v>82</v>
      </c>
      <c r="D149" s="17" t="s">
        <v>4726</v>
      </c>
      <c r="E149" s="17" t="s">
        <v>4727</v>
      </c>
      <c r="F149" s="15" t="n">
        <v>368.44</v>
      </c>
      <c r="G149" s="15" t="n">
        <v>369.65</v>
      </c>
      <c r="H149" s="15" t="n">
        <f aca="false">ROUND(ROUND(G149*100,0)/10,0)/100</f>
        <v>36.97</v>
      </c>
      <c r="I149" s="15" t="n">
        <f aca="false">G149+H149</f>
        <v>406.62</v>
      </c>
      <c r="J149" s="15" t="n">
        <f aca="false">ROUND(G149-F149,2)</f>
        <v>1.21</v>
      </c>
      <c r="K149" s="17" t="str">
        <f aca="false">IF(ABS(J149)/F149&gt;0.03,"Review","OK")</f>
        <v>OK</v>
      </c>
      <c r="L149" s="17"/>
      <c r="M149" s="17"/>
      <c r="N149" s="17" t="s">
        <v>4726</v>
      </c>
    </row>
    <row r="150" customFormat="false" ht="15" hidden="false" customHeight="false" outlineLevel="0" collapsed="false">
      <c r="A150" s="17" t="s">
        <v>4728</v>
      </c>
      <c r="B150" s="18" t="n">
        <v>46282</v>
      </c>
      <c r="C150" s="17" t="s">
        <v>101</v>
      </c>
      <c r="D150" s="17" t="s">
        <v>4708</v>
      </c>
      <c r="E150" s="17" t="s">
        <v>4729</v>
      </c>
      <c r="F150" s="15" t="n">
        <v>358.13</v>
      </c>
      <c r="G150" s="15" t="n">
        <v>373.95</v>
      </c>
      <c r="H150" s="15" t="n">
        <f aca="false">ROUND(ROUND(G150*100,0)/10,0)/100</f>
        <v>37.4</v>
      </c>
      <c r="I150" s="15" t="n">
        <f aca="false">G150+H150</f>
        <v>411.35</v>
      </c>
      <c r="J150" s="15" t="n">
        <f aca="false">ROUND(G150-F150,2)</f>
        <v>15.82</v>
      </c>
      <c r="K150" s="17" t="str">
        <f aca="false">IF(ABS(J150)/F150&gt;0.03,"Review","OK")</f>
        <v>Review</v>
      </c>
      <c r="L150" s="17"/>
      <c r="M150" s="17" t="s">
        <v>4730</v>
      </c>
      <c r="N150" s="17" t="s">
        <v>4708</v>
      </c>
    </row>
    <row r="151" customFormat="false" ht="15" hidden="false" customHeight="false" outlineLevel="0" collapsed="false">
      <c r="A151" s="17" t="s">
        <v>4731</v>
      </c>
      <c r="B151" s="18" t="n">
        <v>46282</v>
      </c>
      <c r="C151" s="17" t="s">
        <v>82</v>
      </c>
      <c r="D151" s="17" t="s">
        <v>4662</v>
      </c>
      <c r="E151" s="17" t="s">
        <v>4732</v>
      </c>
      <c r="F151" s="15" t="n">
        <v>209.8</v>
      </c>
      <c r="G151" s="15" t="n">
        <v>210.75</v>
      </c>
      <c r="H151" s="15" t="n">
        <f aca="false">ROUND(ROUND(G151*100,0)/10,0)/100</f>
        <v>21.08</v>
      </c>
      <c r="I151" s="15" t="n">
        <f aca="false">G151+H151</f>
        <v>231.83</v>
      </c>
      <c r="J151" s="15" t="n">
        <f aca="false">ROUND(G151-F151,2)</f>
        <v>0.95</v>
      </c>
      <c r="K151" s="17" t="str">
        <f aca="false">IF(ABS(J151)/F151&gt;0.03,"Review","OK")</f>
        <v>OK</v>
      </c>
      <c r="L151" s="17"/>
      <c r="M151" s="17"/>
      <c r="N151" s="17" t="s">
        <v>4662</v>
      </c>
    </row>
    <row r="152" customFormat="false" ht="15" hidden="false" customHeight="false" outlineLevel="0" collapsed="false">
      <c r="A152" s="17" t="s">
        <v>4733</v>
      </c>
      <c r="B152" s="18" t="n">
        <v>46282</v>
      </c>
      <c r="C152" s="17" t="s">
        <v>82</v>
      </c>
      <c r="D152" s="17" t="s">
        <v>4734</v>
      </c>
      <c r="E152" s="17" t="s">
        <v>4735</v>
      </c>
      <c r="F152" s="15" t="n">
        <v>160.75</v>
      </c>
      <c r="G152" s="15" t="n">
        <v>160.96</v>
      </c>
      <c r="H152" s="15" t="n">
        <f aca="false">ROUND(ROUND(G152*100,0)/10,0)/100</f>
        <v>16.1</v>
      </c>
      <c r="I152" s="15" t="n">
        <f aca="false">G152+H152</f>
        <v>177.06</v>
      </c>
      <c r="J152" s="15" t="n">
        <f aca="false">ROUND(G152-F152,2)</f>
        <v>0.21</v>
      </c>
      <c r="K152" s="17" t="str">
        <f aca="false">IF(ABS(J152)/F152&gt;0.03,"Review","OK")</f>
        <v>OK</v>
      </c>
      <c r="L152" s="17"/>
      <c r="M152" s="17"/>
      <c r="N152" s="17" t="s">
        <v>4734</v>
      </c>
    </row>
    <row r="153" customFormat="false" ht="15" hidden="false" customHeight="false" outlineLevel="0" collapsed="false">
      <c r="A153" s="17" t="s">
        <v>4736</v>
      </c>
      <c r="B153" s="18" t="n">
        <v>46282</v>
      </c>
      <c r="C153" s="17" t="s">
        <v>88</v>
      </c>
      <c r="D153" s="17" t="s">
        <v>4734</v>
      </c>
      <c r="E153" s="17" t="s">
        <v>4737</v>
      </c>
      <c r="F153" s="15" t="n">
        <v>456.78</v>
      </c>
      <c r="G153" s="15" t="n">
        <v>456.45</v>
      </c>
      <c r="H153" s="15" t="n">
        <f aca="false">ROUND(ROUND(G153*100,0)/10,0)/100</f>
        <v>45.65</v>
      </c>
      <c r="I153" s="15" t="n">
        <f aca="false">G153+H153</f>
        <v>502.1</v>
      </c>
      <c r="J153" s="15" t="n">
        <f aca="false">ROUND(G153-F153,2)</f>
        <v>-0.33</v>
      </c>
      <c r="K153" s="17" t="str">
        <f aca="false">IF(ABS(J153)/F153&gt;0.03,"Review","OK")</f>
        <v>OK</v>
      </c>
      <c r="L153" s="17"/>
      <c r="M153" s="17"/>
      <c r="N153" s="17" t="s">
        <v>4734</v>
      </c>
    </row>
    <row r="154" customFormat="false" ht="15" hidden="false" customHeight="false" outlineLevel="0" collapsed="false">
      <c r="A154" s="17" t="s">
        <v>4738</v>
      </c>
      <c r="B154" s="18" t="n">
        <v>46282</v>
      </c>
      <c r="C154" s="17" t="s">
        <v>82</v>
      </c>
      <c r="D154" s="17" t="s">
        <v>4739</v>
      </c>
      <c r="E154" s="17" t="s">
        <v>4740</v>
      </c>
      <c r="F154" s="15" t="n">
        <v>260.4</v>
      </c>
      <c r="G154" s="15" t="n">
        <v>237.89</v>
      </c>
      <c r="H154" s="15" t="n">
        <f aca="false">ROUND(ROUND(G154*100,0)/10,0)/100</f>
        <v>23.79</v>
      </c>
      <c r="I154" s="15" t="n">
        <f aca="false">G154+H154</f>
        <v>261.68</v>
      </c>
      <c r="J154" s="15" t="n">
        <f aca="false">ROUND(G154-F154,2)</f>
        <v>-22.51</v>
      </c>
      <c r="K154" s="17" t="str">
        <f aca="false">IF(ABS(J154)/F154&gt;0.03,"Review","OK")</f>
        <v>Review</v>
      </c>
      <c r="L154" s="17"/>
      <c r="M154" s="17" t="s">
        <v>4741</v>
      </c>
      <c r="N154" s="17" t="s">
        <v>4739</v>
      </c>
    </row>
    <row r="155" customFormat="false" ht="15" hidden="false" customHeight="false" outlineLevel="0" collapsed="false">
      <c r="A155" s="17" t="s">
        <v>4742</v>
      </c>
      <c r="B155" s="18" t="n">
        <v>46282</v>
      </c>
      <c r="C155" s="17" t="s">
        <v>82</v>
      </c>
      <c r="D155" s="17" t="s">
        <v>4743</v>
      </c>
      <c r="E155" s="17" t="s">
        <v>4744</v>
      </c>
      <c r="F155" s="15" t="n">
        <v>362.51</v>
      </c>
      <c r="G155" s="15" t="n">
        <v>362.05</v>
      </c>
      <c r="H155" s="15" t="n">
        <f aca="false">ROUND(ROUND(G155*100,0)/10,0)/100</f>
        <v>36.21</v>
      </c>
      <c r="I155" s="15" t="n">
        <f aca="false">G155+H155</f>
        <v>398.26</v>
      </c>
      <c r="J155" s="15" t="n">
        <f aca="false">ROUND(G155-F155,2)</f>
        <v>-0.46</v>
      </c>
      <c r="K155" s="17" t="str">
        <f aca="false">IF(ABS(J155)/F155&gt;0.03,"Review","OK")</f>
        <v>OK</v>
      </c>
      <c r="L155" s="17"/>
      <c r="M155" s="17"/>
      <c r="N155" s="17" t="s">
        <v>4743</v>
      </c>
    </row>
    <row r="156" customFormat="false" ht="15" hidden="false" customHeight="false" outlineLevel="0" collapsed="false">
      <c r="A156" s="17" t="s">
        <v>4745</v>
      </c>
      <c r="B156" s="18" t="n">
        <v>46282</v>
      </c>
      <c r="C156" s="17" t="s">
        <v>82</v>
      </c>
      <c r="D156" s="17" t="s">
        <v>4539</v>
      </c>
      <c r="E156" s="17" t="s">
        <v>4746</v>
      </c>
      <c r="F156" s="15" t="n">
        <v>42.68</v>
      </c>
      <c r="G156" s="15" t="n">
        <v>46.67</v>
      </c>
      <c r="H156" s="15" t="n">
        <f aca="false">ROUND(ROUND(G156*100,0)/10,0)/100</f>
        <v>4.67</v>
      </c>
      <c r="I156" s="15" t="n">
        <f aca="false">G156+H156</f>
        <v>51.34</v>
      </c>
      <c r="J156" s="15" t="n">
        <f aca="false">ROUND(G156-F156,2)</f>
        <v>3.99</v>
      </c>
      <c r="K156" s="17" t="str">
        <f aca="false">IF(ABS(J156)/F156&gt;0.03,"Review","OK")</f>
        <v>Review</v>
      </c>
      <c r="L156" s="17"/>
      <c r="M156" s="17" t="s">
        <v>4556</v>
      </c>
      <c r="N156" s="17" t="s">
        <v>4539</v>
      </c>
    </row>
    <row r="157" customFormat="false" ht="15" hidden="false" customHeight="false" outlineLevel="0" collapsed="false">
      <c r="A157" s="17" t="s">
        <v>4747</v>
      </c>
      <c r="B157" s="18" t="n">
        <v>46282</v>
      </c>
      <c r="C157" s="17" t="s">
        <v>88</v>
      </c>
      <c r="D157" s="17" t="s">
        <v>4518</v>
      </c>
      <c r="E157" s="17" t="s">
        <v>4748</v>
      </c>
      <c r="F157" s="15" t="n">
        <v>679.94</v>
      </c>
      <c r="G157" s="15" t="n">
        <v>680.96</v>
      </c>
      <c r="H157" s="15" t="n">
        <f aca="false">ROUND(ROUND(G157*100,0)/10,0)/100</f>
        <v>68.1</v>
      </c>
      <c r="I157" s="15" t="n">
        <f aca="false">G157+H157</f>
        <v>749.06</v>
      </c>
      <c r="J157" s="15" t="n">
        <f aca="false">ROUND(G157-F157,2)</f>
        <v>1.02</v>
      </c>
      <c r="K157" s="17" t="str">
        <f aca="false">IF(ABS(J157)/F157&gt;0.03,"Review","OK")</f>
        <v>OK</v>
      </c>
      <c r="L157" s="17"/>
      <c r="M157" s="17"/>
      <c r="N157" s="17" t="s">
        <v>4518</v>
      </c>
    </row>
    <row r="158" customFormat="false" ht="15" hidden="false" customHeight="false" outlineLevel="0" collapsed="false">
      <c r="A158" s="17" t="s">
        <v>4749</v>
      </c>
      <c r="B158" s="18" t="n">
        <v>46283</v>
      </c>
      <c r="C158" s="17" t="s">
        <v>82</v>
      </c>
      <c r="D158" s="17" t="s">
        <v>4750</v>
      </c>
      <c r="E158" s="17" t="s">
        <v>4751</v>
      </c>
      <c r="F158" s="15" t="n">
        <v>301.31</v>
      </c>
      <c r="G158" s="15" t="n">
        <v>300.8</v>
      </c>
      <c r="H158" s="15" t="n">
        <f aca="false">ROUND(ROUND(G158*100,0)/10,0)/100</f>
        <v>30.08</v>
      </c>
      <c r="I158" s="15" t="n">
        <f aca="false">G158+H158</f>
        <v>330.88</v>
      </c>
      <c r="J158" s="15" t="n">
        <f aca="false">ROUND(G158-F158,2)</f>
        <v>-0.51</v>
      </c>
      <c r="K158" s="17" t="str">
        <f aca="false">IF(ABS(J158)/F158&gt;0.03,"Review","OK")</f>
        <v>OK</v>
      </c>
      <c r="L158" s="17"/>
      <c r="M158" s="17"/>
      <c r="N158" s="17" t="s">
        <v>4750</v>
      </c>
    </row>
    <row r="159" customFormat="false" ht="15" hidden="false" customHeight="false" outlineLevel="0" collapsed="false">
      <c r="A159" s="17" t="s">
        <v>4752</v>
      </c>
      <c r="B159" s="18" t="n">
        <v>46283</v>
      </c>
      <c r="C159" s="17" t="s">
        <v>82</v>
      </c>
      <c r="D159" s="17" t="s">
        <v>4539</v>
      </c>
      <c r="E159" s="17" t="s">
        <v>4753</v>
      </c>
      <c r="F159" s="15" t="n">
        <v>151.75</v>
      </c>
      <c r="G159" s="15" t="n">
        <v>153.2</v>
      </c>
      <c r="H159" s="15" t="n">
        <f aca="false">ROUND(ROUND(G159*100,0)/10,0)/100</f>
        <v>15.32</v>
      </c>
      <c r="I159" s="15" t="n">
        <f aca="false">G159+H159</f>
        <v>168.52</v>
      </c>
      <c r="J159" s="15" t="n">
        <f aca="false">ROUND(G159-F159,2)</f>
        <v>1.45</v>
      </c>
      <c r="K159" s="17" t="str">
        <f aca="false">IF(ABS(J159)/F159&gt;0.03,"Review","OK")</f>
        <v>OK</v>
      </c>
      <c r="L159" s="17"/>
      <c r="M159" s="17"/>
      <c r="N159" s="17" t="s">
        <v>4539</v>
      </c>
    </row>
    <row r="160" customFormat="false" ht="15" hidden="false" customHeight="false" outlineLevel="0" collapsed="false">
      <c r="A160" s="17" t="s">
        <v>4754</v>
      </c>
      <c r="B160" s="18" t="n">
        <v>46283</v>
      </c>
      <c r="C160" s="17" t="s">
        <v>101</v>
      </c>
      <c r="D160" s="17" t="s">
        <v>4750</v>
      </c>
      <c r="E160" s="17" t="s">
        <v>4755</v>
      </c>
      <c r="F160" s="15" t="n">
        <v>223.79</v>
      </c>
      <c r="G160" s="15" t="n">
        <v>225.74</v>
      </c>
      <c r="H160" s="15" t="n">
        <f aca="false">ROUND(ROUND(G160*100,0)/10,0)/100</f>
        <v>22.57</v>
      </c>
      <c r="I160" s="15" t="n">
        <f aca="false">G160+H160</f>
        <v>248.31</v>
      </c>
      <c r="J160" s="15" t="n">
        <f aca="false">ROUND(G160-F160,2)</f>
        <v>1.95</v>
      </c>
      <c r="K160" s="17" t="str">
        <f aca="false">IF(ABS(J160)/F160&gt;0.03,"Review","OK")</f>
        <v>OK</v>
      </c>
      <c r="L160" s="17"/>
      <c r="M160" s="17"/>
      <c r="N160" s="17" t="s">
        <v>4750</v>
      </c>
    </row>
    <row r="161" customFormat="false" ht="15" hidden="false" customHeight="false" outlineLevel="0" collapsed="false">
      <c r="A161" s="17" t="s">
        <v>4756</v>
      </c>
      <c r="B161" s="18" t="n">
        <v>46283</v>
      </c>
      <c r="C161" s="17" t="s">
        <v>88</v>
      </c>
      <c r="D161" s="17" t="s">
        <v>4739</v>
      </c>
      <c r="E161" s="17" t="s">
        <v>4757</v>
      </c>
      <c r="F161" s="15" t="n">
        <v>145.74</v>
      </c>
      <c r="G161" s="15" t="n">
        <v>145.25</v>
      </c>
      <c r="H161" s="15" t="n">
        <f aca="false">ROUND(ROUND(G161*100,0)/10,0)/100</f>
        <v>14.53</v>
      </c>
      <c r="I161" s="15" t="n">
        <f aca="false">G161+H161</f>
        <v>159.78</v>
      </c>
      <c r="J161" s="15" t="n">
        <f aca="false">ROUND(G161-F161,2)</f>
        <v>-0.49</v>
      </c>
      <c r="K161" s="17" t="str">
        <f aca="false">IF(ABS(J161)/F161&gt;0.03,"Review","OK")</f>
        <v>OK</v>
      </c>
      <c r="L161" s="17"/>
      <c r="M161" s="17"/>
      <c r="N161" s="17" t="s">
        <v>4739</v>
      </c>
    </row>
    <row r="162" customFormat="false" ht="15" hidden="false" customHeight="false" outlineLevel="0" collapsed="false">
      <c r="A162" s="17" t="s">
        <v>4758</v>
      </c>
      <c r="B162" s="18" t="n">
        <v>46283</v>
      </c>
      <c r="C162" s="17" t="s">
        <v>101</v>
      </c>
      <c r="D162" s="17" t="s">
        <v>4662</v>
      </c>
      <c r="E162" s="17" t="s">
        <v>4759</v>
      </c>
      <c r="F162" s="15" t="n">
        <v>382.49</v>
      </c>
      <c r="G162" s="15" t="n">
        <v>381.78</v>
      </c>
      <c r="H162" s="15" t="n">
        <f aca="false">ROUND(ROUND(G162*100,0)/10,0)/100</f>
        <v>38.18</v>
      </c>
      <c r="I162" s="15" t="n">
        <f aca="false">G162+H162</f>
        <v>419.96</v>
      </c>
      <c r="J162" s="15" t="n">
        <f aca="false">ROUND(G162-F162,2)</f>
        <v>-0.71</v>
      </c>
      <c r="K162" s="17" t="str">
        <f aca="false">IF(ABS(J162)/F162&gt;0.03,"Review","OK")</f>
        <v>OK</v>
      </c>
      <c r="L162" s="17"/>
      <c r="M162" s="17"/>
      <c r="N162" s="17" t="s">
        <v>4662</v>
      </c>
    </row>
    <row r="163" customFormat="false" ht="15" hidden="false" customHeight="false" outlineLevel="0" collapsed="false">
      <c r="A163" s="17" t="s">
        <v>4760</v>
      </c>
      <c r="B163" s="18" t="n">
        <v>46283</v>
      </c>
      <c r="C163" s="17" t="s">
        <v>82</v>
      </c>
      <c r="D163" s="17" t="s">
        <v>4662</v>
      </c>
      <c r="E163" s="17" t="s">
        <v>4761</v>
      </c>
      <c r="F163" s="15" t="n">
        <v>260.78</v>
      </c>
      <c r="G163" s="15" t="n">
        <v>261.57</v>
      </c>
      <c r="H163" s="15" t="n">
        <f aca="false">ROUND(ROUND(G163*100,0)/10,0)/100</f>
        <v>26.16</v>
      </c>
      <c r="I163" s="15" t="n">
        <f aca="false">G163+H163</f>
        <v>287.73</v>
      </c>
      <c r="J163" s="15" t="n">
        <f aca="false">ROUND(G163-F163,2)</f>
        <v>0.79</v>
      </c>
      <c r="K163" s="17" t="str">
        <f aca="false">IF(ABS(J163)/F163&gt;0.03,"Review","OK")</f>
        <v>OK</v>
      </c>
      <c r="L163" s="17"/>
      <c r="M163" s="17"/>
      <c r="N163" s="17" t="s">
        <v>4662</v>
      </c>
    </row>
    <row r="164" customFormat="false" ht="15" hidden="false" customHeight="false" outlineLevel="0" collapsed="false">
      <c r="A164" s="17" t="s">
        <v>4762</v>
      </c>
      <c r="B164" s="18" t="n">
        <v>46283</v>
      </c>
      <c r="C164" s="17" t="s">
        <v>101</v>
      </c>
      <c r="D164" s="17" t="s">
        <v>4763</v>
      </c>
      <c r="E164" s="17" t="s">
        <v>4764</v>
      </c>
      <c r="F164" s="15" t="n">
        <v>264.24</v>
      </c>
      <c r="G164" s="15" t="n">
        <v>265</v>
      </c>
      <c r="H164" s="15" t="n">
        <f aca="false">ROUND(ROUND(G164*100,0)/10,0)/100</f>
        <v>26.5</v>
      </c>
      <c r="I164" s="15" t="n">
        <f aca="false">G164+H164</f>
        <v>291.5</v>
      </c>
      <c r="J164" s="15" t="n">
        <f aca="false">ROUND(G164-F164,2)</f>
        <v>0.76</v>
      </c>
      <c r="K164" s="17" t="str">
        <f aca="false">IF(ABS(J164)/F164&gt;0.03,"Review","OK")</f>
        <v>OK</v>
      </c>
      <c r="L164" s="17"/>
      <c r="M164" s="17"/>
      <c r="N164" s="17" t="s">
        <v>4763</v>
      </c>
    </row>
    <row r="165" customFormat="false" ht="15" hidden="false" customHeight="false" outlineLevel="0" collapsed="false">
      <c r="A165" s="17" t="s">
        <v>4765</v>
      </c>
      <c r="B165" s="18" t="n">
        <v>46283</v>
      </c>
      <c r="C165" s="17" t="s">
        <v>82</v>
      </c>
      <c r="D165" s="17" t="s">
        <v>4688</v>
      </c>
      <c r="E165" s="17" t="s">
        <v>4766</v>
      </c>
      <c r="F165" s="15" t="n">
        <v>1428.46</v>
      </c>
      <c r="G165" s="15" t="n">
        <v>1424.74</v>
      </c>
      <c r="H165" s="15" t="n">
        <f aca="false">ROUND(ROUND(G165*100,0)/10,0)/100</f>
        <v>142.47</v>
      </c>
      <c r="I165" s="15" t="n">
        <f aca="false">G165+H165</f>
        <v>1567.21</v>
      </c>
      <c r="J165" s="15" t="n">
        <f aca="false">ROUND(G165-F165,2)</f>
        <v>-3.72</v>
      </c>
      <c r="K165" s="17" t="str">
        <f aca="false">IF(ABS(J165)/F165&gt;0.03,"Review","OK")</f>
        <v>OK</v>
      </c>
      <c r="L165" s="17"/>
      <c r="M165" s="17"/>
      <c r="N165" s="17" t="s">
        <v>4688</v>
      </c>
    </row>
    <row r="166" customFormat="false" ht="15" hidden="false" customHeight="false" outlineLevel="0" collapsed="false">
      <c r="A166" s="17" t="s">
        <v>4767</v>
      </c>
      <c r="B166" s="18" t="n">
        <v>46283</v>
      </c>
      <c r="C166" s="17" t="s">
        <v>88</v>
      </c>
      <c r="D166" s="17" t="s">
        <v>4701</v>
      </c>
      <c r="E166" s="17" t="s">
        <v>4768</v>
      </c>
      <c r="F166" s="15" t="n">
        <v>184.06</v>
      </c>
      <c r="G166" s="15" t="n">
        <v>185.17</v>
      </c>
      <c r="H166" s="15" t="n">
        <f aca="false">ROUND(ROUND(G166*100,0)/10,0)/100</f>
        <v>18.52</v>
      </c>
      <c r="I166" s="15" t="n">
        <f aca="false">G166+H166</f>
        <v>203.69</v>
      </c>
      <c r="J166" s="15" t="n">
        <f aca="false">ROUND(G166-F166,2)</f>
        <v>1.11</v>
      </c>
      <c r="K166" s="17" t="str">
        <f aca="false">IF(ABS(J166)/F166&gt;0.03,"Review","OK")</f>
        <v>OK</v>
      </c>
      <c r="L166" s="17"/>
      <c r="M166" s="17"/>
      <c r="N166" s="17" t="s">
        <v>4701</v>
      </c>
    </row>
    <row r="167" customFormat="false" ht="15" hidden="false" customHeight="false" outlineLevel="0" collapsed="false">
      <c r="A167" s="17" t="s">
        <v>4769</v>
      </c>
      <c r="B167" s="18" t="n">
        <v>46283</v>
      </c>
      <c r="C167" s="17" t="s">
        <v>82</v>
      </c>
      <c r="D167" s="17" t="s">
        <v>4652</v>
      </c>
      <c r="E167" s="17" t="s">
        <v>4770</v>
      </c>
      <c r="F167" s="15" t="n">
        <v>56.4</v>
      </c>
      <c r="G167" s="15" t="n">
        <v>56.61</v>
      </c>
      <c r="H167" s="15" t="n">
        <f aca="false">ROUND(ROUND(G167*100,0)/10,0)/100</f>
        <v>5.66</v>
      </c>
      <c r="I167" s="15" t="n">
        <f aca="false">G167+H167</f>
        <v>62.27</v>
      </c>
      <c r="J167" s="15" t="n">
        <f aca="false">ROUND(G167-F167,2)</f>
        <v>0.21</v>
      </c>
      <c r="K167" s="17" t="str">
        <f aca="false">IF(ABS(J167)/F167&gt;0.03,"Review","OK")</f>
        <v>OK</v>
      </c>
      <c r="L167" s="17"/>
      <c r="M167" s="17"/>
      <c r="N167" s="17" t="s">
        <v>4652</v>
      </c>
    </row>
    <row r="168" customFormat="false" ht="15" hidden="false" customHeight="false" outlineLevel="0" collapsed="false">
      <c r="A168" s="17" t="s">
        <v>4771</v>
      </c>
      <c r="B168" s="18" t="n">
        <v>46283</v>
      </c>
      <c r="C168" s="17" t="s">
        <v>101</v>
      </c>
      <c r="D168" s="17" t="s">
        <v>4750</v>
      </c>
      <c r="E168" s="17" t="s">
        <v>4772</v>
      </c>
      <c r="F168" s="15" t="n">
        <v>204.45</v>
      </c>
      <c r="G168" s="15" t="n">
        <v>205.66</v>
      </c>
      <c r="H168" s="15" t="n">
        <f aca="false">ROUND(ROUND(G168*100,0)/10,0)/100</f>
        <v>20.57</v>
      </c>
      <c r="I168" s="15" t="n">
        <f aca="false">G168+H168</f>
        <v>226.23</v>
      </c>
      <c r="J168" s="15" t="n">
        <f aca="false">ROUND(G168-F168,2)</f>
        <v>1.21</v>
      </c>
      <c r="K168" s="17" t="str">
        <f aca="false">IF(ABS(J168)/F168&gt;0.03,"Review","OK")</f>
        <v>OK</v>
      </c>
      <c r="L168" s="17"/>
      <c r="M168" s="17"/>
      <c r="N168" s="17" t="s">
        <v>4750</v>
      </c>
    </row>
    <row r="169" customFormat="false" ht="15" hidden="false" customHeight="false" outlineLevel="0" collapsed="false">
      <c r="A169" s="17" t="s">
        <v>4773</v>
      </c>
      <c r="B169" s="18" t="n">
        <v>46283</v>
      </c>
      <c r="C169" s="17" t="s">
        <v>101</v>
      </c>
      <c r="D169" s="17" t="s">
        <v>4734</v>
      </c>
      <c r="E169" s="17" t="s">
        <v>4774</v>
      </c>
      <c r="F169" s="15" t="n">
        <v>92.89</v>
      </c>
      <c r="G169" s="15" t="n">
        <v>92.09</v>
      </c>
      <c r="H169" s="15" t="n">
        <f aca="false">ROUND(ROUND(G169*100,0)/10,0)/100</f>
        <v>9.21</v>
      </c>
      <c r="I169" s="15" t="n">
        <f aca="false">G169+H169</f>
        <v>101.3</v>
      </c>
      <c r="J169" s="15" t="n">
        <f aca="false">ROUND(G169-F169,2)</f>
        <v>-0.8</v>
      </c>
      <c r="K169" s="17" t="str">
        <f aca="false">IF(ABS(J169)/F169&gt;0.03,"Review","OK")</f>
        <v>OK</v>
      </c>
      <c r="L169" s="17"/>
      <c r="M169" s="17"/>
      <c r="N169" s="17" t="s">
        <v>4734</v>
      </c>
    </row>
    <row r="170" customFormat="false" ht="15" hidden="false" customHeight="false" outlineLevel="0" collapsed="false">
      <c r="A170" s="17" t="s">
        <v>4775</v>
      </c>
      <c r="B170" s="18" t="n">
        <v>46283</v>
      </c>
      <c r="C170" s="17" t="s">
        <v>82</v>
      </c>
      <c r="D170" s="17" t="s">
        <v>4657</v>
      </c>
      <c r="E170" s="17" t="s">
        <v>4776</v>
      </c>
      <c r="F170" s="15" t="n">
        <v>410.55</v>
      </c>
      <c r="G170" s="15" t="n">
        <v>411.43</v>
      </c>
      <c r="H170" s="15" t="n">
        <f aca="false">ROUND(ROUND(G170*100,0)/10,0)/100</f>
        <v>41.14</v>
      </c>
      <c r="I170" s="15" t="n">
        <f aca="false">G170+H170</f>
        <v>452.57</v>
      </c>
      <c r="J170" s="15" t="n">
        <f aca="false">ROUND(G170-F170,2)</f>
        <v>0.88</v>
      </c>
      <c r="K170" s="17" t="str">
        <f aca="false">IF(ABS(J170)/F170&gt;0.03,"Review","OK")</f>
        <v>OK</v>
      </c>
      <c r="L170" s="17"/>
      <c r="M170" s="17"/>
      <c r="N170" s="17" t="s">
        <v>4657</v>
      </c>
    </row>
    <row r="171" customFormat="false" ht="15" hidden="false" customHeight="false" outlineLevel="0" collapsed="false">
      <c r="A171" s="17" t="s">
        <v>4777</v>
      </c>
      <c r="B171" s="18" t="n">
        <v>46283</v>
      </c>
      <c r="C171" s="17" t="s">
        <v>82</v>
      </c>
      <c r="D171" s="17" t="s">
        <v>4778</v>
      </c>
      <c r="E171" s="17" t="s">
        <v>4779</v>
      </c>
      <c r="F171" s="15" t="n">
        <v>504.58</v>
      </c>
      <c r="G171" s="15" t="n">
        <v>507.44</v>
      </c>
      <c r="H171" s="15" t="n">
        <f aca="false">ROUND(ROUND(G171*100,0)/10,0)/100</f>
        <v>50.74</v>
      </c>
      <c r="I171" s="15" t="n">
        <f aca="false">G171+H171</f>
        <v>558.18</v>
      </c>
      <c r="J171" s="15" t="n">
        <f aca="false">ROUND(G171-F171,2)</f>
        <v>2.86</v>
      </c>
      <c r="K171" s="17" t="str">
        <f aca="false">IF(ABS(J171)/F171&gt;0.03,"Review","OK")</f>
        <v>OK</v>
      </c>
      <c r="L171" s="17"/>
      <c r="M171" s="17"/>
      <c r="N171" s="17" t="s">
        <v>4778</v>
      </c>
    </row>
    <row r="172" customFormat="false" ht="15" hidden="false" customHeight="false" outlineLevel="0" collapsed="false">
      <c r="A172" s="17" t="s">
        <v>4780</v>
      </c>
      <c r="B172" s="18" t="n">
        <v>46283</v>
      </c>
      <c r="C172" s="17" t="s">
        <v>82</v>
      </c>
      <c r="D172" s="17" t="s">
        <v>4726</v>
      </c>
      <c r="E172" s="17" t="s">
        <v>4781</v>
      </c>
      <c r="F172" s="15" t="n">
        <v>114.53</v>
      </c>
      <c r="G172" s="15" t="n">
        <v>114.21</v>
      </c>
      <c r="H172" s="15" t="n">
        <f aca="false">ROUND(ROUND(G172*100,0)/10,0)/100</f>
        <v>11.42</v>
      </c>
      <c r="I172" s="15" t="n">
        <f aca="false">G172+H172</f>
        <v>125.63</v>
      </c>
      <c r="J172" s="15" t="n">
        <f aca="false">ROUND(G172-F172,2)</f>
        <v>-0.32</v>
      </c>
      <c r="K172" s="17" t="str">
        <f aca="false">IF(ABS(J172)/F172&gt;0.03,"Review","OK")</f>
        <v>OK</v>
      </c>
      <c r="L172" s="17"/>
      <c r="M172" s="17"/>
      <c r="N172" s="17" t="s">
        <v>4726</v>
      </c>
    </row>
    <row r="173" customFormat="false" ht="15" hidden="false" customHeight="false" outlineLevel="0" collapsed="false">
      <c r="A173" s="17" t="s">
        <v>4782</v>
      </c>
      <c r="B173" s="18" t="n">
        <v>46283</v>
      </c>
      <c r="C173" s="17" t="s">
        <v>82</v>
      </c>
      <c r="D173" s="17" t="s">
        <v>4778</v>
      </c>
      <c r="E173" s="17" t="s">
        <v>4783</v>
      </c>
      <c r="F173" s="15" t="n">
        <v>26.28</v>
      </c>
      <c r="G173" s="15" t="n">
        <v>26.09</v>
      </c>
      <c r="H173" s="15" t="n">
        <f aca="false">ROUND(ROUND(G173*100,0)/10,0)/100</f>
        <v>2.61</v>
      </c>
      <c r="I173" s="15" t="n">
        <f aca="false">G173+H173</f>
        <v>28.7</v>
      </c>
      <c r="J173" s="15" t="n">
        <f aca="false">ROUND(G173-F173,2)</f>
        <v>-0.19</v>
      </c>
      <c r="K173" s="17" t="str">
        <f aca="false">IF(ABS(J173)/F173&gt;0.03,"Review","OK")</f>
        <v>OK</v>
      </c>
      <c r="L173" s="17"/>
      <c r="M173" s="17"/>
      <c r="N173" s="17" t="s">
        <v>4778</v>
      </c>
    </row>
    <row r="174" customFormat="false" ht="15" hidden="false" customHeight="false" outlineLevel="0" collapsed="false">
      <c r="A174" s="17" t="s">
        <v>4784</v>
      </c>
      <c r="B174" s="18" t="n">
        <v>46283</v>
      </c>
      <c r="C174" s="17" t="s">
        <v>101</v>
      </c>
      <c r="D174" s="17" t="s">
        <v>4701</v>
      </c>
      <c r="E174" s="17" t="s">
        <v>4785</v>
      </c>
      <c r="F174" s="15" t="n">
        <v>384.14</v>
      </c>
      <c r="G174" s="15" t="n">
        <v>383.11</v>
      </c>
      <c r="H174" s="15" t="n">
        <f aca="false">ROUND(ROUND(G174*100,0)/10,0)/100</f>
        <v>38.31</v>
      </c>
      <c r="I174" s="15" t="n">
        <f aca="false">G174+H174</f>
        <v>421.42</v>
      </c>
      <c r="J174" s="15" t="n">
        <f aca="false">ROUND(G174-F174,2)</f>
        <v>-1.03</v>
      </c>
      <c r="K174" s="17" t="str">
        <f aca="false">IF(ABS(J174)/F174&gt;0.03,"Review","OK")</f>
        <v>OK</v>
      </c>
      <c r="L174" s="17"/>
      <c r="M174" s="17"/>
      <c r="N174" s="17" t="s">
        <v>4701</v>
      </c>
    </row>
    <row r="175" customFormat="false" ht="15" hidden="false" customHeight="false" outlineLevel="0" collapsed="false">
      <c r="A175" s="17" t="s">
        <v>4786</v>
      </c>
      <c r="B175" s="18" t="n">
        <v>46283</v>
      </c>
      <c r="C175" s="17" t="s">
        <v>82</v>
      </c>
      <c r="D175" s="17" t="s">
        <v>4726</v>
      </c>
      <c r="E175" s="17" t="s">
        <v>4787</v>
      </c>
      <c r="F175" s="15" t="n">
        <v>401.74</v>
      </c>
      <c r="G175" s="15" t="n">
        <v>399.19</v>
      </c>
      <c r="H175" s="15" t="n">
        <f aca="false">ROUND(ROUND(G175*100,0)/10,0)/100</f>
        <v>39.92</v>
      </c>
      <c r="I175" s="15" t="n">
        <f aca="false">G175+H175</f>
        <v>439.11</v>
      </c>
      <c r="J175" s="15" t="n">
        <f aca="false">ROUND(G175-F175,2)</f>
        <v>-2.55</v>
      </c>
      <c r="K175" s="17" t="str">
        <f aca="false">IF(ABS(J175)/F175&gt;0.03,"Review","OK")</f>
        <v>OK</v>
      </c>
      <c r="L175" s="17"/>
      <c r="M175" s="17"/>
      <c r="N175" s="17" t="s">
        <v>4726</v>
      </c>
    </row>
    <row r="176" customFormat="false" ht="15" hidden="false" customHeight="false" outlineLevel="0" collapsed="false">
      <c r="A176" s="17" t="s">
        <v>4788</v>
      </c>
      <c r="B176" s="18" t="n">
        <v>46283</v>
      </c>
      <c r="C176" s="17" t="s">
        <v>82</v>
      </c>
      <c r="D176" s="17" t="s">
        <v>4701</v>
      </c>
      <c r="E176" s="17" t="s">
        <v>4789</v>
      </c>
      <c r="F176" s="15" t="n">
        <v>158.95</v>
      </c>
      <c r="G176" s="15" t="n">
        <v>173.12</v>
      </c>
      <c r="H176" s="15" t="n">
        <f aca="false">ROUND(ROUND(G176*100,0)/10,0)/100</f>
        <v>17.31</v>
      </c>
      <c r="I176" s="15" t="n">
        <f aca="false">G176+H176</f>
        <v>190.43</v>
      </c>
      <c r="J176" s="15" t="n">
        <f aca="false">ROUND(G176-F176,2)</f>
        <v>14.17</v>
      </c>
      <c r="K176" s="17" t="str">
        <f aca="false">IF(ABS(J176)/F176&gt;0.03,"Review","OK")</f>
        <v>Review</v>
      </c>
      <c r="L176" s="17"/>
      <c r="M176" s="17" t="s">
        <v>4556</v>
      </c>
      <c r="N176" s="17" t="s">
        <v>4701</v>
      </c>
    </row>
    <row r="177" customFormat="false" ht="15" hidden="false" customHeight="false" outlineLevel="0" collapsed="false">
      <c r="A177" s="17" t="s">
        <v>4790</v>
      </c>
      <c r="B177" s="18" t="n">
        <v>46283</v>
      </c>
      <c r="C177" s="17" t="s">
        <v>82</v>
      </c>
      <c r="D177" s="17" t="s">
        <v>4662</v>
      </c>
      <c r="E177" s="17" t="s">
        <v>4791</v>
      </c>
      <c r="F177" s="15" t="n">
        <v>656.27</v>
      </c>
      <c r="G177" s="15" t="n">
        <v>655.56</v>
      </c>
      <c r="H177" s="15" t="n">
        <f aca="false">ROUND(ROUND(G177*100,0)/10,0)/100</f>
        <v>65.56</v>
      </c>
      <c r="I177" s="15" t="n">
        <f aca="false">G177+H177</f>
        <v>721.12</v>
      </c>
      <c r="J177" s="15" t="n">
        <f aca="false">ROUND(G177-F177,2)</f>
        <v>-0.71</v>
      </c>
      <c r="K177" s="17" t="str">
        <f aca="false">IF(ABS(J177)/F177&gt;0.03,"Review","OK")</f>
        <v>OK</v>
      </c>
      <c r="L177" s="17"/>
      <c r="M177" s="17"/>
      <c r="N177" s="17" t="s">
        <v>4662</v>
      </c>
    </row>
    <row r="178" customFormat="false" ht="15" hidden="false" customHeight="false" outlineLevel="0" collapsed="false">
      <c r="A178" s="17" t="s">
        <v>4792</v>
      </c>
      <c r="B178" s="18" t="n">
        <v>46283</v>
      </c>
      <c r="C178" s="17" t="s">
        <v>88</v>
      </c>
      <c r="D178" s="17" t="s">
        <v>4539</v>
      </c>
      <c r="E178" s="17" t="s">
        <v>4793</v>
      </c>
      <c r="F178" s="15" t="n">
        <v>1088.81</v>
      </c>
      <c r="G178" s="15" t="n">
        <v>1079.48</v>
      </c>
      <c r="H178" s="15" t="n">
        <f aca="false">ROUND(ROUND(G178*100,0)/10,0)/100</f>
        <v>107.95</v>
      </c>
      <c r="I178" s="15" t="n">
        <f aca="false">G178+H178</f>
        <v>1187.43</v>
      </c>
      <c r="J178" s="15" t="n">
        <f aca="false">ROUND(G178-F178,2)</f>
        <v>-9.33</v>
      </c>
      <c r="K178" s="17" t="str">
        <f aca="false">IF(ABS(J178)/F178&gt;0.03,"Review","OK")</f>
        <v>OK</v>
      </c>
      <c r="L178" s="17"/>
      <c r="M178" s="17"/>
      <c r="N178" s="17" t="s">
        <v>4539</v>
      </c>
    </row>
    <row r="179" customFormat="false" ht="15" hidden="false" customHeight="false" outlineLevel="0" collapsed="false">
      <c r="A179" s="17" t="s">
        <v>4794</v>
      </c>
      <c r="B179" s="18" t="n">
        <v>46283</v>
      </c>
      <c r="C179" s="17" t="s">
        <v>82</v>
      </c>
      <c r="D179" s="17" t="s">
        <v>4763</v>
      </c>
      <c r="E179" s="17" t="s">
        <v>4795</v>
      </c>
      <c r="F179" s="15" t="n">
        <v>219.36</v>
      </c>
      <c r="G179" s="15" t="n">
        <v>220.46</v>
      </c>
      <c r="H179" s="15" t="n">
        <f aca="false">ROUND(ROUND(G179*100,0)/10,0)/100</f>
        <v>22.05</v>
      </c>
      <c r="I179" s="15" t="n">
        <f aca="false">G179+H179</f>
        <v>242.51</v>
      </c>
      <c r="J179" s="15" t="n">
        <f aca="false">ROUND(G179-F179,2)</f>
        <v>1.1</v>
      </c>
      <c r="K179" s="17" t="str">
        <f aca="false">IF(ABS(J179)/F179&gt;0.03,"Review","OK")</f>
        <v>OK</v>
      </c>
      <c r="L179" s="17"/>
      <c r="M179" s="17"/>
      <c r="N179" s="17" t="s">
        <v>4763</v>
      </c>
    </row>
    <row r="180" customFormat="false" ht="15" hidden="false" customHeight="false" outlineLevel="0" collapsed="false">
      <c r="A180" s="17" t="s">
        <v>4796</v>
      </c>
      <c r="B180" s="18" t="n">
        <v>46283</v>
      </c>
      <c r="C180" s="17" t="s">
        <v>101</v>
      </c>
      <c r="D180" s="17" t="s">
        <v>4739</v>
      </c>
      <c r="E180" s="17" t="s">
        <v>4797</v>
      </c>
      <c r="F180" s="15" t="n">
        <v>152.78</v>
      </c>
      <c r="G180" s="15" t="n">
        <v>151.27</v>
      </c>
      <c r="H180" s="15" t="n">
        <f aca="false">ROUND(ROUND(G180*100,0)/10,0)/100</f>
        <v>15.13</v>
      </c>
      <c r="I180" s="15" t="n">
        <f aca="false">G180+H180</f>
        <v>166.4</v>
      </c>
      <c r="J180" s="15" t="n">
        <f aca="false">ROUND(G180-F180,2)</f>
        <v>-1.51</v>
      </c>
      <c r="K180" s="17" t="str">
        <f aca="false">IF(ABS(J180)/F180&gt;0.03,"Review","OK")</f>
        <v>OK</v>
      </c>
      <c r="L180" s="17"/>
      <c r="M180" s="17"/>
      <c r="N180" s="17" t="s">
        <v>4739</v>
      </c>
    </row>
    <row r="181" customFormat="false" ht="15" hidden="false" customHeight="false" outlineLevel="0" collapsed="false">
      <c r="A181" s="17" t="s">
        <v>4798</v>
      </c>
      <c r="B181" s="18" t="n">
        <v>46283</v>
      </c>
      <c r="C181" s="17" t="s">
        <v>82</v>
      </c>
      <c r="D181" s="17" t="s">
        <v>4799</v>
      </c>
      <c r="E181" s="17" t="s">
        <v>4800</v>
      </c>
      <c r="F181" s="15" t="n">
        <v>81.23</v>
      </c>
      <c r="G181" s="15" t="n">
        <v>81.4</v>
      </c>
      <c r="H181" s="15" t="n">
        <f aca="false">ROUND(ROUND(G181*100,0)/10,0)/100</f>
        <v>8.14</v>
      </c>
      <c r="I181" s="15" t="n">
        <f aca="false">G181+H181</f>
        <v>89.54</v>
      </c>
      <c r="J181" s="15" t="n">
        <f aca="false">ROUND(G181-F181,2)</f>
        <v>0.17</v>
      </c>
      <c r="K181" s="17" t="str">
        <f aca="false">IF(ABS(J181)/F181&gt;0.03,"Review","OK")</f>
        <v>OK</v>
      </c>
      <c r="L181" s="17"/>
      <c r="M181" s="17"/>
      <c r="N181" s="17" t="s">
        <v>4799</v>
      </c>
    </row>
    <row r="182" customFormat="false" ht="15" hidden="false" customHeight="false" outlineLevel="0" collapsed="false">
      <c r="A182" s="17" t="s">
        <v>4801</v>
      </c>
      <c r="B182" s="18" t="n">
        <v>46283</v>
      </c>
      <c r="C182" s="17" t="s">
        <v>88</v>
      </c>
      <c r="D182" s="17" t="s">
        <v>4518</v>
      </c>
      <c r="E182" s="17" t="s">
        <v>4802</v>
      </c>
      <c r="F182" s="15" t="n">
        <v>141.6</v>
      </c>
      <c r="G182" s="15" t="n">
        <v>143</v>
      </c>
      <c r="H182" s="15" t="n">
        <f aca="false">ROUND(ROUND(G182*100,0)/10,0)/100</f>
        <v>14.3</v>
      </c>
      <c r="I182" s="15" t="n">
        <f aca="false">G182+H182</f>
        <v>157.3</v>
      </c>
      <c r="J182" s="15" t="n">
        <f aca="false">ROUND(G182-F182,2)</f>
        <v>1.4</v>
      </c>
      <c r="K182" s="17" t="str">
        <f aca="false">IF(ABS(J182)/F182&gt;0.03,"Review","OK")</f>
        <v>OK</v>
      </c>
      <c r="L182" s="17"/>
      <c r="M182" s="17"/>
      <c r="N182" s="17" t="s">
        <v>4518</v>
      </c>
    </row>
    <row r="183" customFormat="false" ht="15" hidden="false" customHeight="false" outlineLevel="0" collapsed="false">
      <c r="A183" s="17" t="s">
        <v>4803</v>
      </c>
      <c r="B183" s="18" t="n">
        <v>46284</v>
      </c>
      <c r="C183" s="17" t="s">
        <v>82</v>
      </c>
      <c r="D183" s="17" t="s">
        <v>4804</v>
      </c>
      <c r="E183" s="17" t="s">
        <v>4805</v>
      </c>
      <c r="F183" s="15" t="n">
        <v>100.65</v>
      </c>
      <c r="G183" s="15" t="n">
        <v>101.62</v>
      </c>
      <c r="H183" s="15" t="n">
        <f aca="false">ROUND(ROUND(G183*100,0)/10,0)/100</f>
        <v>10.16</v>
      </c>
      <c r="I183" s="15" t="n">
        <f aca="false">G183+H183</f>
        <v>111.78</v>
      </c>
      <c r="J183" s="15" t="n">
        <f aca="false">ROUND(G183-F183,2)</f>
        <v>0.97</v>
      </c>
      <c r="K183" s="17" t="str">
        <f aca="false">IF(ABS(J183)/F183&gt;0.03,"Review","OK")</f>
        <v>OK</v>
      </c>
      <c r="L183" s="17"/>
      <c r="M183" s="17"/>
      <c r="N183" s="17" t="s">
        <v>4804</v>
      </c>
    </row>
    <row r="184" customFormat="false" ht="15" hidden="false" customHeight="false" outlineLevel="0" collapsed="false">
      <c r="A184" s="17" t="s">
        <v>4806</v>
      </c>
      <c r="B184" s="18" t="n">
        <v>46284</v>
      </c>
      <c r="C184" s="17" t="s">
        <v>82</v>
      </c>
      <c r="D184" s="17" t="s">
        <v>4763</v>
      </c>
      <c r="E184" s="17" t="s">
        <v>4807</v>
      </c>
      <c r="F184" s="15" t="n">
        <v>244.63</v>
      </c>
      <c r="G184" s="15" t="n">
        <v>242.63</v>
      </c>
      <c r="H184" s="15" t="n">
        <f aca="false">ROUND(ROUND(G184*100,0)/10,0)/100</f>
        <v>24.26</v>
      </c>
      <c r="I184" s="15" t="n">
        <f aca="false">G184+H184</f>
        <v>266.89</v>
      </c>
      <c r="J184" s="15" t="n">
        <f aca="false">ROUND(G184-F184,2)</f>
        <v>-2</v>
      </c>
      <c r="K184" s="17" t="str">
        <f aca="false">IF(ABS(J184)/F184&gt;0.03,"Review","OK")</f>
        <v>OK</v>
      </c>
      <c r="L184" s="17"/>
      <c r="M184" s="17"/>
      <c r="N184" s="17" t="s">
        <v>4763</v>
      </c>
    </row>
    <row r="185" customFormat="false" ht="15" hidden="false" customHeight="false" outlineLevel="0" collapsed="false">
      <c r="A185" s="17" t="s">
        <v>4808</v>
      </c>
      <c r="B185" s="18" t="n">
        <v>46284</v>
      </c>
      <c r="C185" s="17" t="s">
        <v>82</v>
      </c>
      <c r="D185" s="17" t="s">
        <v>4701</v>
      </c>
      <c r="E185" s="17" t="s">
        <v>4809</v>
      </c>
      <c r="F185" s="15" t="n">
        <v>23.92</v>
      </c>
      <c r="G185" s="15" t="n">
        <v>24</v>
      </c>
      <c r="H185" s="15" t="n">
        <f aca="false">ROUND(ROUND(G185*100,0)/10,0)/100</f>
        <v>2.4</v>
      </c>
      <c r="I185" s="15" t="n">
        <f aca="false">G185+H185</f>
        <v>26.4</v>
      </c>
      <c r="J185" s="15" t="n">
        <f aca="false">ROUND(G185-F185,2)</f>
        <v>0.08</v>
      </c>
      <c r="K185" s="17" t="str">
        <f aca="false">IF(ABS(J185)/F185&gt;0.03,"Review","OK")</f>
        <v>OK</v>
      </c>
      <c r="L185" s="17"/>
      <c r="M185" s="17"/>
      <c r="N185" s="17" t="s">
        <v>4701</v>
      </c>
    </row>
    <row r="186" customFormat="false" ht="15" hidden="false" customHeight="false" outlineLevel="0" collapsed="false">
      <c r="A186" s="17" t="s">
        <v>4810</v>
      </c>
      <c r="B186" s="18" t="n">
        <v>46284</v>
      </c>
      <c r="C186" s="17" t="s">
        <v>88</v>
      </c>
      <c r="D186" s="17" t="s">
        <v>4811</v>
      </c>
      <c r="E186" s="17" t="s">
        <v>4812</v>
      </c>
      <c r="F186" s="15" t="n">
        <v>484.15</v>
      </c>
      <c r="G186" s="15" t="n">
        <v>486.4</v>
      </c>
      <c r="H186" s="15" t="n">
        <f aca="false">ROUND(ROUND(G186*100,0)/10,0)/100</f>
        <v>48.64</v>
      </c>
      <c r="I186" s="15" t="n">
        <f aca="false">G186+H186</f>
        <v>535.04</v>
      </c>
      <c r="J186" s="15" t="n">
        <f aca="false">ROUND(G186-F186,2)</f>
        <v>2.25</v>
      </c>
      <c r="K186" s="17" t="str">
        <f aca="false">IF(ABS(J186)/F186&gt;0.03,"Review","OK")</f>
        <v>OK</v>
      </c>
      <c r="L186" s="17"/>
      <c r="M186" s="17"/>
      <c r="N186" s="17" t="s">
        <v>4811</v>
      </c>
    </row>
    <row r="187" customFormat="false" ht="15" hidden="false" customHeight="false" outlineLevel="0" collapsed="false">
      <c r="A187" s="17" t="s">
        <v>4813</v>
      </c>
      <c r="B187" s="18" t="n">
        <v>46284</v>
      </c>
      <c r="C187" s="17" t="s">
        <v>82</v>
      </c>
      <c r="D187" s="17" t="s">
        <v>4739</v>
      </c>
      <c r="E187" s="17" t="s">
        <v>4814</v>
      </c>
      <c r="F187" s="15" t="n">
        <v>240.12</v>
      </c>
      <c r="G187" s="15" t="n">
        <v>238.59</v>
      </c>
      <c r="H187" s="15" t="n">
        <f aca="false">ROUND(ROUND(G187*100,0)/10,0)/100</f>
        <v>23.86</v>
      </c>
      <c r="I187" s="15" t="n">
        <f aca="false">G187+H187</f>
        <v>262.45</v>
      </c>
      <c r="J187" s="15" t="n">
        <f aca="false">ROUND(G187-F187,2)</f>
        <v>-1.53</v>
      </c>
      <c r="K187" s="17" t="str">
        <f aca="false">IF(ABS(J187)/F187&gt;0.03,"Review","OK")</f>
        <v>OK</v>
      </c>
      <c r="L187" s="17"/>
      <c r="M187" s="17"/>
      <c r="N187" s="17" t="s">
        <v>4739</v>
      </c>
    </row>
    <row r="188" customFormat="false" ht="15" hidden="false" customHeight="false" outlineLevel="0" collapsed="false">
      <c r="A188" s="17" t="s">
        <v>4815</v>
      </c>
      <c r="B188" s="18" t="n">
        <v>46284</v>
      </c>
      <c r="C188" s="17" t="s">
        <v>82</v>
      </c>
      <c r="D188" s="17" t="s">
        <v>4763</v>
      </c>
      <c r="E188" s="17" t="s">
        <v>4816</v>
      </c>
      <c r="F188" s="15" t="n">
        <v>320.8</v>
      </c>
      <c r="G188" s="15" t="n">
        <v>323.68</v>
      </c>
      <c r="H188" s="15" t="n">
        <f aca="false">ROUND(ROUND(G188*100,0)/10,0)/100</f>
        <v>32.37</v>
      </c>
      <c r="I188" s="15" t="n">
        <f aca="false">G188+H188</f>
        <v>356.05</v>
      </c>
      <c r="J188" s="15" t="n">
        <f aca="false">ROUND(G188-F188,2)</f>
        <v>2.88</v>
      </c>
      <c r="K188" s="17" t="str">
        <f aca="false">IF(ABS(J188)/F188&gt;0.03,"Review","OK")</f>
        <v>OK</v>
      </c>
      <c r="L188" s="17"/>
      <c r="M188" s="17"/>
      <c r="N188" s="17" t="s">
        <v>4763</v>
      </c>
    </row>
    <row r="189" customFormat="false" ht="15" hidden="false" customHeight="false" outlineLevel="0" collapsed="false">
      <c r="A189" s="17" t="s">
        <v>4817</v>
      </c>
      <c r="B189" s="18" t="n">
        <v>46284</v>
      </c>
      <c r="C189" s="17" t="s">
        <v>101</v>
      </c>
      <c r="D189" s="17" t="s">
        <v>4662</v>
      </c>
      <c r="E189" s="17" t="s">
        <v>4818</v>
      </c>
      <c r="F189" s="15" t="n">
        <v>1022.6</v>
      </c>
      <c r="G189" s="15" t="n">
        <v>1025.81</v>
      </c>
      <c r="H189" s="15" t="n">
        <f aca="false">ROUND(ROUND(G189*100,0)/10,0)/100</f>
        <v>102.58</v>
      </c>
      <c r="I189" s="15" t="n">
        <f aca="false">G189+H189</f>
        <v>1128.39</v>
      </c>
      <c r="J189" s="15" t="n">
        <f aca="false">ROUND(G189-F189,2)</f>
        <v>3.21</v>
      </c>
      <c r="K189" s="17" t="str">
        <f aca="false">IF(ABS(J189)/F189&gt;0.03,"Review","OK")</f>
        <v>OK</v>
      </c>
      <c r="L189" s="17"/>
      <c r="M189" s="17"/>
      <c r="N189" s="17" t="s">
        <v>4662</v>
      </c>
    </row>
    <row r="190" customFormat="false" ht="15" hidden="false" customHeight="false" outlineLevel="0" collapsed="false">
      <c r="A190" s="17" t="s">
        <v>4819</v>
      </c>
      <c r="B190" s="18" t="n">
        <v>46284</v>
      </c>
      <c r="C190" s="17" t="s">
        <v>82</v>
      </c>
      <c r="D190" s="17" t="s">
        <v>4750</v>
      </c>
      <c r="E190" s="17" t="s">
        <v>4820</v>
      </c>
      <c r="F190" s="15" t="n">
        <v>264.6</v>
      </c>
      <c r="G190" s="15" t="n">
        <v>264.2</v>
      </c>
      <c r="H190" s="15" t="n">
        <f aca="false">ROUND(ROUND(G190*100,0)/10,0)/100</f>
        <v>26.42</v>
      </c>
      <c r="I190" s="15" t="n">
        <f aca="false">G190+H190</f>
        <v>290.62</v>
      </c>
      <c r="J190" s="15" t="n">
        <f aca="false">ROUND(G190-F190,2)</f>
        <v>-0.4</v>
      </c>
      <c r="K190" s="17" t="str">
        <f aca="false">IF(ABS(J190)/F190&gt;0.03,"Review","OK")</f>
        <v>OK</v>
      </c>
      <c r="L190" s="17"/>
      <c r="M190" s="17"/>
      <c r="N190" s="17" t="s">
        <v>4750</v>
      </c>
    </row>
    <row r="191" customFormat="false" ht="15" hidden="false" customHeight="false" outlineLevel="0" collapsed="false">
      <c r="A191" s="17" t="s">
        <v>4821</v>
      </c>
      <c r="B191" s="18" t="n">
        <v>46284</v>
      </c>
      <c r="C191" s="17" t="s">
        <v>101</v>
      </c>
      <c r="D191" s="17" t="s">
        <v>4822</v>
      </c>
      <c r="E191" s="17" t="s">
        <v>4823</v>
      </c>
      <c r="F191" s="15" t="n">
        <v>417.36</v>
      </c>
      <c r="G191" s="15" t="n">
        <v>419.52</v>
      </c>
      <c r="H191" s="15" t="n">
        <f aca="false">ROUND(ROUND(G191*100,0)/10,0)/100</f>
        <v>41.95</v>
      </c>
      <c r="I191" s="15" t="n">
        <f aca="false">G191+H191</f>
        <v>461.47</v>
      </c>
      <c r="J191" s="15" t="n">
        <f aca="false">ROUND(G191-F191,2)</f>
        <v>2.16</v>
      </c>
      <c r="K191" s="17" t="str">
        <f aca="false">IF(ABS(J191)/F191&gt;0.03,"Review","OK")</f>
        <v>OK</v>
      </c>
      <c r="L191" s="17"/>
      <c r="M191" s="17"/>
      <c r="N191" s="17" t="s">
        <v>4822</v>
      </c>
    </row>
    <row r="192" customFormat="false" ht="15" hidden="false" customHeight="false" outlineLevel="0" collapsed="false">
      <c r="A192" s="17" t="s">
        <v>4824</v>
      </c>
      <c r="B192" s="18" t="n">
        <v>46285</v>
      </c>
      <c r="C192" s="17" t="s">
        <v>82</v>
      </c>
      <c r="D192" s="17" t="s">
        <v>4811</v>
      </c>
      <c r="E192" s="17" t="s">
        <v>4825</v>
      </c>
      <c r="F192" s="15" t="n">
        <v>187.24</v>
      </c>
      <c r="G192" s="15" t="n">
        <v>187.49</v>
      </c>
      <c r="H192" s="15" t="n">
        <f aca="false">ROUND(ROUND(G192*100,0)/10,0)/100</f>
        <v>18.75</v>
      </c>
      <c r="I192" s="15" t="n">
        <f aca="false">G192+H192</f>
        <v>206.24</v>
      </c>
      <c r="J192" s="15" t="n">
        <f aca="false">ROUND(G192-F192,2)</f>
        <v>0.25</v>
      </c>
      <c r="K192" s="17" t="str">
        <f aca="false">IF(ABS(J192)/F192&gt;0.03,"Review","OK")</f>
        <v>OK</v>
      </c>
      <c r="L192" s="17"/>
      <c r="M192" s="17"/>
      <c r="N192" s="17" t="s">
        <v>4811</v>
      </c>
    </row>
    <row r="193" customFormat="false" ht="15" hidden="false" customHeight="false" outlineLevel="0" collapsed="false">
      <c r="A193" s="17" t="s">
        <v>4826</v>
      </c>
      <c r="B193" s="18" t="n">
        <v>46285</v>
      </c>
      <c r="C193" s="17" t="s">
        <v>82</v>
      </c>
      <c r="D193" s="17" t="s">
        <v>4778</v>
      </c>
      <c r="E193" s="17" t="s">
        <v>4827</v>
      </c>
      <c r="F193" s="15" t="n">
        <v>143.79</v>
      </c>
      <c r="G193" s="15" t="n">
        <v>144.84</v>
      </c>
      <c r="H193" s="15" t="n">
        <f aca="false">ROUND(ROUND(G193*100,0)/10,0)/100</f>
        <v>14.48</v>
      </c>
      <c r="I193" s="15" t="n">
        <f aca="false">G193+H193</f>
        <v>159.32</v>
      </c>
      <c r="J193" s="15" t="n">
        <f aca="false">ROUND(G193-F193,2)</f>
        <v>1.05</v>
      </c>
      <c r="K193" s="17" t="str">
        <f aca="false">IF(ABS(J193)/F193&gt;0.03,"Review","OK")</f>
        <v>OK</v>
      </c>
      <c r="L193" s="17"/>
      <c r="M193" s="17"/>
      <c r="N193" s="17" t="s">
        <v>4778</v>
      </c>
    </row>
    <row r="194" customFormat="false" ht="15" hidden="false" customHeight="false" outlineLevel="0" collapsed="false">
      <c r="A194" s="17" t="s">
        <v>4828</v>
      </c>
      <c r="B194" s="18" t="n">
        <v>46285</v>
      </c>
      <c r="C194" s="17" t="s">
        <v>88</v>
      </c>
      <c r="D194" s="17" t="s">
        <v>4688</v>
      </c>
      <c r="E194" s="17" t="s">
        <v>4829</v>
      </c>
      <c r="F194" s="15" t="n">
        <v>240.2</v>
      </c>
      <c r="G194" s="15" t="n">
        <v>238.52</v>
      </c>
      <c r="H194" s="15" t="n">
        <f aca="false">ROUND(ROUND(G194*100,0)/10,0)/100</f>
        <v>23.85</v>
      </c>
      <c r="I194" s="15" t="n">
        <f aca="false">G194+H194</f>
        <v>262.37</v>
      </c>
      <c r="J194" s="15" t="n">
        <f aca="false">ROUND(G194-F194,2)</f>
        <v>-1.68</v>
      </c>
      <c r="K194" s="17" t="str">
        <f aca="false">IF(ABS(J194)/F194&gt;0.03,"Review","OK")</f>
        <v>OK</v>
      </c>
      <c r="L194" s="17"/>
      <c r="M194" s="17"/>
      <c r="N194" s="17" t="s">
        <v>4688</v>
      </c>
    </row>
    <row r="195" customFormat="false" ht="15" hidden="false" customHeight="false" outlineLevel="0" collapsed="false">
      <c r="A195" s="17" t="s">
        <v>4830</v>
      </c>
      <c r="B195" s="18" t="n">
        <v>46285</v>
      </c>
      <c r="C195" s="17" t="s">
        <v>88</v>
      </c>
      <c r="D195" s="17" t="s">
        <v>4677</v>
      </c>
      <c r="E195" s="17" t="s">
        <v>4831</v>
      </c>
      <c r="F195" s="15" t="n">
        <v>233.96</v>
      </c>
      <c r="G195" s="15" t="n">
        <v>235.18</v>
      </c>
      <c r="H195" s="15" t="n">
        <f aca="false">ROUND(ROUND(G195*100,0)/10,0)/100</f>
        <v>23.52</v>
      </c>
      <c r="I195" s="15" t="n">
        <f aca="false">G195+H195</f>
        <v>258.7</v>
      </c>
      <c r="J195" s="15" t="n">
        <f aca="false">ROUND(G195-F195,2)</f>
        <v>1.22</v>
      </c>
      <c r="K195" s="17" t="str">
        <f aca="false">IF(ABS(J195)/F195&gt;0.03,"Review","OK")</f>
        <v>OK</v>
      </c>
      <c r="L195" s="17"/>
      <c r="M195" s="17"/>
      <c r="N195" s="17" t="s">
        <v>4677</v>
      </c>
    </row>
    <row r="196" customFormat="false" ht="15" hidden="false" customHeight="false" outlineLevel="0" collapsed="false">
      <c r="A196" s="17" t="s">
        <v>4832</v>
      </c>
      <c r="B196" s="18" t="n">
        <v>46285</v>
      </c>
      <c r="C196" s="17" t="s">
        <v>88</v>
      </c>
      <c r="D196" s="17" t="s">
        <v>4833</v>
      </c>
      <c r="E196" s="17" t="s">
        <v>4834</v>
      </c>
      <c r="F196" s="15" t="n">
        <v>141.8</v>
      </c>
      <c r="G196" s="15" t="n">
        <v>141.4</v>
      </c>
      <c r="H196" s="15" t="n">
        <f aca="false">ROUND(ROUND(G196*100,0)/10,0)/100</f>
        <v>14.14</v>
      </c>
      <c r="I196" s="15" t="n">
        <f aca="false">G196+H196</f>
        <v>155.54</v>
      </c>
      <c r="J196" s="15" t="n">
        <f aca="false">ROUND(G196-F196,2)</f>
        <v>-0.4</v>
      </c>
      <c r="K196" s="17" t="str">
        <f aca="false">IF(ABS(J196)/F196&gt;0.03,"Review","OK")</f>
        <v>OK</v>
      </c>
      <c r="L196" s="17"/>
      <c r="M196" s="17"/>
      <c r="N196" s="17" t="s">
        <v>4833</v>
      </c>
    </row>
    <row r="197" customFormat="false" ht="15" hidden="false" customHeight="false" outlineLevel="0" collapsed="false">
      <c r="A197" s="17" t="s">
        <v>4835</v>
      </c>
      <c r="B197" s="18" t="n">
        <v>46285</v>
      </c>
      <c r="C197" s="17" t="s">
        <v>88</v>
      </c>
      <c r="D197" s="17" t="s">
        <v>4708</v>
      </c>
      <c r="E197" s="17" t="s">
        <v>4836</v>
      </c>
      <c r="F197" s="15" t="n">
        <v>219.2</v>
      </c>
      <c r="G197" s="15" t="n">
        <v>219.84</v>
      </c>
      <c r="H197" s="15" t="n">
        <f aca="false">ROUND(ROUND(G197*100,0)/10,0)/100</f>
        <v>21.98</v>
      </c>
      <c r="I197" s="15" t="n">
        <f aca="false">G197+H197</f>
        <v>241.82</v>
      </c>
      <c r="J197" s="15" t="n">
        <f aca="false">ROUND(G197-F197,2)</f>
        <v>0.64</v>
      </c>
      <c r="K197" s="17" t="str">
        <f aca="false">IF(ABS(J197)/F197&gt;0.03,"Review","OK")</f>
        <v>OK</v>
      </c>
      <c r="L197" s="17"/>
      <c r="M197" s="17"/>
      <c r="N197" s="17" t="s">
        <v>4708</v>
      </c>
    </row>
    <row r="198" customFormat="false" ht="15" hidden="false" customHeight="false" outlineLevel="0" collapsed="false">
      <c r="A198" s="17" t="s">
        <v>4837</v>
      </c>
      <c r="B198" s="18" t="n">
        <v>46285</v>
      </c>
      <c r="C198" s="17" t="s">
        <v>82</v>
      </c>
      <c r="D198" s="17" t="s">
        <v>4743</v>
      </c>
      <c r="E198" s="17" t="s">
        <v>4838</v>
      </c>
      <c r="F198" s="15" t="n">
        <v>250.24</v>
      </c>
      <c r="G198" s="15" t="n">
        <v>250.94</v>
      </c>
      <c r="H198" s="15" t="n">
        <f aca="false">ROUND(ROUND(G198*100,0)/10,0)/100</f>
        <v>25.09</v>
      </c>
      <c r="I198" s="15" t="n">
        <f aca="false">G198+H198</f>
        <v>276.03</v>
      </c>
      <c r="J198" s="15" t="n">
        <f aca="false">ROUND(G198-F198,2)</f>
        <v>0.7</v>
      </c>
      <c r="K198" s="17" t="str">
        <f aca="false">IF(ABS(J198)/F198&gt;0.03,"Review","OK")</f>
        <v>OK</v>
      </c>
      <c r="L198" s="17"/>
      <c r="M198" s="17"/>
      <c r="N198" s="17" t="s">
        <v>4743</v>
      </c>
    </row>
    <row r="199" customFormat="false" ht="15" hidden="false" customHeight="false" outlineLevel="0" collapsed="false">
      <c r="A199" s="17" t="s">
        <v>4839</v>
      </c>
      <c r="B199" s="18" t="n">
        <v>46285</v>
      </c>
      <c r="C199" s="17" t="s">
        <v>101</v>
      </c>
      <c r="D199" s="17" t="s">
        <v>4688</v>
      </c>
      <c r="E199" s="17" t="s">
        <v>4840</v>
      </c>
      <c r="F199" s="15" t="n">
        <v>109.57</v>
      </c>
      <c r="G199" s="15" t="n">
        <v>109.21</v>
      </c>
      <c r="H199" s="15" t="n">
        <f aca="false">ROUND(ROUND(G199*100,0)/10,0)/100</f>
        <v>10.92</v>
      </c>
      <c r="I199" s="15" t="n">
        <f aca="false">G199+H199</f>
        <v>120.13</v>
      </c>
      <c r="J199" s="15" t="n">
        <f aca="false">ROUND(G199-F199,2)</f>
        <v>-0.36</v>
      </c>
      <c r="K199" s="17" t="str">
        <f aca="false">IF(ABS(J199)/F199&gt;0.03,"Review","OK")</f>
        <v>OK</v>
      </c>
      <c r="L199" s="17"/>
      <c r="M199" s="17"/>
      <c r="N199" s="17" t="s">
        <v>4688</v>
      </c>
    </row>
    <row r="200" customFormat="false" ht="15" hidden="false" customHeight="false" outlineLevel="0" collapsed="false">
      <c r="A200" s="17" t="s">
        <v>4841</v>
      </c>
      <c r="B200" s="18" t="n">
        <v>46285</v>
      </c>
      <c r="C200" s="17" t="s">
        <v>82</v>
      </c>
      <c r="D200" s="17" t="s">
        <v>4607</v>
      </c>
      <c r="E200" s="17" t="s">
        <v>4842</v>
      </c>
      <c r="F200" s="15" t="n">
        <v>493.65</v>
      </c>
      <c r="G200" s="15" t="n">
        <v>498.36</v>
      </c>
      <c r="H200" s="15" t="n">
        <f aca="false">ROUND(ROUND(G200*100,0)/10,0)/100</f>
        <v>49.84</v>
      </c>
      <c r="I200" s="15" t="n">
        <f aca="false">G200+H200</f>
        <v>548.2</v>
      </c>
      <c r="J200" s="15" t="n">
        <f aca="false">ROUND(G200-F200,2)</f>
        <v>4.71</v>
      </c>
      <c r="K200" s="17" t="str">
        <f aca="false">IF(ABS(J200)/F200&gt;0.03,"Review","OK")</f>
        <v>OK</v>
      </c>
      <c r="L200" s="17"/>
      <c r="M200" s="17"/>
      <c r="N200" s="17" t="s">
        <v>4607</v>
      </c>
    </row>
    <row r="201" customFormat="false" ht="15" hidden="false" customHeight="false" outlineLevel="0" collapsed="false">
      <c r="A201" s="17" t="s">
        <v>4843</v>
      </c>
      <c r="B201" s="18" t="n">
        <v>46285</v>
      </c>
      <c r="C201" s="17" t="s">
        <v>88</v>
      </c>
      <c r="D201" s="17" t="s">
        <v>4734</v>
      </c>
      <c r="E201" s="17" t="s">
        <v>4844</v>
      </c>
      <c r="F201" s="15" t="n">
        <v>77.01</v>
      </c>
      <c r="G201" s="15" t="n">
        <v>76.64</v>
      </c>
      <c r="H201" s="15" t="n">
        <f aca="false">ROUND(ROUND(G201*100,0)/10,0)/100</f>
        <v>7.66</v>
      </c>
      <c r="I201" s="15" t="n">
        <f aca="false">G201+H201</f>
        <v>84.3</v>
      </c>
      <c r="J201" s="15" t="n">
        <f aca="false">ROUND(G201-F201,2)</f>
        <v>-0.37</v>
      </c>
      <c r="K201" s="17" t="str">
        <f aca="false">IF(ABS(J201)/F201&gt;0.03,"Review","OK")</f>
        <v>OK</v>
      </c>
      <c r="L201" s="17"/>
      <c r="M201" s="17"/>
      <c r="N201" s="17" t="s">
        <v>4734</v>
      </c>
    </row>
    <row r="202" customFormat="false" ht="15" hidden="false" customHeight="false" outlineLevel="0" collapsed="false">
      <c r="A202" s="17" t="s">
        <v>4845</v>
      </c>
      <c r="B202" s="18" t="n">
        <v>46285</v>
      </c>
      <c r="C202" s="17" t="s">
        <v>101</v>
      </c>
      <c r="D202" s="17" t="s">
        <v>4811</v>
      </c>
      <c r="E202" s="17" t="s">
        <v>4846</v>
      </c>
      <c r="F202" s="15" t="n">
        <v>822.47</v>
      </c>
      <c r="G202" s="15" t="n">
        <v>817.27</v>
      </c>
      <c r="H202" s="15" t="n">
        <f aca="false">ROUND(ROUND(G202*100,0)/10,0)/100</f>
        <v>81.73</v>
      </c>
      <c r="I202" s="15" t="n">
        <f aca="false">G202+H202</f>
        <v>899</v>
      </c>
      <c r="J202" s="15" t="n">
        <f aca="false">ROUND(G202-F202,2)</f>
        <v>-5.2</v>
      </c>
      <c r="K202" s="17" t="str">
        <f aca="false">IF(ABS(J202)/F202&gt;0.03,"Review","OK")</f>
        <v>OK</v>
      </c>
      <c r="L202" s="17"/>
      <c r="M202" s="17"/>
      <c r="N202" s="17" t="s">
        <v>4811</v>
      </c>
    </row>
    <row r="203" customFormat="false" ht="15" hidden="false" customHeight="false" outlineLevel="0" collapsed="false">
      <c r="A203" s="17" t="s">
        <v>4847</v>
      </c>
      <c r="B203" s="18" t="n">
        <v>46285</v>
      </c>
      <c r="C203" s="17" t="s">
        <v>88</v>
      </c>
      <c r="D203" s="17" t="s">
        <v>4708</v>
      </c>
      <c r="E203" s="17" t="s">
        <v>4848</v>
      </c>
      <c r="F203" s="15" t="n">
        <v>2166.42</v>
      </c>
      <c r="G203" s="15" t="n">
        <v>2177.1</v>
      </c>
      <c r="H203" s="15" t="n">
        <f aca="false">ROUND(ROUND(G203*100,0)/10,0)/100</f>
        <v>217.71</v>
      </c>
      <c r="I203" s="15" t="n">
        <f aca="false">G203+H203</f>
        <v>2394.81</v>
      </c>
      <c r="J203" s="15" t="n">
        <f aca="false">ROUND(G203-F203,2)</f>
        <v>10.68</v>
      </c>
      <c r="K203" s="17" t="str">
        <f aca="false">IF(ABS(J203)/F203&gt;0.03,"Review","OK")</f>
        <v>OK</v>
      </c>
      <c r="L203" s="17"/>
      <c r="M203" s="17"/>
      <c r="N203" s="17" t="s">
        <v>4708</v>
      </c>
    </row>
    <row r="204" customFormat="false" ht="15" hidden="false" customHeight="false" outlineLevel="0" collapsed="false">
      <c r="A204" s="17" t="s">
        <v>4849</v>
      </c>
      <c r="B204" s="18" t="n">
        <v>46285</v>
      </c>
      <c r="C204" s="17" t="s">
        <v>82</v>
      </c>
      <c r="D204" s="17" t="s">
        <v>4778</v>
      </c>
      <c r="E204" s="17" t="s">
        <v>4850</v>
      </c>
      <c r="F204" s="15" t="n">
        <v>200.7</v>
      </c>
      <c r="G204" s="15" t="n">
        <v>199.08</v>
      </c>
      <c r="H204" s="15" t="n">
        <f aca="false">ROUND(ROUND(G204*100,0)/10,0)/100</f>
        <v>19.91</v>
      </c>
      <c r="I204" s="15" t="n">
        <f aca="false">G204+H204</f>
        <v>218.99</v>
      </c>
      <c r="J204" s="15" t="n">
        <f aca="false">ROUND(G204-F204,2)</f>
        <v>-1.62</v>
      </c>
      <c r="K204" s="17" t="str">
        <f aca="false">IF(ABS(J204)/F204&gt;0.03,"Review","OK")</f>
        <v>OK</v>
      </c>
      <c r="L204" s="17"/>
      <c r="M204" s="17"/>
      <c r="N204" s="17" t="s">
        <v>4778</v>
      </c>
    </row>
    <row r="205" customFormat="false" ht="15" hidden="false" customHeight="false" outlineLevel="0" collapsed="false">
      <c r="A205" s="17" t="s">
        <v>4851</v>
      </c>
      <c r="B205" s="18" t="n">
        <v>46285</v>
      </c>
      <c r="C205" s="17" t="s">
        <v>101</v>
      </c>
      <c r="D205" s="17" t="s">
        <v>4833</v>
      </c>
      <c r="E205" s="17" t="s">
        <v>4852</v>
      </c>
      <c r="F205" s="15" t="n">
        <v>407.19</v>
      </c>
      <c r="G205" s="15" t="n">
        <v>408.54</v>
      </c>
      <c r="H205" s="15" t="n">
        <f aca="false">ROUND(ROUND(G205*100,0)/10,0)/100</f>
        <v>40.85</v>
      </c>
      <c r="I205" s="15" t="n">
        <f aca="false">G205+H205</f>
        <v>449.39</v>
      </c>
      <c r="J205" s="15" t="n">
        <f aca="false">ROUND(G205-F205,2)</f>
        <v>1.35</v>
      </c>
      <c r="K205" s="17" t="str">
        <f aca="false">IF(ABS(J205)/F205&gt;0.03,"Review","OK")</f>
        <v>OK</v>
      </c>
      <c r="L205" s="17"/>
      <c r="M205" s="17"/>
      <c r="N205" s="17" t="s">
        <v>4833</v>
      </c>
    </row>
    <row r="206" customFormat="false" ht="15" hidden="false" customHeight="false" outlineLevel="0" collapsed="false">
      <c r="A206" s="17" t="s">
        <v>4853</v>
      </c>
      <c r="B206" s="18" t="n">
        <v>46285</v>
      </c>
      <c r="C206" s="17" t="s">
        <v>88</v>
      </c>
      <c r="D206" s="17" t="s">
        <v>4778</v>
      </c>
      <c r="E206" s="17" t="s">
        <v>4854</v>
      </c>
      <c r="F206" s="15" t="n">
        <v>56.32</v>
      </c>
      <c r="G206" s="15" t="n">
        <v>56.24</v>
      </c>
      <c r="H206" s="15" t="n">
        <f aca="false">ROUND(ROUND(G206*100,0)/10,0)/100</f>
        <v>5.62</v>
      </c>
      <c r="I206" s="15" t="n">
        <f aca="false">G206+H206</f>
        <v>61.86</v>
      </c>
      <c r="J206" s="15" t="n">
        <f aca="false">ROUND(G206-F206,2)</f>
        <v>-0.08</v>
      </c>
      <c r="K206" s="17" t="str">
        <f aca="false">IF(ABS(J206)/F206&gt;0.03,"Review","OK")</f>
        <v>OK</v>
      </c>
      <c r="L206" s="17"/>
      <c r="M206" s="17"/>
      <c r="N206" s="17" t="s">
        <v>4778</v>
      </c>
    </row>
    <row r="207" customFormat="false" ht="15" hidden="false" customHeight="false" outlineLevel="0" collapsed="false">
      <c r="A207" s="17" t="s">
        <v>4855</v>
      </c>
      <c r="B207" s="18" t="n">
        <v>46286</v>
      </c>
      <c r="C207" s="17" t="s">
        <v>88</v>
      </c>
      <c r="D207" s="17" t="s">
        <v>4726</v>
      </c>
      <c r="E207" s="17" t="s">
        <v>4856</v>
      </c>
      <c r="F207" s="15" t="n">
        <v>499.36</v>
      </c>
      <c r="G207" s="15" t="n">
        <v>500.17</v>
      </c>
      <c r="H207" s="15" t="n">
        <f aca="false">ROUND(ROUND(G207*100,0)/10,0)/100</f>
        <v>50.02</v>
      </c>
      <c r="I207" s="15" t="n">
        <f aca="false">G207+H207</f>
        <v>550.19</v>
      </c>
      <c r="J207" s="15" t="n">
        <f aca="false">ROUND(G207-F207,2)</f>
        <v>0.81</v>
      </c>
      <c r="K207" s="17" t="str">
        <f aca="false">IF(ABS(J207)/F207&gt;0.03,"Review","OK")</f>
        <v>OK</v>
      </c>
      <c r="L207" s="17"/>
      <c r="M207" s="17"/>
      <c r="N207" s="17" t="s">
        <v>4726</v>
      </c>
    </row>
    <row r="208" customFormat="false" ht="15" hidden="false" customHeight="false" outlineLevel="0" collapsed="false">
      <c r="A208" s="17" t="s">
        <v>4857</v>
      </c>
      <c r="B208" s="18" t="n">
        <v>46286</v>
      </c>
      <c r="C208" s="17" t="s">
        <v>88</v>
      </c>
      <c r="D208" s="17" t="s">
        <v>4743</v>
      </c>
      <c r="E208" s="17" t="s">
        <v>4858</v>
      </c>
      <c r="F208" s="15" t="n">
        <v>176.55</v>
      </c>
      <c r="G208" s="15" t="n">
        <v>175.81</v>
      </c>
      <c r="H208" s="15" t="n">
        <f aca="false">ROUND(ROUND(G208*100,0)/10,0)/100</f>
        <v>17.58</v>
      </c>
      <c r="I208" s="15" t="n">
        <f aca="false">G208+H208</f>
        <v>193.39</v>
      </c>
      <c r="J208" s="15" t="n">
        <f aca="false">ROUND(G208-F208,2)</f>
        <v>-0.74</v>
      </c>
      <c r="K208" s="17" t="str">
        <f aca="false">IF(ABS(J208)/F208&gt;0.03,"Review","OK")</f>
        <v>OK</v>
      </c>
      <c r="L208" s="17"/>
      <c r="M208" s="17"/>
      <c r="N208" s="17" t="s">
        <v>4743</v>
      </c>
    </row>
    <row r="209" customFormat="false" ht="15" hidden="false" customHeight="false" outlineLevel="0" collapsed="false">
      <c r="A209" s="17" t="s">
        <v>4859</v>
      </c>
      <c r="B209" s="18" t="n">
        <v>46286</v>
      </c>
      <c r="C209" s="17" t="s">
        <v>82</v>
      </c>
      <c r="D209" s="17" t="s">
        <v>4688</v>
      </c>
      <c r="E209" s="17" t="s">
        <v>4860</v>
      </c>
      <c r="F209" s="15" t="n">
        <v>940.39</v>
      </c>
      <c r="G209" s="15" t="n">
        <v>938.9</v>
      </c>
      <c r="H209" s="15" t="n">
        <f aca="false">ROUND(ROUND(G209*100,0)/10,0)/100</f>
        <v>93.89</v>
      </c>
      <c r="I209" s="15" t="n">
        <f aca="false">G209+H209</f>
        <v>1032.79</v>
      </c>
      <c r="J209" s="15" t="n">
        <f aca="false">ROUND(G209-F209,2)</f>
        <v>-1.49</v>
      </c>
      <c r="K209" s="17" t="str">
        <f aca="false">IF(ABS(J209)/F209&gt;0.03,"Review","OK")</f>
        <v>OK</v>
      </c>
      <c r="L209" s="17"/>
      <c r="M209" s="17"/>
      <c r="N209" s="17" t="s">
        <v>4688</v>
      </c>
    </row>
    <row r="210" customFormat="false" ht="15" hidden="false" customHeight="false" outlineLevel="0" collapsed="false">
      <c r="A210" s="17" t="s">
        <v>4861</v>
      </c>
      <c r="B210" s="18" t="n">
        <v>46286</v>
      </c>
      <c r="C210" s="17" t="s">
        <v>82</v>
      </c>
      <c r="D210" s="17" t="s">
        <v>4677</v>
      </c>
      <c r="E210" s="17" t="s">
        <v>4862</v>
      </c>
      <c r="F210" s="15" t="n">
        <v>136.62</v>
      </c>
      <c r="G210" s="15" t="n">
        <v>137.09</v>
      </c>
      <c r="H210" s="15" t="n">
        <f aca="false">ROUND(ROUND(G210*100,0)/10,0)/100</f>
        <v>13.71</v>
      </c>
      <c r="I210" s="15" t="n">
        <f aca="false">G210+H210</f>
        <v>150.8</v>
      </c>
      <c r="J210" s="15" t="n">
        <f aca="false">ROUND(G210-F210,2)</f>
        <v>0.47</v>
      </c>
      <c r="K210" s="17" t="str">
        <f aca="false">IF(ABS(J210)/F210&gt;0.03,"Review","OK")</f>
        <v>OK</v>
      </c>
      <c r="L210" s="17"/>
      <c r="M210" s="17"/>
      <c r="N210" s="17" t="s">
        <v>4677</v>
      </c>
    </row>
    <row r="211" customFormat="false" ht="15" hidden="false" customHeight="false" outlineLevel="0" collapsed="false">
      <c r="A211" s="17" t="s">
        <v>4863</v>
      </c>
      <c r="B211" s="18" t="n">
        <v>46286</v>
      </c>
      <c r="C211" s="17" t="s">
        <v>88</v>
      </c>
      <c r="D211" s="17" t="s">
        <v>4721</v>
      </c>
      <c r="E211" s="17" t="s">
        <v>4864</v>
      </c>
      <c r="F211" s="15" t="n">
        <v>162.44</v>
      </c>
      <c r="G211" s="15" t="n">
        <v>163.09</v>
      </c>
      <c r="H211" s="15" t="n">
        <f aca="false">ROUND(ROUND(G211*100,0)/10,0)/100</f>
        <v>16.31</v>
      </c>
      <c r="I211" s="15" t="n">
        <f aca="false">G211+H211</f>
        <v>179.4</v>
      </c>
      <c r="J211" s="15" t="n">
        <f aca="false">ROUND(G211-F211,2)</f>
        <v>0.65</v>
      </c>
      <c r="K211" s="17" t="str">
        <f aca="false">IF(ABS(J211)/F211&gt;0.03,"Review","OK")</f>
        <v>OK</v>
      </c>
      <c r="L211" s="17"/>
      <c r="M211" s="17"/>
      <c r="N211" s="17" t="s">
        <v>4721</v>
      </c>
    </row>
    <row r="212" customFormat="false" ht="15" hidden="false" customHeight="false" outlineLevel="0" collapsed="false">
      <c r="A212" s="17" t="s">
        <v>4865</v>
      </c>
      <c r="B212" s="18" t="n">
        <v>46286</v>
      </c>
      <c r="C212" s="17" t="s">
        <v>88</v>
      </c>
      <c r="D212" s="17" t="s">
        <v>4866</v>
      </c>
      <c r="E212" s="17" t="s">
        <v>4867</v>
      </c>
      <c r="F212" s="15" t="n">
        <v>82.77</v>
      </c>
      <c r="G212" s="15" t="n">
        <v>83.3</v>
      </c>
      <c r="H212" s="15" t="n">
        <f aca="false">ROUND(ROUND(G212*100,0)/10,0)/100</f>
        <v>8.33</v>
      </c>
      <c r="I212" s="15" t="n">
        <f aca="false">G212+H212</f>
        <v>91.63</v>
      </c>
      <c r="J212" s="15" t="n">
        <f aca="false">ROUND(G212-F212,2)</f>
        <v>0.53</v>
      </c>
      <c r="K212" s="17" t="str">
        <f aca="false">IF(ABS(J212)/F212&gt;0.03,"Review","OK")</f>
        <v>OK</v>
      </c>
      <c r="L212" s="17"/>
      <c r="M212" s="17"/>
      <c r="N212" s="17" t="s">
        <v>4866</v>
      </c>
    </row>
    <row r="213" customFormat="false" ht="15" hidden="false" customHeight="false" outlineLevel="0" collapsed="false">
      <c r="A213" s="17" t="s">
        <v>4868</v>
      </c>
      <c r="B213" s="18" t="n">
        <v>46286</v>
      </c>
      <c r="C213" s="17" t="s">
        <v>82</v>
      </c>
      <c r="D213" s="17" t="s">
        <v>4726</v>
      </c>
      <c r="E213" s="17" t="s">
        <v>4869</v>
      </c>
      <c r="F213" s="15" t="n">
        <v>437.12</v>
      </c>
      <c r="G213" s="15" t="n">
        <v>434.16</v>
      </c>
      <c r="H213" s="15" t="n">
        <f aca="false">ROUND(ROUND(G213*100,0)/10,0)/100</f>
        <v>43.42</v>
      </c>
      <c r="I213" s="15" t="n">
        <f aca="false">G213+H213</f>
        <v>477.58</v>
      </c>
      <c r="J213" s="15" t="n">
        <f aca="false">ROUND(G213-F213,2)</f>
        <v>-2.96</v>
      </c>
      <c r="K213" s="17" t="str">
        <f aca="false">IF(ABS(J213)/F213&gt;0.03,"Review","OK")</f>
        <v>OK</v>
      </c>
      <c r="L213" s="17"/>
      <c r="M213" s="17"/>
      <c r="N213" s="17" t="s">
        <v>4726</v>
      </c>
    </row>
    <row r="214" customFormat="false" ht="15" hidden="false" customHeight="false" outlineLevel="0" collapsed="false">
      <c r="A214" s="17" t="s">
        <v>4870</v>
      </c>
      <c r="B214" s="18" t="n">
        <v>46286</v>
      </c>
      <c r="C214" s="17" t="s">
        <v>101</v>
      </c>
      <c r="D214" s="17" t="s">
        <v>4871</v>
      </c>
      <c r="E214" s="17" t="s">
        <v>4872</v>
      </c>
      <c r="F214" s="15" t="n">
        <v>322.7</v>
      </c>
      <c r="G214" s="15" t="n">
        <v>321.16</v>
      </c>
      <c r="H214" s="15" t="n">
        <f aca="false">ROUND(ROUND(G214*100,0)/10,0)/100</f>
        <v>32.12</v>
      </c>
      <c r="I214" s="15" t="n">
        <f aca="false">G214+H214</f>
        <v>353.28</v>
      </c>
      <c r="J214" s="15" t="n">
        <f aca="false">ROUND(G214-F214,2)</f>
        <v>-1.54</v>
      </c>
      <c r="K214" s="17" t="str">
        <f aca="false">IF(ABS(J214)/F214&gt;0.03,"Review","OK")</f>
        <v>OK</v>
      </c>
      <c r="L214" s="17"/>
      <c r="M214" s="17"/>
      <c r="N214" s="17" t="s">
        <v>4871</v>
      </c>
    </row>
    <row r="215" customFormat="false" ht="15" hidden="false" customHeight="false" outlineLevel="0" collapsed="false">
      <c r="A215" s="17" t="s">
        <v>4873</v>
      </c>
      <c r="B215" s="18" t="n">
        <v>46286</v>
      </c>
      <c r="C215" s="17" t="s">
        <v>88</v>
      </c>
      <c r="D215" s="17" t="s">
        <v>4750</v>
      </c>
      <c r="E215" s="17" t="s">
        <v>4874</v>
      </c>
      <c r="F215" s="15" t="n">
        <v>101.14</v>
      </c>
      <c r="G215" s="15" t="n">
        <v>100.78</v>
      </c>
      <c r="H215" s="15" t="n">
        <f aca="false">ROUND(ROUND(G215*100,0)/10,0)/100</f>
        <v>10.08</v>
      </c>
      <c r="I215" s="15" t="n">
        <f aca="false">G215+H215</f>
        <v>110.86</v>
      </c>
      <c r="J215" s="15" t="n">
        <f aca="false">ROUND(G215-F215,2)</f>
        <v>-0.36</v>
      </c>
      <c r="K215" s="17" t="str">
        <f aca="false">IF(ABS(J215)/F215&gt;0.03,"Review","OK")</f>
        <v>OK</v>
      </c>
      <c r="L215" s="17"/>
      <c r="M215" s="17"/>
      <c r="N215" s="17" t="s">
        <v>4750</v>
      </c>
    </row>
    <row r="216" customFormat="false" ht="15" hidden="false" customHeight="false" outlineLevel="0" collapsed="false">
      <c r="A216" s="17" t="s">
        <v>4875</v>
      </c>
      <c r="B216" s="18" t="n">
        <v>46286</v>
      </c>
      <c r="C216" s="17" t="s">
        <v>82</v>
      </c>
      <c r="D216" s="17" t="s">
        <v>4833</v>
      </c>
      <c r="E216" s="17" t="s">
        <v>4876</v>
      </c>
      <c r="F216" s="15" t="n">
        <v>345.71</v>
      </c>
      <c r="G216" s="15" t="n">
        <v>344.36</v>
      </c>
      <c r="H216" s="15" t="n">
        <f aca="false">ROUND(ROUND(G216*100,0)/10,0)/100</f>
        <v>34.44</v>
      </c>
      <c r="I216" s="15" t="n">
        <f aca="false">G216+H216</f>
        <v>378.8</v>
      </c>
      <c r="J216" s="15" t="n">
        <f aca="false">ROUND(G216-F216,2)</f>
        <v>-1.35</v>
      </c>
      <c r="K216" s="17" t="str">
        <f aca="false">IF(ABS(J216)/F216&gt;0.03,"Review","OK")</f>
        <v>OK</v>
      </c>
      <c r="L216" s="17"/>
      <c r="M216" s="17"/>
      <c r="N216" s="17" t="s">
        <v>4833</v>
      </c>
    </row>
    <row r="217" customFormat="false" ht="15" hidden="false" customHeight="false" outlineLevel="0" collapsed="false">
      <c r="A217" s="17" t="s">
        <v>4877</v>
      </c>
      <c r="B217" s="18" t="n">
        <v>46286</v>
      </c>
      <c r="C217" s="17" t="s">
        <v>88</v>
      </c>
      <c r="D217" s="17" t="s">
        <v>4726</v>
      </c>
      <c r="E217" s="17" t="s">
        <v>4878</v>
      </c>
      <c r="F217" s="15" t="n">
        <v>512.82</v>
      </c>
      <c r="G217" s="15" t="n">
        <v>515.19</v>
      </c>
      <c r="H217" s="15" t="n">
        <f aca="false">ROUND(ROUND(G217*100,0)/10,0)/100</f>
        <v>51.52</v>
      </c>
      <c r="I217" s="15" t="n">
        <f aca="false">G217+H217</f>
        <v>566.71</v>
      </c>
      <c r="J217" s="15" t="n">
        <f aca="false">ROUND(G217-F217,2)</f>
        <v>2.37</v>
      </c>
      <c r="K217" s="17" t="str">
        <f aca="false">IF(ABS(J217)/F217&gt;0.03,"Review","OK")</f>
        <v>OK</v>
      </c>
      <c r="L217" s="17"/>
      <c r="M217" s="17"/>
      <c r="N217" s="17" t="s">
        <v>4726</v>
      </c>
    </row>
    <row r="218" customFormat="false" ht="15" hidden="false" customHeight="false" outlineLevel="0" collapsed="false">
      <c r="A218" s="17" t="s">
        <v>4879</v>
      </c>
      <c r="B218" s="18" t="n">
        <v>46286</v>
      </c>
      <c r="C218" s="17" t="s">
        <v>101</v>
      </c>
      <c r="D218" s="17" t="s">
        <v>4750</v>
      </c>
      <c r="E218" s="17" t="s">
        <v>4880</v>
      </c>
      <c r="F218" s="15" t="n">
        <v>830.07</v>
      </c>
      <c r="G218" s="15" t="n">
        <v>831.81</v>
      </c>
      <c r="H218" s="15" t="n">
        <f aca="false">ROUND(ROUND(G218*100,0)/10,0)/100</f>
        <v>83.18</v>
      </c>
      <c r="I218" s="15" t="n">
        <f aca="false">G218+H218</f>
        <v>914.99</v>
      </c>
      <c r="J218" s="15" t="n">
        <f aca="false">ROUND(G218-F218,2)</f>
        <v>1.74</v>
      </c>
      <c r="K218" s="17" t="str">
        <f aca="false">IF(ABS(J218)/F218&gt;0.03,"Review","OK")</f>
        <v>OK</v>
      </c>
      <c r="L218" s="17"/>
      <c r="M218" s="17"/>
      <c r="N218" s="17" t="s">
        <v>4750</v>
      </c>
    </row>
    <row r="219" customFormat="false" ht="15" hidden="false" customHeight="false" outlineLevel="0" collapsed="false">
      <c r="A219" s="17" t="s">
        <v>4881</v>
      </c>
      <c r="B219" s="18" t="n">
        <v>46286</v>
      </c>
      <c r="C219" s="17" t="s">
        <v>82</v>
      </c>
      <c r="D219" s="17" t="s">
        <v>4882</v>
      </c>
      <c r="E219" s="17" t="s">
        <v>4883</v>
      </c>
      <c r="F219" s="15" t="n">
        <v>176.14</v>
      </c>
      <c r="G219" s="15" t="n">
        <v>174.42</v>
      </c>
      <c r="H219" s="15" t="n">
        <f aca="false">ROUND(ROUND(G219*100,0)/10,0)/100</f>
        <v>17.44</v>
      </c>
      <c r="I219" s="15" t="n">
        <f aca="false">G219+H219</f>
        <v>191.86</v>
      </c>
      <c r="J219" s="15" t="n">
        <f aca="false">ROUND(G219-F219,2)</f>
        <v>-1.72</v>
      </c>
      <c r="K219" s="17" t="str">
        <f aca="false">IF(ABS(J219)/F219&gt;0.03,"Review","OK")</f>
        <v>OK</v>
      </c>
      <c r="L219" s="17"/>
      <c r="M219" s="17"/>
      <c r="N219" s="17" t="s">
        <v>4882</v>
      </c>
    </row>
    <row r="220" customFormat="false" ht="15" hidden="false" customHeight="false" outlineLevel="0" collapsed="false">
      <c r="A220" s="17" t="s">
        <v>4884</v>
      </c>
      <c r="B220" s="18" t="n">
        <v>46286</v>
      </c>
      <c r="C220" s="17" t="s">
        <v>88</v>
      </c>
      <c r="D220" s="17" t="s">
        <v>4657</v>
      </c>
      <c r="E220" s="17" t="s">
        <v>4885</v>
      </c>
      <c r="F220" s="15" t="n">
        <v>67.57</v>
      </c>
      <c r="G220" s="15" t="n">
        <v>67.28</v>
      </c>
      <c r="H220" s="15" t="n">
        <f aca="false">ROUND(ROUND(G220*100,0)/10,0)/100</f>
        <v>6.73</v>
      </c>
      <c r="I220" s="15" t="n">
        <f aca="false">G220+H220</f>
        <v>74.01</v>
      </c>
      <c r="J220" s="15" t="n">
        <f aca="false">ROUND(G220-F220,2)</f>
        <v>-0.29</v>
      </c>
      <c r="K220" s="17" t="str">
        <f aca="false">IF(ABS(J220)/F220&gt;0.03,"Review","OK")</f>
        <v>OK</v>
      </c>
      <c r="L220" s="17"/>
      <c r="M220" s="17"/>
      <c r="N220" s="17" t="s">
        <v>4657</v>
      </c>
    </row>
    <row r="221" customFormat="false" ht="15" hidden="false" customHeight="false" outlineLevel="0" collapsed="false">
      <c r="A221" s="17" t="s">
        <v>4886</v>
      </c>
      <c r="B221" s="18" t="n">
        <v>46286</v>
      </c>
      <c r="C221" s="17" t="s">
        <v>88</v>
      </c>
      <c r="D221" s="17" t="s">
        <v>4871</v>
      </c>
      <c r="E221" s="17" t="s">
        <v>4887</v>
      </c>
      <c r="F221" s="15" t="n">
        <v>120.06</v>
      </c>
      <c r="G221" s="15" t="n">
        <v>130.87</v>
      </c>
      <c r="H221" s="15" t="n">
        <f aca="false">ROUND(ROUND(G221*100,0)/10,0)/100</f>
        <v>13.09</v>
      </c>
      <c r="I221" s="15" t="n">
        <f aca="false">G221+H221</f>
        <v>143.96</v>
      </c>
      <c r="J221" s="15" t="n">
        <f aca="false">ROUND(G221-F221,2)</f>
        <v>10.81</v>
      </c>
      <c r="K221" s="17" t="str">
        <f aca="false">IF(ABS(J221)/F221&gt;0.03,"Review","OK")</f>
        <v>Review</v>
      </c>
      <c r="L221" s="17"/>
      <c r="M221" s="17" t="s">
        <v>4556</v>
      </c>
      <c r="N221" s="17" t="s">
        <v>4871</v>
      </c>
    </row>
    <row r="222" customFormat="false" ht="15" hidden="false" customHeight="false" outlineLevel="0" collapsed="false">
      <c r="A222" s="17" t="s">
        <v>4888</v>
      </c>
      <c r="B222" s="18" t="n">
        <v>46286</v>
      </c>
      <c r="C222" s="17" t="s">
        <v>82</v>
      </c>
      <c r="D222" s="17" t="s">
        <v>4657</v>
      </c>
      <c r="E222" s="17" t="s">
        <v>4889</v>
      </c>
      <c r="F222" s="15" t="n">
        <v>162.54</v>
      </c>
      <c r="G222" s="15" t="n">
        <v>163.48</v>
      </c>
      <c r="H222" s="15" t="n">
        <f aca="false">ROUND(ROUND(G222*100,0)/10,0)/100</f>
        <v>16.35</v>
      </c>
      <c r="I222" s="15" t="n">
        <f aca="false">G222+H222</f>
        <v>179.83</v>
      </c>
      <c r="J222" s="15" t="n">
        <f aca="false">ROUND(G222-F222,2)</f>
        <v>0.94</v>
      </c>
      <c r="K222" s="17" t="str">
        <f aca="false">IF(ABS(J222)/F222&gt;0.03,"Review","OK")</f>
        <v>OK</v>
      </c>
      <c r="L222" s="17"/>
      <c r="M222" s="17"/>
      <c r="N222" s="17" t="s">
        <v>4657</v>
      </c>
    </row>
    <row r="223" customFormat="false" ht="15" hidden="false" customHeight="false" outlineLevel="0" collapsed="false">
      <c r="A223" s="17" t="s">
        <v>4890</v>
      </c>
      <c r="B223" s="18" t="n">
        <v>46286</v>
      </c>
      <c r="C223" s="17" t="s">
        <v>101</v>
      </c>
      <c r="D223" s="17" t="s">
        <v>4677</v>
      </c>
      <c r="E223" s="17" t="s">
        <v>4891</v>
      </c>
      <c r="F223" s="15" t="n">
        <v>246.51</v>
      </c>
      <c r="G223" s="15" t="n">
        <v>244.35</v>
      </c>
      <c r="H223" s="15" t="n">
        <f aca="false">ROUND(ROUND(G223*100,0)/10,0)/100</f>
        <v>24.44</v>
      </c>
      <c r="I223" s="15" t="n">
        <f aca="false">G223+H223</f>
        <v>268.79</v>
      </c>
      <c r="J223" s="15" t="n">
        <f aca="false">ROUND(G223-F223,2)</f>
        <v>-2.16</v>
      </c>
      <c r="K223" s="17" t="str">
        <f aca="false">IF(ABS(J223)/F223&gt;0.03,"Review","OK")</f>
        <v>OK</v>
      </c>
      <c r="L223" s="17"/>
      <c r="M223" s="17"/>
      <c r="N223" s="17" t="s">
        <v>4677</v>
      </c>
    </row>
    <row r="224" customFormat="false" ht="15" hidden="false" customHeight="false" outlineLevel="0" collapsed="false">
      <c r="A224" s="17" t="s">
        <v>4892</v>
      </c>
      <c r="B224" s="18" t="n">
        <v>46286</v>
      </c>
      <c r="C224" s="17" t="s">
        <v>82</v>
      </c>
      <c r="D224" s="17" t="s">
        <v>4750</v>
      </c>
      <c r="E224" s="17" t="s">
        <v>4893</v>
      </c>
      <c r="F224" s="15" t="n">
        <v>1891.12</v>
      </c>
      <c r="G224" s="15" t="n">
        <v>1885.52</v>
      </c>
      <c r="H224" s="15" t="n">
        <f aca="false">ROUND(ROUND(G224*100,0)/10,0)/100</f>
        <v>188.55</v>
      </c>
      <c r="I224" s="15" t="n">
        <f aca="false">G224+H224</f>
        <v>2074.07</v>
      </c>
      <c r="J224" s="15" t="n">
        <f aca="false">ROUND(G224-F224,2)</f>
        <v>-5.6</v>
      </c>
      <c r="K224" s="17" t="str">
        <f aca="false">IF(ABS(J224)/F224&gt;0.03,"Review","OK")</f>
        <v>OK</v>
      </c>
      <c r="L224" s="17"/>
      <c r="M224" s="17"/>
      <c r="N224" s="17" t="s">
        <v>4750</v>
      </c>
    </row>
    <row r="225" customFormat="false" ht="15" hidden="false" customHeight="false" outlineLevel="0" collapsed="false">
      <c r="A225" s="17" t="s">
        <v>4894</v>
      </c>
      <c r="B225" s="18" t="n">
        <v>46287</v>
      </c>
      <c r="C225" s="17" t="s">
        <v>101</v>
      </c>
      <c r="D225" s="17" t="s">
        <v>4677</v>
      </c>
      <c r="E225" s="17" t="s">
        <v>4895</v>
      </c>
      <c r="F225" s="15" t="n">
        <v>162.34</v>
      </c>
      <c r="G225" s="15" t="n">
        <v>161.08</v>
      </c>
      <c r="H225" s="15" t="n">
        <f aca="false">ROUND(ROUND(G225*100,0)/10,0)/100</f>
        <v>16.11</v>
      </c>
      <c r="I225" s="15" t="n">
        <f aca="false">G225+H225</f>
        <v>177.19</v>
      </c>
      <c r="J225" s="15" t="n">
        <f aca="false">ROUND(G225-F225,2)</f>
        <v>-1.26</v>
      </c>
      <c r="K225" s="17" t="str">
        <f aca="false">IF(ABS(J225)/F225&gt;0.03,"Review","OK")</f>
        <v>OK</v>
      </c>
      <c r="L225" s="17"/>
      <c r="M225" s="17"/>
      <c r="N225" s="17" t="s">
        <v>4677</v>
      </c>
    </row>
    <row r="226" customFormat="false" ht="15" hidden="false" customHeight="false" outlineLevel="0" collapsed="false">
      <c r="A226" s="17" t="s">
        <v>4896</v>
      </c>
      <c r="B226" s="18" t="n">
        <v>46287</v>
      </c>
      <c r="C226" s="17" t="s">
        <v>82</v>
      </c>
      <c r="D226" s="17" t="s">
        <v>4799</v>
      </c>
      <c r="E226" s="17" t="s">
        <v>4897</v>
      </c>
      <c r="F226" s="15" t="n">
        <v>384.89</v>
      </c>
      <c r="G226" s="15" t="n">
        <v>384.51</v>
      </c>
      <c r="H226" s="15" t="n">
        <f aca="false">ROUND(ROUND(G226*100,0)/10,0)/100</f>
        <v>38.45</v>
      </c>
      <c r="I226" s="15" t="n">
        <f aca="false">G226+H226</f>
        <v>422.96</v>
      </c>
      <c r="J226" s="15" t="n">
        <f aca="false">ROUND(G226-F226,2)</f>
        <v>-0.38</v>
      </c>
      <c r="K226" s="17" t="str">
        <f aca="false">IF(ABS(J226)/F226&gt;0.03,"Review","OK")</f>
        <v>OK</v>
      </c>
      <c r="L226" s="17"/>
      <c r="M226" s="17"/>
      <c r="N226" s="17" t="s">
        <v>4799</v>
      </c>
    </row>
    <row r="227" customFormat="false" ht="15" hidden="false" customHeight="false" outlineLevel="0" collapsed="false">
      <c r="A227" s="17" t="s">
        <v>4898</v>
      </c>
      <c r="B227" s="18" t="n">
        <v>46287</v>
      </c>
      <c r="C227" s="17" t="s">
        <v>82</v>
      </c>
      <c r="D227" s="17" t="s">
        <v>4871</v>
      </c>
      <c r="E227" s="17" t="s">
        <v>4899</v>
      </c>
      <c r="F227" s="15" t="n">
        <v>85.12</v>
      </c>
      <c r="G227" s="15" t="n">
        <v>77.08</v>
      </c>
      <c r="H227" s="15" t="n">
        <f aca="false">ROUND(ROUND(G227*100,0)/10,0)/100</f>
        <v>7.71</v>
      </c>
      <c r="I227" s="15" t="n">
        <f aca="false">G227+H227</f>
        <v>84.79</v>
      </c>
      <c r="J227" s="15" t="n">
        <f aca="false">ROUND(G227-F227,2)</f>
        <v>-8.04</v>
      </c>
      <c r="K227" s="17" t="str">
        <f aca="false">IF(ABS(J227)/F227&gt;0.03,"Review","OK")</f>
        <v>Review</v>
      </c>
      <c r="L227" s="17"/>
      <c r="M227" s="17" t="s">
        <v>4741</v>
      </c>
      <c r="N227" s="17" t="s">
        <v>4871</v>
      </c>
    </row>
    <row r="228" customFormat="false" ht="15" hidden="false" customHeight="false" outlineLevel="0" collapsed="false">
      <c r="A228" s="17" t="s">
        <v>4900</v>
      </c>
      <c r="B228" s="18" t="n">
        <v>46287</v>
      </c>
      <c r="C228" s="17" t="s">
        <v>88</v>
      </c>
      <c r="D228" s="17" t="s">
        <v>4778</v>
      </c>
      <c r="E228" s="17" t="s">
        <v>4901</v>
      </c>
      <c r="F228" s="15" t="n">
        <v>198.77</v>
      </c>
      <c r="G228" s="15" t="n">
        <v>197.6</v>
      </c>
      <c r="H228" s="15" t="n">
        <f aca="false">ROUND(ROUND(G228*100,0)/10,0)/100</f>
        <v>19.76</v>
      </c>
      <c r="I228" s="15" t="n">
        <f aca="false">G228+H228</f>
        <v>217.36</v>
      </c>
      <c r="J228" s="15" t="n">
        <f aca="false">ROUND(G228-F228,2)</f>
        <v>-1.17</v>
      </c>
      <c r="K228" s="17" t="str">
        <f aca="false">IF(ABS(J228)/F228&gt;0.03,"Review","OK")</f>
        <v>OK</v>
      </c>
      <c r="L228" s="17"/>
      <c r="M228" s="17"/>
      <c r="N228" s="17" t="s">
        <v>4778</v>
      </c>
    </row>
    <row r="229" customFormat="false" ht="15" hidden="false" customHeight="false" outlineLevel="0" collapsed="false">
      <c r="A229" s="17" t="s">
        <v>4902</v>
      </c>
      <c r="B229" s="18" t="n">
        <v>46287</v>
      </c>
      <c r="C229" s="17" t="s">
        <v>82</v>
      </c>
      <c r="D229" s="17" t="s">
        <v>4811</v>
      </c>
      <c r="E229" s="17" t="s">
        <v>4903</v>
      </c>
      <c r="F229" s="15" t="n">
        <v>109.08</v>
      </c>
      <c r="G229" s="15" t="n">
        <v>109.37</v>
      </c>
      <c r="H229" s="15" t="n">
        <f aca="false">ROUND(ROUND(G229*100,0)/10,0)/100</f>
        <v>10.94</v>
      </c>
      <c r="I229" s="15" t="n">
        <f aca="false">G229+H229</f>
        <v>120.31</v>
      </c>
      <c r="J229" s="15" t="n">
        <f aca="false">ROUND(G229-F229,2)</f>
        <v>0.29</v>
      </c>
      <c r="K229" s="17" t="str">
        <f aca="false">IF(ABS(J229)/F229&gt;0.03,"Review","OK")</f>
        <v>OK</v>
      </c>
      <c r="L229" s="17"/>
      <c r="M229" s="17"/>
      <c r="N229" s="17" t="s">
        <v>4811</v>
      </c>
    </row>
    <row r="230" customFormat="false" ht="15" hidden="false" customHeight="false" outlineLevel="0" collapsed="false">
      <c r="A230" s="17" t="s">
        <v>4904</v>
      </c>
      <c r="B230" s="18" t="n">
        <v>46287</v>
      </c>
      <c r="C230" s="17" t="s">
        <v>82</v>
      </c>
      <c r="D230" s="17" t="s">
        <v>4833</v>
      </c>
      <c r="E230" s="17" t="s">
        <v>4905</v>
      </c>
      <c r="F230" s="15" t="n">
        <v>294.42</v>
      </c>
      <c r="G230" s="15" t="n">
        <v>292.05</v>
      </c>
      <c r="H230" s="15" t="n">
        <f aca="false">ROUND(ROUND(G230*100,0)/10,0)/100</f>
        <v>29.21</v>
      </c>
      <c r="I230" s="15" t="n">
        <f aca="false">G230+H230</f>
        <v>321.26</v>
      </c>
      <c r="J230" s="15" t="n">
        <f aca="false">ROUND(G230-F230,2)</f>
        <v>-2.37</v>
      </c>
      <c r="K230" s="17" t="str">
        <f aca="false">IF(ABS(J230)/F230&gt;0.03,"Review","OK")</f>
        <v>OK</v>
      </c>
      <c r="L230" s="17"/>
      <c r="M230" s="17"/>
      <c r="N230" s="17" t="s">
        <v>4833</v>
      </c>
    </row>
    <row r="231" customFormat="false" ht="15" hidden="false" customHeight="false" outlineLevel="0" collapsed="false">
      <c r="A231" s="17" t="s">
        <v>4906</v>
      </c>
      <c r="B231" s="18" t="n">
        <v>46287</v>
      </c>
      <c r="C231" s="17" t="s">
        <v>82</v>
      </c>
      <c r="D231" s="17" t="s">
        <v>4833</v>
      </c>
      <c r="E231" s="17" t="s">
        <v>4907</v>
      </c>
      <c r="F231" s="15" t="n">
        <v>466.48</v>
      </c>
      <c r="G231" s="15" t="n">
        <v>465.7</v>
      </c>
      <c r="H231" s="15" t="n">
        <f aca="false">ROUND(ROUND(G231*100,0)/10,0)/100</f>
        <v>46.57</v>
      </c>
      <c r="I231" s="15" t="n">
        <f aca="false">G231+H231</f>
        <v>512.27</v>
      </c>
      <c r="J231" s="15" t="n">
        <f aca="false">ROUND(G231-F231,2)</f>
        <v>-0.78</v>
      </c>
      <c r="K231" s="17" t="str">
        <f aca="false">IF(ABS(J231)/F231&gt;0.03,"Review","OK")</f>
        <v>OK</v>
      </c>
      <c r="L231" s="17"/>
      <c r="M231" s="17"/>
      <c r="N231" s="17" t="s">
        <v>4833</v>
      </c>
    </row>
    <row r="232" customFormat="false" ht="15" hidden="false" customHeight="false" outlineLevel="0" collapsed="false">
      <c r="A232" s="17" t="s">
        <v>4908</v>
      </c>
      <c r="B232" s="18" t="n">
        <v>46287</v>
      </c>
      <c r="C232" s="17" t="s">
        <v>88</v>
      </c>
      <c r="D232" s="17" t="s">
        <v>4721</v>
      </c>
      <c r="E232" s="17" t="s">
        <v>4909</v>
      </c>
      <c r="F232" s="15" t="n">
        <v>261.38</v>
      </c>
      <c r="G232" s="15" t="n">
        <v>263.56</v>
      </c>
      <c r="H232" s="15" t="n">
        <f aca="false">ROUND(ROUND(G232*100,0)/10,0)/100</f>
        <v>26.36</v>
      </c>
      <c r="I232" s="15" t="n">
        <f aca="false">G232+H232</f>
        <v>289.92</v>
      </c>
      <c r="J232" s="15" t="n">
        <f aca="false">ROUND(G232-F232,2)</f>
        <v>2.18</v>
      </c>
      <c r="K232" s="17" t="str">
        <f aca="false">IF(ABS(J232)/F232&gt;0.03,"Review","OK")</f>
        <v>OK</v>
      </c>
      <c r="L232" s="17"/>
      <c r="M232" s="17"/>
      <c r="N232" s="17" t="s">
        <v>4721</v>
      </c>
    </row>
    <row r="233" customFormat="false" ht="15" hidden="false" customHeight="false" outlineLevel="0" collapsed="false">
      <c r="A233" s="17" t="s">
        <v>4910</v>
      </c>
      <c r="B233" s="18" t="n">
        <v>46287</v>
      </c>
      <c r="C233" s="17" t="s">
        <v>88</v>
      </c>
      <c r="D233" s="17" t="s">
        <v>4726</v>
      </c>
      <c r="E233" s="17" t="s">
        <v>4911</v>
      </c>
      <c r="F233" s="15" t="n">
        <v>135.46</v>
      </c>
      <c r="G233" s="15" t="n">
        <v>135.52</v>
      </c>
      <c r="H233" s="15" t="n">
        <f aca="false">ROUND(ROUND(G233*100,0)/10,0)/100</f>
        <v>13.55</v>
      </c>
      <c r="I233" s="15" t="n">
        <f aca="false">G233+H233</f>
        <v>149.07</v>
      </c>
      <c r="J233" s="15" t="n">
        <f aca="false">ROUND(G233-F233,2)</f>
        <v>0.06</v>
      </c>
      <c r="K233" s="17" t="str">
        <f aca="false">IF(ABS(J233)/F233&gt;0.03,"Review","OK")</f>
        <v>OK</v>
      </c>
      <c r="L233" s="17"/>
      <c r="M233" s="17"/>
      <c r="N233" s="17" t="s">
        <v>4726</v>
      </c>
    </row>
    <row r="234" customFormat="false" ht="15" hidden="false" customHeight="false" outlineLevel="0" collapsed="false">
      <c r="A234" s="17" t="s">
        <v>4912</v>
      </c>
      <c r="B234" s="18" t="n">
        <v>46287</v>
      </c>
      <c r="C234" s="17" t="s">
        <v>101</v>
      </c>
      <c r="D234" s="17" t="s">
        <v>4739</v>
      </c>
      <c r="E234" s="17" t="s">
        <v>4913</v>
      </c>
      <c r="F234" s="15" t="n">
        <v>994.97</v>
      </c>
      <c r="G234" s="15" t="n">
        <v>998.57</v>
      </c>
      <c r="H234" s="15" t="n">
        <f aca="false">ROUND(ROUND(G234*100,0)/10,0)/100</f>
        <v>99.86</v>
      </c>
      <c r="I234" s="15" t="n">
        <f aca="false">G234+H234</f>
        <v>1098.43</v>
      </c>
      <c r="J234" s="15" t="n">
        <f aca="false">ROUND(G234-F234,2)</f>
        <v>3.6</v>
      </c>
      <c r="K234" s="17" t="str">
        <f aca="false">IF(ABS(J234)/F234&gt;0.03,"Review","OK")</f>
        <v>OK</v>
      </c>
      <c r="L234" s="17"/>
      <c r="M234" s="17"/>
      <c r="N234" s="17" t="s">
        <v>4739</v>
      </c>
    </row>
    <row r="235" customFormat="false" ht="15" hidden="false" customHeight="false" outlineLevel="0" collapsed="false">
      <c r="A235" s="17" t="s">
        <v>4914</v>
      </c>
      <c r="B235" s="18" t="n">
        <v>46287</v>
      </c>
      <c r="C235" s="17" t="s">
        <v>82</v>
      </c>
      <c r="D235" s="17" t="s">
        <v>4833</v>
      </c>
      <c r="E235" s="17" t="s">
        <v>4915</v>
      </c>
      <c r="F235" s="15" t="n">
        <v>129.41</v>
      </c>
      <c r="G235" s="15" t="n">
        <v>128.49</v>
      </c>
      <c r="H235" s="15" t="n">
        <f aca="false">ROUND(ROUND(G235*100,0)/10,0)/100</f>
        <v>12.85</v>
      </c>
      <c r="I235" s="15" t="n">
        <f aca="false">G235+H235</f>
        <v>141.34</v>
      </c>
      <c r="J235" s="15" t="n">
        <f aca="false">ROUND(G235-F235,2)</f>
        <v>-0.92</v>
      </c>
      <c r="K235" s="17" t="str">
        <f aca="false">IF(ABS(J235)/F235&gt;0.03,"Review","OK")</f>
        <v>OK</v>
      </c>
      <c r="L235" s="17"/>
      <c r="M235" s="17"/>
      <c r="N235" s="17" t="s">
        <v>4833</v>
      </c>
    </row>
    <row r="236" customFormat="false" ht="15" hidden="false" customHeight="false" outlineLevel="0" collapsed="false">
      <c r="A236" s="17" t="s">
        <v>4916</v>
      </c>
      <c r="B236" s="18" t="n">
        <v>46287</v>
      </c>
      <c r="C236" s="17" t="s">
        <v>82</v>
      </c>
      <c r="D236" s="17" t="s">
        <v>4652</v>
      </c>
      <c r="E236" s="17" t="s">
        <v>4917</v>
      </c>
      <c r="F236" s="15" t="n">
        <v>139.84</v>
      </c>
      <c r="G236" s="15" t="n">
        <v>140.33</v>
      </c>
      <c r="H236" s="15" t="n">
        <f aca="false">ROUND(ROUND(G236*100,0)/10,0)/100</f>
        <v>14.03</v>
      </c>
      <c r="I236" s="15" t="n">
        <f aca="false">G236+H236</f>
        <v>154.36</v>
      </c>
      <c r="J236" s="15" t="n">
        <f aca="false">ROUND(G236-F236,2)</f>
        <v>0.49</v>
      </c>
      <c r="K236" s="17" t="str">
        <f aca="false">IF(ABS(J236)/F236&gt;0.03,"Review","OK")</f>
        <v>OK</v>
      </c>
      <c r="L236" s="17"/>
      <c r="M236" s="17"/>
      <c r="N236" s="17" t="s">
        <v>4652</v>
      </c>
    </row>
    <row r="237" customFormat="false" ht="15" hidden="false" customHeight="false" outlineLevel="0" collapsed="false">
      <c r="A237" s="17" t="s">
        <v>4918</v>
      </c>
      <c r="B237" s="18" t="n">
        <v>46287</v>
      </c>
      <c r="C237" s="17" t="s">
        <v>82</v>
      </c>
      <c r="D237" s="17" t="s">
        <v>4701</v>
      </c>
      <c r="E237" s="17" t="s">
        <v>4919</v>
      </c>
      <c r="F237" s="15" t="n">
        <v>169.08</v>
      </c>
      <c r="G237" s="15" t="n">
        <v>167.77</v>
      </c>
      <c r="H237" s="15" t="n">
        <f aca="false">ROUND(ROUND(G237*100,0)/10,0)/100</f>
        <v>16.78</v>
      </c>
      <c r="I237" s="15" t="n">
        <f aca="false">G237+H237</f>
        <v>184.55</v>
      </c>
      <c r="J237" s="15" t="n">
        <f aca="false">ROUND(G237-F237,2)</f>
        <v>-1.31</v>
      </c>
      <c r="K237" s="17" t="str">
        <f aca="false">IF(ABS(J237)/F237&gt;0.03,"Review","OK")</f>
        <v>OK</v>
      </c>
      <c r="L237" s="17"/>
      <c r="M237" s="17"/>
      <c r="N237" s="17" t="s">
        <v>4701</v>
      </c>
    </row>
    <row r="238" customFormat="false" ht="15" hidden="false" customHeight="false" outlineLevel="0" collapsed="false">
      <c r="A238" s="17" t="s">
        <v>4920</v>
      </c>
      <c r="B238" s="18" t="n">
        <v>46287</v>
      </c>
      <c r="C238" s="17" t="s">
        <v>82</v>
      </c>
      <c r="D238" s="17" t="s">
        <v>4708</v>
      </c>
      <c r="E238" s="17" t="s">
        <v>4921</v>
      </c>
      <c r="F238" s="15" t="n">
        <v>773.57</v>
      </c>
      <c r="G238" s="15" t="n">
        <v>780.64</v>
      </c>
      <c r="H238" s="15" t="n">
        <f aca="false">ROUND(ROUND(G238*100,0)/10,0)/100</f>
        <v>78.06</v>
      </c>
      <c r="I238" s="15" t="n">
        <f aca="false">G238+H238</f>
        <v>858.7</v>
      </c>
      <c r="J238" s="15" t="n">
        <f aca="false">ROUND(G238-F238,2)</f>
        <v>7.07</v>
      </c>
      <c r="K238" s="17" t="str">
        <f aca="false">IF(ABS(J238)/F238&gt;0.03,"Review","OK")</f>
        <v>OK</v>
      </c>
      <c r="L238" s="17"/>
      <c r="M238" s="17"/>
      <c r="N238" s="17" t="s">
        <v>4708</v>
      </c>
    </row>
    <row r="239" customFormat="false" ht="15" hidden="false" customHeight="false" outlineLevel="0" collapsed="false">
      <c r="A239" s="17" t="s">
        <v>4922</v>
      </c>
      <c r="B239" s="18" t="n">
        <v>46287</v>
      </c>
      <c r="C239" s="17" t="s">
        <v>88</v>
      </c>
      <c r="D239" s="17" t="s">
        <v>4677</v>
      </c>
      <c r="E239" s="17" t="s">
        <v>4923</v>
      </c>
      <c r="F239" s="15" t="n">
        <v>753.29</v>
      </c>
      <c r="G239" s="15" t="n">
        <v>706.36</v>
      </c>
      <c r="H239" s="15" t="n">
        <f aca="false">ROUND(ROUND(G239*100,0)/10,0)/100</f>
        <v>70.64</v>
      </c>
      <c r="I239" s="15" t="n">
        <f aca="false">G239+H239</f>
        <v>777</v>
      </c>
      <c r="J239" s="15" t="n">
        <f aca="false">ROUND(G239-F239,2)</f>
        <v>-46.93</v>
      </c>
      <c r="K239" s="17" t="str">
        <f aca="false">IF(ABS(J239)/F239&gt;0.03,"Review","OK")</f>
        <v>Review</v>
      </c>
      <c r="L239" s="17"/>
      <c r="M239" s="17" t="s">
        <v>4741</v>
      </c>
      <c r="N239" s="17" t="s">
        <v>4677</v>
      </c>
    </row>
    <row r="240" customFormat="false" ht="15" hidden="false" customHeight="false" outlineLevel="0" collapsed="false">
      <c r="A240" s="17" t="s">
        <v>4924</v>
      </c>
      <c r="B240" s="18" t="n">
        <v>46287</v>
      </c>
      <c r="C240" s="17" t="s">
        <v>82</v>
      </c>
      <c r="D240" s="17" t="s">
        <v>4833</v>
      </c>
      <c r="E240" s="17" t="s">
        <v>4925</v>
      </c>
      <c r="F240" s="15" t="n">
        <v>980.59</v>
      </c>
      <c r="G240" s="15" t="n">
        <v>1078.51</v>
      </c>
      <c r="H240" s="15" t="n">
        <f aca="false">ROUND(ROUND(G240*100,0)/10,0)/100</f>
        <v>107.85</v>
      </c>
      <c r="I240" s="15" t="n">
        <f aca="false">G240+H240</f>
        <v>1186.36</v>
      </c>
      <c r="J240" s="15" t="n">
        <f aca="false">ROUND(G240-F240,2)</f>
        <v>97.92</v>
      </c>
      <c r="K240" s="17" t="str">
        <f aca="false">IF(ABS(J240)/F240&gt;0.03,"Review","OK")</f>
        <v>Review</v>
      </c>
      <c r="L240" s="17"/>
      <c r="M240" s="17" t="s">
        <v>4730</v>
      </c>
      <c r="N240" s="17" t="s">
        <v>4833</v>
      </c>
    </row>
    <row r="241" customFormat="false" ht="15" hidden="false" customHeight="false" outlineLevel="0" collapsed="false">
      <c r="A241" s="17" t="s">
        <v>4926</v>
      </c>
      <c r="B241" s="18" t="n">
        <v>46287</v>
      </c>
      <c r="C241" s="17" t="s">
        <v>88</v>
      </c>
      <c r="D241" s="17" t="s">
        <v>4750</v>
      </c>
      <c r="E241" s="17" t="s">
        <v>4927</v>
      </c>
      <c r="F241" s="15" t="n">
        <v>586.98</v>
      </c>
      <c r="G241" s="15" t="n">
        <v>592.77</v>
      </c>
      <c r="H241" s="15" t="n">
        <f aca="false">ROUND(ROUND(G241*100,0)/10,0)/100</f>
        <v>59.28</v>
      </c>
      <c r="I241" s="15" t="n">
        <f aca="false">G241+H241</f>
        <v>652.05</v>
      </c>
      <c r="J241" s="15" t="n">
        <f aca="false">ROUND(G241-F241,2)</f>
        <v>5.79</v>
      </c>
      <c r="K241" s="17" t="str">
        <f aca="false">IF(ABS(J241)/F241&gt;0.03,"Review","OK")</f>
        <v>OK</v>
      </c>
      <c r="L241" s="17"/>
      <c r="M241" s="17"/>
      <c r="N241" s="17" t="s">
        <v>4750</v>
      </c>
    </row>
    <row r="242" customFormat="false" ht="15" hidden="false" customHeight="false" outlineLevel="0" collapsed="false">
      <c r="A242" s="17" t="s">
        <v>4928</v>
      </c>
      <c r="B242" s="18" t="n">
        <v>46287</v>
      </c>
      <c r="C242" s="17" t="s">
        <v>82</v>
      </c>
      <c r="D242" s="17" t="s">
        <v>4743</v>
      </c>
      <c r="E242" s="17" t="s">
        <v>4929</v>
      </c>
      <c r="F242" s="15" t="n">
        <v>902.33</v>
      </c>
      <c r="G242" s="15" t="n">
        <v>900.48</v>
      </c>
      <c r="H242" s="15" t="n">
        <f aca="false">ROUND(ROUND(G242*100,0)/10,0)/100</f>
        <v>90.05</v>
      </c>
      <c r="I242" s="15" t="n">
        <f aca="false">G242+H242</f>
        <v>990.53</v>
      </c>
      <c r="J242" s="15" t="n">
        <f aca="false">ROUND(G242-F242,2)</f>
        <v>-1.85</v>
      </c>
      <c r="K242" s="17" t="str">
        <f aca="false">IF(ABS(J242)/F242&gt;0.03,"Review","OK")</f>
        <v>OK</v>
      </c>
      <c r="L242" s="17"/>
      <c r="M242" s="17"/>
      <c r="N242" s="17" t="s">
        <v>4743</v>
      </c>
    </row>
    <row r="243" customFormat="false" ht="15" hidden="false" customHeight="false" outlineLevel="0" collapsed="false">
      <c r="A243" s="17" t="s">
        <v>4930</v>
      </c>
      <c r="B243" s="18" t="n">
        <v>46287</v>
      </c>
      <c r="C243" s="17" t="s">
        <v>82</v>
      </c>
      <c r="D243" s="17" t="s">
        <v>4750</v>
      </c>
      <c r="E243" s="17" t="s">
        <v>4931</v>
      </c>
      <c r="F243" s="15" t="n">
        <v>122.3</v>
      </c>
      <c r="G243" s="15" t="n">
        <v>121.64</v>
      </c>
      <c r="H243" s="15" t="n">
        <f aca="false">ROUND(ROUND(G243*100,0)/10,0)/100</f>
        <v>12.16</v>
      </c>
      <c r="I243" s="15" t="n">
        <f aca="false">G243+H243</f>
        <v>133.8</v>
      </c>
      <c r="J243" s="15" t="n">
        <f aca="false">ROUND(G243-F243,2)</f>
        <v>-0.66</v>
      </c>
      <c r="K243" s="17" t="str">
        <f aca="false">IF(ABS(J243)/F243&gt;0.03,"Review","OK")</f>
        <v>OK</v>
      </c>
      <c r="L243" s="17"/>
      <c r="M243" s="17"/>
      <c r="N243" s="17" t="s">
        <v>4750</v>
      </c>
    </row>
    <row r="244" customFormat="false" ht="15" hidden="false" customHeight="false" outlineLevel="0" collapsed="false">
      <c r="A244" s="17" t="s">
        <v>4932</v>
      </c>
      <c r="B244" s="18" t="n">
        <v>46287</v>
      </c>
      <c r="C244" s="17" t="s">
        <v>82</v>
      </c>
      <c r="D244" s="17" t="s">
        <v>4871</v>
      </c>
      <c r="E244" s="17" t="s">
        <v>4933</v>
      </c>
      <c r="F244" s="15" t="n">
        <v>89.46</v>
      </c>
      <c r="G244" s="15" t="n">
        <v>89.11</v>
      </c>
      <c r="H244" s="15" t="n">
        <f aca="false">ROUND(ROUND(G244*100,0)/10,0)/100</f>
        <v>8.91</v>
      </c>
      <c r="I244" s="15" t="n">
        <f aca="false">G244+H244</f>
        <v>98.02</v>
      </c>
      <c r="J244" s="15" t="n">
        <f aca="false">ROUND(G244-F244,2)</f>
        <v>-0.35</v>
      </c>
      <c r="K244" s="17" t="str">
        <f aca="false">IF(ABS(J244)/F244&gt;0.03,"Review","OK")</f>
        <v>OK</v>
      </c>
      <c r="L244" s="17"/>
      <c r="M244" s="17"/>
      <c r="N244" s="17" t="s">
        <v>4871</v>
      </c>
    </row>
    <row r="245" customFormat="false" ht="15" hidden="false" customHeight="false" outlineLevel="0" collapsed="false">
      <c r="A245" s="17" t="s">
        <v>4934</v>
      </c>
      <c r="B245" s="18" t="n">
        <v>46287</v>
      </c>
      <c r="C245" s="17" t="s">
        <v>88</v>
      </c>
      <c r="D245" s="17" t="s">
        <v>4688</v>
      </c>
      <c r="E245" s="17" t="s">
        <v>4935</v>
      </c>
      <c r="F245" s="15" t="n">
        <v>298.75</v>
      </c>
      <c r="G245" s="15" t="n">
        <v>298.97</v>
      </c>
      <c r="H245" s="15" t="n">
        <f aca="false">ROUND(ROUND(G245*100,0)/10,0)/100</f>
        <v>29.9</v>
      </c>
      <c r="I245" s="15" t="n">
        <f aca="false">G245+H245</f>
        <v>328.87</v>
      </c>
      <c r="J245" s="15" t="n">
        <f aca="false">ROUND(G245-F245,2)</f>
        <v>0.22</v>
      </c>
      <c r="K245" s="17" t="str">
        <f aca="false">IF(ABS(J245)/F245&gt;0.03,"Review","OK")</f>
        <v>OK</v>
      </c>
      <c r="L245" s="17"/>
      <c r="M245" s="17"/>
      <c r="N245" s="17" t="s">
        <v>4688</v>
      </c>
    </row>
    <row r="246" customFormat="false" ht="15" hidden="false" customHeight="false" outlineLevel="0" collapsed="false">
      <c r="A246" s="17" t="s">
        <v>4936</v>
      </c>
      <c r="B246" s="18" t="n">
        <v>46287</v>
      </c>
      <c r="C246" s="17" t="s">
        <v>82</v>
      </c>
      <c r="D246" s="17" t="s">
        <v>4726</v>
      </c>
      <c r="E246" s="17" t="s">
        <v>4937</v>
      </c>
      <c r="F246" s="15" t="n">
        <v>149.58</v>
      </c>
      <c r="G246" s="15" t="n">
        <v>150.9</v>
      </c>
      <c r="H246" s="15" t="n">
        <f aca="false">ROUND(ROUND(G246*100,0)/10,0)/100</f>
        <v>15.09</v>
      </c>
      <c r="I246" s="15" t="n">
        <f aca="false">G246+H246</f>
        <v>165.99</v>
      </c>
      <c r="J246" s="15" t="n">
        <f aca="false">ROUND(G246-F246,2)</f>
        <v>1.32</v>
      </c>
      <c r="K246" s="17" t="str">
        <f aca="false">IF(ABS(J246)/F246&gt;0.03,"Review","OK")</f>
        <v>OK</v>
      </c>
      <c r="L246" s="17"/>
      <c r="M246" s="17"/>
      <c r="N246" s="17" t="s">
        <v>4726</v>
      </c>
    </row>
    <row r="247" customFormat="false" ht="15" hidden="false" customHeight="false" outlineLevel="0" collapsed="false">
      <c r="A247" s="17" t="s">
        <v>4938</v>
      </c>
      <c r="B247" s="18" t="n">
        <v>46287</v>
      </c>
      <c r="C247" s="17" t="s">
        <v>88</v>
      </c>
      <c r="D247" s="17" t="s">
        <v>4662</v>
      </c>
      <c r="E247" s="17" t="s">
        <v>4939</v>
      </c>
      <c r="F247" s="15" t="n">
        <v>199.78</v>
      </c>
      <c r="G247" s="15" t="n">
        <v>197.89</v>
      </c>
      <c r="H247" s="15" t="n">
        <f aca="false">ROUND(ROUND(G247*100,0)/10,0)/100</f>
        <v>19.79</v>
      </c>
      <c r="I247" s="15" t="n">
        <f aca="false">G247+H247</f>
        <v>217.68</v>
      </c>
      <c r="J247" s="15" t="n">
        <f aca="false">ROUND(G247-F247,2)</f>
        <v>-1.89</v>
      </c>
      <c r="K247" s="17" t="str">
        <f aca="false">IF(ABS(J247)/F247&gt;0.03,"Review","OK")</f>
        <v>OK</v>
      </c>
      <c r="L247" s="17"/>
      <c r="M247" s="17"/>
      <c r="N247" s="17" t="s">
        <v>4662</v>
      </c>
    </row>
    <row r="248" customFormat="false" ht="15" hidden="false" customHeight="false" outlineLevel="0" collapsed="false">
      <c r="A248" s="17" t="s">
        <v>4940</v>
      </c>
      <c r="B248" s="18" t="n">
        <v>46287</v>
      </c>
      <c r="C248" s="17" t="s">
        <v>82</v>
      </c>
      <c r="D248" s="17" t="s">
        <v>4677</v>
      </c>
      <c r="E248" s="17" t="s">
        <v>4941</v>
      </c>
      <c r="F248" s="15" t="n">
        <v>188.96</v>
      </c>
      <c r="G248" s="15" t="n">
        <v>189.01</v>
      </c>
      <c r="H248" s="15" t="n">
        <f aca="false">ROUND(ROUND(G248*100,0)/10,0)/100</f>
        <v>18.9</v>
      </c>
      <c r="I248" s="15" t="n">
        <f aca="false">G248+H248</f>
        <v>207.91</v>
      </c>
      <c r="J248" s="15" t="n">
        <f aca="false">ROUND(G248-F248,2)</f>
        <v>0.05</v>
      </c>
      <c r="K248" s="17" t="str">
        <f aca="false">IF(ABS(J248)/F248&gt;0.03,"Review","OK")</f>
        <v>OK</v>
      </c>
      <c r="L248" s="17"/>
      <c r="M248" s="17"/>
      <c r="N248" s="17" t="s">
        <v>4677</v>
      </c>
    </row>
    <row r="249" customFormat="false" ht="15" hidden="false" customHeight="false" outlineLevel="0" collapsed="false">
      <c r="A249" s="17" t="s">
        <v>4942</v>
      </c>
      <c r="B249" s="18" t="n">
        <v>46288</v>
      </c>
      <c r="C249" s="17" t="s">
        <v>82</v>
      </c>
      <c r="D249" s="17" t="s">
        <v>4799</v>
      </c>
      <c r="E249" s="17" t="s">
        <v>4943</v>
      </c>
      <c r="F249" s="15" t="n">
        <v>892.1</v>
      </c>
      <c r="G249" s="15" t="n">
        <v>898.41</v>
      </c>
      <c r="H249" s="15" t="n">
        <f aca="false">ROUND(ROUND(G249*100,0)/10,0)/100</f>
        <v>89.84</v>
      </c>
      <c r="I249" s="15" t="n">
        <f aca="false">G249+H249</f>
        <v>988.25</v>
      </c>
      <c r="J249" s="15" t="n">
        <f aca="false">ROUND(G249-F249,2)</f>
        <v>6.31</v>
      </c>
      <c r="K249" s="17" t="str">
        <f aca="false">IF(ABS(J249)/F249&gt;0.03,"Review","OK")</f>
        <v>OK</v>
      </c>
      <c r="L249" s="17"/>
      <c r="M249" s="17"/>
      <c r="N249" s="17" t="s">
        <v>4799</v>
      </c>
    </row>
    <row r="250" customFormat="false" ht="15" hidden="false" customHeight="false" outlineLevel="0" collapsed="false">
      <c r="A250" s="17" t="s">
        <v>4944</v>
      </c>
      <c r="B250" s="18" t="n">
        <v>46288</v>
      </c>
      <c r="C250" s="17" t="s">
        <v>88</v>
      </c>
      <c r="D250" s="17" t="s">
        <v>4882</v>
      </c>
      <c r="E250" s="17" t="s">
        <v>4945</v>
      </c>
      <c r="F250" s="15" t="n">
        <v>115.67</v>
      </c>
      <c r="G250" s="15" t="n">
        <v>116.08</v>
      </c>
      <c r="H250" s="15" t="n">
        <f aca="false">ROUND(ROUND(G250*100,0)/10,0)/100</f>
        <v>11.61</v>
      </c>
      <c r="I250" s="15" t="n">
        <f aca="false">G250+H250</f>
        <v>127.69</v>
      </c>
      <c r="J250" s="15" t="n">
        <f aca="false">ROUND(G250-F250,2)</f>
        <v>0.41</v>
      </c>
      <c r="K250" s="17" t="str">
        <f aca="false">IF(ABS(J250)/F250&gt;0.03,"Review","OK")</f>
        <v>OK</v>
      </c>
      <c r="L250" s="17"/>
      <c r="M250" s="17"/>
      <c r="N250" s="17" t="s">
        <v>4882</v>
      </c>
    </row>
    <row r="251" customFormat="false" ht="15" hidden="false" customHeight="false" outlineLevel="0" collapsed="false">
      <c r="A251" s="17" t="s">
        <v>4946</v>
      </c>
      <c r="B251" s="18" t="n">
        <v>46288</v>
      </c>
      <c r="C251" s="17" t="s">
        <v>82</v>
      </c>
      <c r="D251" s="17" t="s">
        <v>4822</v>
      </c>
      <c r="E251" s="17" t="s">
        <v>4947</v>
      </c>
      <c r="F251" s="15" t="n">
        <v>225.76</v>
      </c>
      <c r="G251" s="15" t="n">
        <v>227.56</v>
      </c>
      <c r="H251" s="15" t="n">
        <f aca="false">ROUND(ROUND(G251*100,0)/10,0)/100</f>
        <v>22.76</v>
      </c>
      <c r="I251" s="15" t="n">
        <f aca="false">G251+H251</f>
        <v>250.32</v>
      </c>
      <c r="J251" s="15" t="n">
        <f aca="false">ROUND(G251-F251,2)</f>
        <v>1.8</v>
      </c>
      <c r="K251" s="17" t="str">
        <f aca="false">IF(ABS(J251)/F251&gt;0.03,"Review","OK")</f>
        <v>OK</v>
      </c>
      <c r="L251" s="17"/>
      <c r="M251" s="17"/>
      <c r="N251" s="17" t="s">
        <v>4822</v>
      </c>
    </row>
    <row r="252" customFormat="false" ht="15" hidden="false" customHeight="false" outlineLevel="0" collapsed="false">
      <c r="A252" s="17" t="s">
        <v>4948</v>
      </c>
      <c r="B252" s="18" t="n">
        <v>46288</v>
      </c>
      <c r="C252" s="17" t="s">
        <v>101</v>
      </c>
      <c r="D252" s="17" t="s">
        <v>4743</v>
      </c>
      <c r="E252" s="17" t="s">
        <v>4949</v>
      </c>
      <c r="F252" s="15" t="n">
        <v>251.03</v>
      </c>
      <c r="G252" s="15" t="n">
        <v>252.78</v>
      </c>
      <c r="H252" s="15" t="n">
        <f aca="false">ROUND(ROUND(G252*100,0)/10,0)/100</f>
        <v>25.28</v>
      </c>
      <c r="I252" s="15" t="n">
        <f aca="false">G252+H252</f>
        <v>278.06</v>
      </c>
      <c r="J252" s="15" t="n">
        <f aca="false">ROUND(G252-F252,2)</f>
        <v>1.75</v>
      </c>
      <c r="K252" s="17" t="str">
        <f aca="false">IF(ABS(J252)/F252&gt;0.03,"Review","OK")</f>
        <v>OK</v>
      </c>
      <c r="L252" s="17"/>
      <c r="M252" s="17"/>
      <c r="N252" s="17" t="s">
        <v>4743</v>
      </c>
    </row>
    <row r="253" customFormat="false" ht="15" hidden="false" customHeight="false" outlineLevel="0" collapsed="false">
      <c r="A253" s="17" t="s">
        <v>4950</v>
      </c>
      <c r="B253" s="18" t="n">
        <v>46288</v>
      </c>
      <c r="C253" s="17" t="s">
        <v>88</v>
      </c>
      <c r="D253" s="17" t="s">
        <v>4701</v>
      </c>
      <c r="E253" s="17" t="s">
        <v>4951</v>
      </c>
      <c r="F253" s="15" t="n">
        <v>166.6</v>
      </c>
      <c r="G253" s="15" t="n">
        <v>167.79</v>
      </c>
      <c r="H253" s="15" t="n">
        <f aca="false">ROUND(ROUND(G253*100,0)/10,0)/100</f>
        <v>16.78</v>
      </c>
      <c r="I253" s="15" t="n">
        <f aca="false">G253+H253</f>
        <v>184.57</v>
      </c>
      <c r="J253" s="15" t="n">
        <f aca="false">ROUND(G253-F253,2)</f>
        <v>1.19</v>
      </c>
      <c r="K253" s="17" t="str">
        <f aca="false">IF(ABS(J253)/F253&gt;0.03,"Review","OK")</f>
        <v>OK</v>
      </c>
      <c r="L253" s="17"/>
      <c r="M253" s="17"/>
      <c r="N253" s="17" t="s">
        <v>4701</v>
      </c>
    </row>
    <row r="254" customFormat="false" ht="15" hidden="false" customHeight="false" outlineLevel="0" collapsed="false">
      <c r="A254" s="17" t="s">
        <v>4952</v>
      </c>
      <c r="B254" s="18" t="n">
        <v>46288</v>
      </c>
      <c r="C254" s="17" t="s">
        <v>101</v>
      </c>
      <c r="D254" s="17" t="s">
        <v>4953</v>
      </c>
      <c r="E254" s="17" t="s">
        <v>4954</v>
      </c>
      <c r="F254" s="15" t="n">
        <v>158.27</v>
      </c>
      <c r="G254" s="15" t="n">
        <v>159.36</v>
      </c>
      <c r="H254" s="15" t="n">
        <f aca="false">ROUND(ROUND(G254*100,0)/10,0)/100</f>
        <v>15.94</v>
      </c>
      <c r="I254" s="15" t="n">
        <f aca="false">G254+H254</f>
        <v>175.3</v>
      </c>
      <c r="J254" s="15" t="n">
        <f aca="false">ROUND(G254-F254,2)</f>
        <v>1.09</v>
      </c>
      <c r="K254" s="17" t="str">
        <f aca="false">IF(ABS(J254)/F254&gt;0.03,"Review","OK")</f>
        <v>OK</v>
      </c>
      <c r="L254" s="17"/>
      <c r="M254" s="17"/>
      <c r="N254" s="17" t="s">
        <v>4953</v>
      </c>
    </row>
    <row r="255" customFormat="false" ht="15" hidden="false" customHeight="false" outlineLevel="0" collapsed="false">
      <c r="A255" s="17" t="s">
        <v>4955</v>
      </c>
      <c r="B255" s="18" t="n">
        <v>46288</v>
      </c>
      <c r="C255" s="17" t="s">
        <v>82</v>
      </c>
      <c r="D255" s="17" t="s">
        <v>4778</v>
      </c>
      <c r="E255" s="17" t="s">
        <v>4956</v>
      </c>
      <c r="F255" s="15" t="n">
        <v>358.95</v>
      </c>
      <c r="G255" s="15" t="n">
        <v>323.2</v>
      </c>
      <c r="H255" s="15" t="n">
        <f aca="false">ROUND(ROUND(G255*100,0)/10,0)/100</f>
        <v>32.32</v>
      </c>
      <c r="I255" s="15" t="n">
        <f aca="false">G255+H255</f>
        <v>355.52</v>
      </c>
      <c r="J255" s="15" t="n">
        <f aca="false">ROUND(G255-F255,2)</f>
        <v>-35.75</v>
      </c>
      <c r="K255" s="17" t="str">
        <f aca="false">IF(ABS(J255)/F255&gt;0.03,"Review","OK")</f>
        <v>Review</v>
      </c>
      <c r="L255" s="17"/>
      <c r="M255" s="17" t="s">
        <v>4741</v>
      </c>
      <c r="N255" s="17" t="s">
        <v>4778</v>
      </c>
    </row>
    <row r="256" customFormat="false" ht="15" hidden="false" customHeight="false" outlineLevel="0" collapsed="false">
      <c r="A256" s="17" t="s">
        <v>4957</v>
      </c>
      <c r="B256" s="18" t="n">
        <v>46288</v>
      </c>
      <c r="C256" s="17" t="s">
        <v>82</v>
      </c>
      <c r="D256" s="17" t="s">
        <v>4871</v>
      </c>
      <c r="E256" s="17" t="s">
        <v>4958</v>
      </c>
      <c r="F256" s="15" t="n">
        <v>305.06</v>
      </c>
      <c r="G256" s="15" t="n">
        <v>303.33</v>
      </c>
      <c r="H256" s="15" t="n">
        <f aca="false">ROUND(ROUND(G256*100,0)/10,0)/100</f>
        <v>30.33</v>
      </c>
      <c r="I256" s="15" t="n">
        <f aca="false">G256+H256</f>
        <v>333.66</v>
      </c>
      <c r="J256" s="15" t="n">
        <f aca="false">ROUND(G256-F256,2)</f>
        <v>-1.73</v>
      </c>
      <c r="K256" s="17" t="str">
        <f aca="false">IF(ABS(J256)/F256&gt;0.03,"Review","OK")</f>
        <v>OK</v>
      </c>
      <c r="L256" s="17"/>
      <c r="M256" s="17"/>
      <c r="N256" s="17" t="s">
        <v>4871</v>
      </c>
    </row>
    <row r="257" customFormat="false" ht="15" hidden="false" customHeight="false" outlineLevel="0" collapsed="false">
      <c r="A257" s="17" t="s">
        <v>4959</v>
      </c>
      <c r="B257" s="18" t="n">
        <v>46288</v>
      </c>
      <c r="C257" s="17" t="s">
        <v>82</v>
      </c>
      <c r="D257" s="17" t="s">
        <v>4763</v>
      </c>
      <c r="E257" s="17" t="s">
        <v>4960</v>
      </c>
      <c r="F257" s="15" t="n">
        <v>243.77</v>
      </c>
      <c r="G257" s="15" t="n">
        <v>241.76</v>
      </c>
      <c r="H257" s="15" t="n">
        <f aca="false">ROUND(ROUND(G257*100,0)/10,0)/100</f>
        <v>24.18</v>
      </c>
      <c r="I257" s="15" t="n">
        <f aca="false">G257+H257</f>
        <v>265.94</v>
      </c>
      <c r="J257" s="15" t="n">
        <f aca="false">ROUND(G257-F257,2)</f>
        <v>-2.01</v>
      </c>
      <c r="K257" s="17" t="str">
        <f aca="false">IF(ABS(J257)/F257&gt;0.03,"Review","OK")</f>
        <v>OK</v>
      </c>
      <c r="L257" s="17"/>
      <c r="M257" s="17"/>
      <c r="N257" s="17" t="s">
        <v>4763</v>
      </c>
    </row>
    <row r="258" customFormat="false" ht="15" hidden="false" customHeight="false" outlineLevel="0" collapsed="false">
      <c r="A258" s="17" t="s">
        <v>4961</v>
      </c>
      <c r="B258" s="18" t="n">
        <v>46288</v>
      </c>
      <c r="C258" s="17" t="s">
        <v>101</v>
      </c>
      <c r="D258" s="17" t="s">
        <v>4811</v>
      </c>
      <c r="E258" s="17" t="s">
        <v>4962</v>
      </c>
      <c r="F258" s="15" t="n">
        <v>432.77</v>
      </c>
      <c r="G258" s="15" t="n">
        <v>432.6</v>
      </c>
      <c r="H258" s="15" t="n">
        <f aca="false">ROUND(ROUND(G258*100,0)/10,0)/100</f>
        <v>43.26</v>
      </c>
      <c r="I258" s="15" t="n">
        <f aca="false">G258+H258</f>
        <v>475.86</v>
      </c>
      <c r="J258" s="15" t="n">
        <f aca="false">ROUND(G258-F258,2)</f>
        <v>-0.17</v>
      </c>
      <c r="K258" s="17" t="str">
        <f aca="false">IF(ABS(J258)/F258&gt;0.03,"Review","OK")</f>
        <v>OK</v>
      </c>
      <c r="L258" s="17"/>
      <c r="M258" s="17"/>
      <c r="N258" s="17" t="s">
        <v>4811</v>
      </c>
    </row>
    <row r="259" customFormat="false" ht="15" hidden="false" customHeight="false" outlineLevel="0" collapsed="false">
      <c r="A259" s="17" t="s">
        <v>4963</v>
      </c>
      <c r="B259" s="18" t="n">
        <v>46288</v>
      </c>
      <c r="C259" s="17" t="s">
        <v>88</v>
      </c>
      <c r="D259" s="17" t="s">
        <v>4964</v>
      </c>
      <c r="E259" s="17" t="s">
        <v>4965</v>
      </c>
      <c r="F259" s="15" t="n">
        <v>115.54</v>
      </c>
      <c r="G259" s="15" t="n">
        <v>115.25</v>
      </c>
      <c r="H259" s="15" t="n">
        <f aca="false">ROUND(ROUND(G259*100,0)/10,0)/100</f>
        <v>11.53</v>
      </c>
      <c r="I259" s="15" t="n">
        <f aca="false">G259+H259</f>
        <v>126.78</v>
      </c>
      <c r="J259" s="15" t="n">
        <f aca="false">ROUND(G259-F259,2)</f>
        <v>-0.29</v>
      </c>
      <c r="K259" s="17" t="str">
        <f aca="false">IF(ABS(J259)/F259&gt;0.03,"Review","OK")</f>
        <v>OK</v>
      </c>
      <c r="L259" s="17"/>
      <c r="M259" s="17"/>
      <c r="N259" s="17" t="s">
        <v>4964</v>
      </c>
    </row>
    <row r="260" customFormat="false" ht="15" hidden="false" customHeight="false" outlineLevel="0" collapsed="false">
      <c r="A260" s="17" t="s">
        <v>4966</v>
      </c>
      <c r="B260" s="18" t="n">
        <v>46288</v>
      </c>
      <c r="C260" s="17" t="s">
        <v>88</v>
      </c>
      <c r="D260" s="17" t="s">
        <v>4804</v>
      </c>
      <c r="E260" s="17" t="s">
        <v>4967</v>
      </c>
      <c r="F260" s="15" t="n">
        <v>578.4</v>
      </c>
      <c r="G260" s="15" t="n">
        <v>577.05</v>
      </c>
      <c r="H260" s="15" t="n">
        <f aca="false">ROUND(ROUND(G260*100,0)/10,0)/100</f>
        <v>57.71</v>
      </c>
      <c r="I260" s="15" t="n">
        <f aca="false">G260+H260</f>
        <v>634.76</v>
      </c>
      <c r="J260" s="15" t="n">
        <f aca="false">ROUND(G260-F260,2)</f>
        <v>-1.35</v>
      </c>
      <c r="K260" s="17" t="str">
        <f aca="false">IF(ABS(J260)/F260&gt;0.03,"Review","OK")</f>
        <v>OK</v>
      </c>
      <c r="L260" s="17"/>
      <c r="M260" s="17"/>
      <c r="N260" s="17" t="s">
        <v>4804</v>
      </c>
    </row>
    <row r="261" customFormat="false" ht="15" hidden="false" customHeight="false" outlineLevel="0" collapsed="false">
      <c r="A261" s="17" t="s">
        <v>4968</v>
      </c>
      <c r="B261" s="18" t="n">
        <v>46288</v>
      </c>
      <c r="C261" s="17" t="s">
        <v>88</v>
      </c>
      <c r="D261" s="17" t="s">
        <v>4763</v>
      </c>
      <c r="E261" s="17" t="s">
        <v>4969</v>
      </c>
      <c r="F261" s="15" t="n">
        <v>910.59</v>
      </c>
      <c r="G261" s="15" t="n">
        <v>913.8</v>
      </c>
      <c r="H261" s="15" t="n">
        <f aca="false">ROUND(ROUND(G261*100,0)/10,0)/100</f>
        <v>91.38</v>
      </c>
      <c r="I261" s="15" t="n">
        <f aca="false">G261+H261</f>
        <v>1005.18</v>
      </c>
      <c r="J261" s="15" t="n">
        <f aca="false">ROUND(G261-F261,2)</f>
        <v>3.21</v>
      </c>
      <c r="K261" s="17" t="str">
        <f aca="false">IF(ABS(J261)/F261&gt;0.03,"Review","OK")</f>
        <v>OK</v>
      </c>
      <c r="L261" s="17"/>
      <c r="M261" s="17"/>
      <c r="N261" s="17" t="s">
        <v>4763</v>
      </c>
    </row>
    <row r="262" customFormat="false" ht="15" hidden="false" customHeight="false" outlineLevel="0" collapsed="false">
      <c r="A262" s="17" t="s">
        <v>4970</v>
      </c>
      <c r="B262" s="18" t="n">
        <v>46288</v>
      </c>
      <c r="C262" s="17" t="s">
        <v>101</v>
      </c>
      <c r="D262" s="17" t="s">
        <v>4721</v>
      </c>
      <c r="E262" s="17" t="s">
        <v>4971</v>
      </c>
      <c r="F262" s="15" t="n">
        <v>131.89</v>
      </c>
      <c r="G262" s="15" t="n">
        <v>131.57</v>
      </c>
      <c r="H262" s="15" t="n">
        <f aca="false">ROUND(ROUND(G262*100,0)/10,0)/100</f>
        <v>13.16</v>
      </c>
      <c r="I262" s="15" t="n">
        <f aca="false">G262+H262</f>
        <v>144.73</v>
      </c>
      <c r="J262" s="15" t="n">
        <f aca="false">ROUND(G262-F262,2)</f>
        <v>-0.32</v>
      </c>
      <c r="K262" s="17" t="str">
        <f aca="false">IF(ABS(J262)/F262&gt;0.03,"Review","OK")</f>
        <v>OK</v>
      </c>
      <c r="L262" s="17"/>
      <c r="M262" s="17"/>
      <c r="N262" s="17" t="s">
        <v>4721</v>
      </c>
    </row>
    <row r="263" customFormat="false" ht="15" hidden="false" customHeight="false" outlineLevel="0" collapsed="false">
      <c r="A263" s="17" t="s">
        <v>4972</v>
      </c>
      <c r="B263" s="18" t="n">
        <v>46288</v>
      </c>
      <c r="C263" s="17" t="s">
        <v>82</v>
      </c>
      <c r="D263" s="17" t="s">
        <v>4833</v>
      </c>
      <c r="E263" s="17" t="s">
        <v>4973</v>
      </c>
      <c r="F263" s="15" t="n">
        <v>271.08</v>
      </c>
      <c r="G263" s="15" t="n">
        <v>268.65</v>
      </c>
      <c r="H263" s="15" t="n">
        <f aca="false">ROUND(ROUND(G263*100,0)/10,0)/100</f>
        <v>26.87</v>
      </c>
      <c r="I263" s="15" t="n">
        <f aca="false">G263+H263</f>
        <v>295.52</v>
      </c>
      <c r="J263" s="15" t="n">
        <f aca="false">ROUND(G263-F263,2)</f>
        <v>-2.43</v>
      </c>
      <c r="K263" s="17" t="str">
        <f aca="false">IF(ABS(J263)/F263&gt;0.03,"Review","OK")</f>
        <v>OK</v>
      </c>
      <c r="L263" s="17"/>
      <c r="M263" s="17"/>
      <c r="N263" s="17" t="s">
        <v>4833</v>
      </c>
    </row>
    <row r="264" customFormat="false" ht="15" hidden="false" customHeight="false" outlineLevel="0" collapsed="false">
      <c r="A264" s="17" t="s">
        <v>4974</v>
      </c>
      <c r="B264" s="18" t="n">
        <v>46288</v>
      </c>
      <c r="C264" s="17" t="s">
        <v>88</v>
      </c>
      <c r="D264" s="17" t="s">
        <v>4688</v>
      </c>
      <c r="E264" s="17" t="s">
        <v>4975</v>
      </c>
      <c r="F264" s="15" t="n">
        <v>66.05</v>
      </c>
      <c r="G264" s="15" t="n">
        <v>65.61</v>
      </c>
      <c r="H264" s="15" t="n">
        <f aca="false">ROUND(ROUND(G264*100,0)/10,0)/100</f>
        <v>6.56</v>
      </c>
      <c r="I264" s="15" t="n">
        <f aca="false">G264+H264</f>
        <v>72.17</v>
      </c>
      <c r="J264" s="15" t="n">
        <f aca="false">ROUND(G264-F264,2)</f>
        <v>-0.44</v>
      </c>
      <c r="K264" s="17" t="str">
        <f aca="false">IF(ABS(J264)/F264&gt;0.03,"Review","OK")</f>
        <v>OK</v>
      </c>
      <c r="L264" s="17"/>
      <c r="M264" s="17"/>
      <c r="N264" s="17" t="s">
        <v>4688</v>
      </c>
    </row>
    <row r="265" customFormat="false" ht="15" hidden="false" customHeight="false" outlineLevel="0" collapsed="false">
      <c r="A265" s="17" t="s">
        <v>4976</v>
      </c>
      <c r="B265" s="18" t="n">
        <v>46288</v>
      </c>
      <c r="C265" s="17" t="s">
        <v>88</v>
      </c>
      <c r="D265" s="17" t="s">
        <v>4721</v>
      </c>
      <c r="E265" s="17" t="s">
        <v>4977</v>
      </c>
      <c r="F265" s="15" t="n">
        <v>88.17</v>
      </c>
      <c r="G265" s="15" t="n">
        <v>87.86</v>
      </c>
      <c r="H265" s="15" t="n">
        <f aca="false">ROUND(ROUND(G265*100,0)/10,0)/100</f>
        <v>8.79</v>
      </c>
      <c r="I265" s="15" t="n">
        <f aca="false">G265+H265</f>
        <v>96.65</v>
      </c>
      <c r="J265" s="15" t="n">
        <f aca="false">ROUND(G265-F265,2)</f>
        <v>-0.31</v>
      </c>
      <c r="K265" s="17" t="str">
        <f aca="false">IF(ABS(J265)/F265&gt;0.03,"Review","OK")</f>
        <v>OK</v>
      </c>
      <c r="L265" s="17"/>
      <c r="M265" s="17"/>
      <c r="N265" s="17" t="s">
        <v>4721</v>
      </c>
    </row>
    <row r="266" customFormat="false" ht="15" hidden="false" customHeight="false" outlineLevel="0" collapsed="false">
      <c r="A266" s="17" t="s">
        <v>4978</v>
      </c>
      <c r="B266" s="18" t="n">
        <v>46288</v>
      </c>
      <c r="C266" s="17" t="s">
        <v>101</v>
      </c>
      <c r="D266" s="17" t="s">
        <v>4799</v>
      </c>
      <c r="E266" s="17" t="s">
        <v>4979</v>
      </c>
      <c r="F266" s="15" t="n">
        <v>635.76</v>
      </c>
      <c r="G266" s="15" t="n">
        <v>634.95</v>
      </c>
      <c r="H266" s="15" t="n">
        <f aca="false">ROUND(ROUND(G266*100,0)/10,0)/100</f>
        <v>63.5</v>
      </c>
      <c r="I266" s="15" t="n">
        <f aca="false">G266+H266</f>
        <v>698.45</v>
      </c>
      <c r="J266" s="15" t="n">
        <f aca="false">ROUND(G266-F266,2)</f>
        <v>-0.81</v>
      </c>
      <c r="K266" s="17" t="str">
        <f aca="false">IF(ABS(J266)/F266&gt;0.03,"Review","OK")</f>
        <v>OK</v>
      </c>
      <c r="L266" s="17"/>
      <c r="M266" s="17"/>
      <c r="N266" s="17" t="s">
        <v>4799</v>
      </c>
    </row>
    <row r="267" customFormat="false" ht="15" hidden="false" customHeight="false" outlineLevel="0" collapsed="false">
      <c r="A267" s="17" t="s">
        <v>4980</v>
      </c>
      <c r="B267" s="18" t="n">
        <v>46288</v>
      </c>
      <c r="C267" s="17" t="s">
        <v>88</v>
      </c>
      <c r="D267" s="17" t="s">
        <v>4763</v>
      </c>
      <c r="E267" s="17" t="s">
        <v>4981</v>
      </c>
      <c r="F267" s="15" t="n">
        <v>255.27</v>
      </c>
      <c r="G267" s="15" t="n">
        <v>255.38</v>
      </c>
      <c r="H267" s="15" t="n">
        <f aca="false">ROUND(ROUND(G267*100,0)/10,0)/100</f>
        <v>25.54</v>
      </c>
      <c r="I267" s="15" t="n">
        <f aca="false">G267+H267</f>
        <v>280.92</v>
      </c>
      <c r="J267" s="15" t="n">
        <f aca="false">ROUND(G267-F267,2)</f>
        <v>0.11</v>
      </c>
      <c r="K267" s="17" t="str">
        <f aca="false">IF(ABS(J267)/F267&gt;0.03,"Review","OK")</f>
        <v>OK</v>
      </c>
      <c r="L267" s="17"/>
      <c r="M267" s="17"/>
      <c r="N267" s="17" t="s">
        <v>4763</v>
      </c>
    </row>
    <row r="268" customFormat="false" ht="15" hidden="false" customHeight="false" outlineLevel="0" collapsed="false">
      <c r="A268" s="17" t="s">
        <v>4982</v>
      </c>
      <c r="B268" s="18" t="n">
        <v>46288</v>
      </c>
      <c r="C268" s="17" t="s">
        <v>88</v>
      </c>
      <c r="D268" s="17" t="s">
        <v>4866</v>
      </c>
      <c r="E268" s="17" t="s">
        <v>4983</v>
      </c>
      <c r="F268" s="15" t="n">
        <v>505.18</v>
      </c>
      <c r="G268" s="15" t="n">
        <v>508.17</v>
      </c>
      <c r="H268" s="15" t="n">
        <f aca="false">ROUND(ROUND(G268*100,0)/10,0)/100</f>
        <v>50.82</v>
      </c>
      <c r="I268" s="15" t="n">
        <f aca="false">G268+H268</f>
        <v>558.99</v>
      </c>
      <c r="J268" s="15" t="n">
        <f aca="false">ROUND(G268-F268,2)</f>
        <v>2.99</v>
      </c>
      <c r="K268" s="17" t="str">
        <f aca="false">IF(ABS(J268)/F268&gt;0.03,"Review","OK")</f>
        <v>OK</v>
      </c>
      <c r="L268" s="17"/>
      <c r="M268" s="17"/>
      <c r="N268" s="17" t="s">
        <v>4866</v>
      </c>
    </row>
    <row r="269" customFormat="false" ht="15" hidden="false" customHeight="false" outlineLevel="0" collapsed="false">
      <c r="A269" s="17" t="s">
        <v>4984</v>
      </c>
      <c r="B269" s="18" t="n">
        <v>46288</v>
      </c>
      <c r="C269" s="17" t="s">
        <v>101</v>
      </c>
      <c r="D269" s="17" t="s">
        <v>4964</v>
      </c>
      <c r="E269" s="17" t="s">
        <v>4985</v>
      </c>
      <c r="F269" s="15" t="n">
        <v>919.46</v>
      </c>
      <c r="G269" s="15" t="n">
        <v>917.08</v>
      </c>
      <c r="H269" s="15" t="n">
        <f aca="false">ROUND(ROUND(G269*100,0)/10,0)/100</f>
        <v>91.71</v>
      </c>
      <c r="I269" s="15" t="n">
        <f aca="false">G269+H269</f>
        <v>1008.79</v>
      </c>
      <c r="J269" s="15" t="n">
        <f aca="false">ROUND(G269-F269,2)</f>
        <v>-2.38</v>
      </c>
      <c r="K269" s="17" t="str">
        <f aca="false">IF(ABS(J269)/F269&gt;0.03,"Review","OK")</f>
        <v>OK</v>
      </c>
      <c r="L269" s="17"/>
      <c r="M269" s="17"/>
      <c r="N269" s="17" t="s">
        <v>4964</v>
      </c>
    </row>
    <row r="270" customFormat="false" ht="15" hidden="false" customHeight="false" outlineLevel="0" collapsed="false">
      <c r="A270" s="17" t="s">
        <v>4986</v>
      </c>
      <c r="B270" s="18" t="n">
        <v>46288</v>
      </c>
      <c r="C270" s="17" t="s">
        <v>88</v>
      </c>
      <c r="D270" s="17" t="s">
        <v>4882</v>
      </c>
      <c r="E270" s="17" t="s">
        <v>4987</v>
      </c>
      <c r="F270" s="15" t="n">
        <v>179.85</v>
      </c>
      <c r="G270" s="15" t="n">
        <v>188.85</v>
      </c>
      <c r="H270" s="15" t="n">
        <f aca="false">ROUND(ROUND(G270*100,0)/10,0)/100</f>
        <v>18.89</v>
      </c>
      <c r="I270" s="15" t="n">
        <f aca="false">G270+H270</f>
        <v>207.74</v>
      </c>
      <c r="J270" s="15" t="n">
        <f aca="false">ROUND(G270-F270,2)</f>
        <v>9</v>
      </c>
      <c r="K270" s="17" t="str">
        <f aca="false">IF(ABS(J270)/F270&gt;0.03,"Review","OK")</f>
        <v>Review</v>
      </c>
      <c r="L270" s="17"/>
      <c r="M270" s="17" t="s">
        <v>4599</v>
      </c>
      <c r="N270" s="17" t="s">
        <v>4882</v>
      </c>
    </row>
    <row r="271" customFormat="false" ht="15" hidden="false" customHeight="false" outlineLevel="0" collapsed="false">
      <c r="A271" s="17" t="s">
        <v>4988</v>
      </c>
      <c r="B271" s="18" t="n">
        <v>46288</v>
      </c>
      <c r="C271" s="17" t="s">
        <v>82</v>
      </c>
      <c r="D271" s="17" t="s">
        <v>4721</v>
      </c>
      <c r="E271" s="17" t="s">
        <v>4989</v>
      </c>
      <c r="F271" s="15" t="n">
        <v>119.62</v>
      </c>
      <c r="G271" s="15" t="n">
        <v>120.28</v>
      </c>
      <c r="H271" s="15" t="n">
        <f aca="false">ROUND(ROUND(G271*100,0)/10,0)/100</f>
        <v>12.03</v>
      </c>
      <c r="I271" s="15" t="n">
        <f aca="false">G271+H271</f>
        <v>132.31</v>
      </c>
      <c r="J271" s="15" t="n">
        <f aca="false">ROUND(G271-F271,2)</f>
        <v>0.66</v>
      </c>
      <c r="K271" s="17" t="str">
        <f aca="false">IF(ABS(J271)/F271&gt;0.03,"Review","OK")</f>
        <v>OK</v>
      </c>
      <c r="L271" s="17"/>
      <c r="M271" s="17"/>
      <c r="N271" s="17" t="s">
        <v>4721</v>
      </c>
    </row>
    <row r="272" customFormat="false" ht="15" hidden="false" customHeight="false" outlineLevel="0" collapsed="false">
      <c r="A272" s="17" t="s">
        <v>4990</v>
      </c>
      <c r="B272" s="18" t="n">
        <v>46289</v>
      </c>
      <c r="C272" s="17" t="s">
        <v>88</v>
      </c>
      <c r="D272" s="17" t="s">
        <v>4778</v>
      </c>
      <c r="E272" s="17" t="s">
        <v>4991</v>
      </c>
      <c r="F272" s="15" t="n">
        <v>24.24</v>
      </c>
      <c r="G272" s="15" t="n">
        <v>24</v>
      </c>
      <c r="H272" s="15" t="n">
        <f aca="false">ROUND(ROUND(G272*100,0)/10,0)/100</f>
        <v>2.4</v>
      </c>
      <c r="I272" s="15" t="n">
        <f aca="false">G272+H272</f>
        <v>26.4</v>
      </c>
      <c r="J272" s="15" t="n">
        <f aca="false">ROUND(G272-F272,2)</f>
        <v>-0.24</v>
      </c>
      <c r="K272" s="17" t="str">
        <f aca="false">IF(ABS(J272)/F272&gt;0.03,"Review","OK")</f>
        <v>OK</v>
      </c>
      <c r="L272" s="17"/>
      <c r="M272" s="17"/>
      <c r="N272" s="17" t="s">
        <v>4778</v>
      </c>
    </row>
    <row r="273" customFormat="false" ht="15" hidden="false" customHeight="false" outlineLevel="0" collapsed="false">
      <c r="A273" s="17" t="s">
        <v>4992</v>
      </c>
      <c r="B273" s="18" t="n">
        <v>46289</v>
      </c>
      <c r="C273" s="17" t="s">
        <v>88</v>
      </c>
      <c r="D273" s="17" t="s">
        <v>4799</v>
      </c>
      <c r="E273" s="17" t="s">
        <v>4993</v>
      </c>
      <c r="F273" s="15" t="n">
        <v>511.89</v>
      </c>
      <c r="G273" s="15" t="n">
        <v>510.64</v>
      </c>
      <c r="H273" s="15" t="n">
        <f aca="false">ROUND(ROUND(G273*100,0)/10,0)/100</f>
        <v>51.06</v>
      </c>
      <c r="I273" s="15" t="n">
        <f aca="false">G273+H273</f>
        <v>561.7</v>
      </c>
      <c r="J273" s="15" t="n">
        <f aca="false">ROUND(G273-F273,2)</f>
        <v>-1.25</v>
      </c>
      <c r="K273" s="17" t="str">
        <f aca="false">IF(ABS(J273)/F273&gt;0.03,"Review","OK")</f>
        <v>OK</v>
      </c>
      <c r="L273" s="17"/>
      <c r="M273" s="17"/>
      <c r="N273" s="17" t="s">
        <v>4799</v>
      </c>
    </row>
    <row r="274" customFormat="false" ht="15" hidden="false" customHeight="false" outlineLevel="0" collapsed="false">
      <c r="A274" s="17" t="s">
        <v>4994</v>
      </c>
      <c r="B274" s="18" t="n">
        <v>46289</v>
      </c>
      <c r="C274" s="17" t="s">
        <v>82</v>
      </c>
      <c r="D274" s="17" t="s">
        <v>4726</v>
      </c>
      <c r="E274" s="17" t="s">
        <v>4995</v>
      </c>
      <c r="F274" s="15" t="n">
        <v>130.61</v>
      </c>
      <c r="G274" s="15" t="n">
        <v>131.79</v>
      </c>
      <c r="H274" s="15" t="n">
        <f aca="false">ROUND(ROUND(G274*100,0)/10,0)/100</f>
        <v>13.18</v>
      </c>
      <c r="I274" s="15" t="n">
        <f aca="false">G274+H274</f>
        <v>144.97</v>
      </c>
      <c r="J274" s="15" t="n">
        <f aca="false">ROUND(G274-F274,2)</f>
        <v>1.18</v>
      </c>
      <c r="K274" s="17" t="str">
        <f aca="false">IF(ABS(J274)/F274&gt;0.03,"Review","OK")</f>
        <v>OK</v>
      </c>
      <c r="L274" s="17"/>
      <c r="M274" s="17"/>
      <c r="N274" s="17" t="s">
        <v>4726</v>
      </c>
    </row>
    <row r="275" customFormat="false" ht="15" hidden="false" customHeight="false" outlineLevel="0" collapsed="false">
      <c r="A275" s="17" t="s">
        <v>4996</v>
      </c>
      <c r="B275" s="18" t="n">
        <v>46289</v>
      </c>
      <c r="C275" s="17" t="s">
        <v>101</v>
      </c>
      <c r="D275" s="17" t="s">
        <v>4866</v>
      </c>
      <c r="E275" s="17" t="s">
        <v>4997</v>
      </c>
      <c r="F275" s="15" t="n">
        <v>161.46</v>
      </c>
      <c r="G275" s="15" t="n">
        <v>161.91</v>
      </c>
      <c r="H275" s="15" t="n">
        <f aca="false">ROUND(ROUND(G275*100,0)/10,0)/100</f>
        <v>16.19</v>
      </c>
      <c r="I275" s="15" t="n">
        <f aca="false">G275+H275</f>
        <v>178.1</v>
      </c>
      <c r="J275" s="15" t="n">
        <f aca="false">ROUND(G275-F275,2)</f>
        <v>0.45</v>
      </c>
      <c r="K275" s="17" t="str">
        <f aca="false">IF(ABS(J275)/F275&gt;0.03,"Review","OK")</f>
        <v>OK</v>
      </c>
      <c r="L275" s="17"/>
      <c r="M275" s="17"/>
      <c r="N275" s="17" t="s">
        <v>4866</v>
      </c>
    </row>
    <row r="276" customFormat="false" ht="15" hidden="false" customHeight="false" outlineLevel="0" collapsed="false">
      <c r="A276" s="17" t="s">
        <v>4998</v>
      </c>
      <c r="B276" s="18" t="n">
        <v>46289</v>
      </c>
      <c r="C276" s="17" t="s">
        <v>101</v>
      </c>
      <c r="D276" s="17" t="s">
        <v>4763</v>
      </c>
      <c r="E276" s="17" t="s">
        <v>4999</v>
      </c>
      <c r="F276" s="15" t="n">
        <v>152.79</v>
      </c>
      <c r="G276" s="15" t="n">
        <v>152.74</v>
      </c>
      <c r="H276" s="15" t="n">
        <f aca="false">ROUND(ROUND(G276*100,0)/10,0)/100</f>
        <v>15.27</v>
      </c>
      <c r="I276" s="15" t="n">
        <f aca="false">G276+H276</f>
        <v>168.01</v>
      </c>
      <c r="J276" s="15" t="n">
        <f aca="false">ROUND(G276-F276,2)</f>
        <v>-0.05</v>
      </c>
      <c r="K276" s="17" t="str">
        <f aca="false">IF(ABS(J276)/F276&gt;0.03,"Review","OK")</f>
        <v>OK</v>
      </c>
      <c r="L276" s="17"/>
      <c r="M276" s="17"/>
      <c r="N276" s="17" t="s">
        <v>4763</v>
      </c>
    </row>
    <row r="277" customFormat="false" ht="15" hidden="false" customHeight="false" outlineLevel="0" collapsed="false">
      <c r="A277" s="17" t="s">
        <v>5000</v>
      </c>
      <c r="B277" s="18" t="n">
        <v>46289</v>
      </c>
      <c r="C277" s="17" t="s">
        <v>82</v>
      </c>
      <c r="D277" s="17" t="s">
        <v>4833</v>
      </c>
      <c r="E277" s="17" t="s">
        <v>5001</v>
      </c>
      <c r="F277" s="15" t="n">
        <v>72.09</v>
      </c>
      <c r="G277" s="15" t="n">
        <v>72.29</v>
      </c>
      <c r="H277" s="15" t="n">
        <f aca="false">ROUND(ROUND(G277*100,0)/10,0)/100</f>
        <v>7.23</v>
      </c>
      <c r="I277" s="15" t="n">
        <f aca="false">G277+H277</f>
        <v>79.52</v>
      </c>
      <c r="J277" s="15" t="n">
        <f aca="false">ROUND(G277-F277,2)</f>
        <v>0.2</v>
      </c>
      <c r="K277" s="17" t="str">
        <f aca="false">IF(ABS(J277)/F277&gt;0.03,"Review","OK")</f>
        <v>OK</v>
      </c>
      <c r="L277" s="17"/>
      <c r="M277" s="17"/>
      <c r="N277" s="17" t="s">
        <v>4833</v>
      </c>
    </row>
    <row r="278" customFormat="false" ht="15" hidden="false" customHeight="false" outlineLevel="0" collapsed="false">
      <c r="A278" s="17" t="s">
        <v>5002</v>
      </c>
      <c r="B278" s="18" t="n">
        <v>46289</v>
      </c>
      <c r="C278" s="17" t="s">
        <v>88</v>
      </c>
      <c r="D278" s="17" t="s">
        <v>4701</v>
      </c>
      <c r="E278" s="17" t="s">
        <v>5003</v>
      </c>
      <c r="F278" s="15" t="n">
        <v>1464.53</v>
      </c>
      <c r="G278" s="15" t="n">
        <v>1357.56</v>
      </c>
      <c r="H278" s="15" t="n">
        <f aca="false">ROUND(ROUND(G278*100,0)/10,0)/100</f>
        <v>135.76</v>
      </c>
      <c r="I278" s="15" t="n">
        <f aca="false">G278+H278</f>
        <v>1493.32</v>
      </c>
      <c r="J278" s="15" t="n">
        <f aca="false">ROUND(G278-F278,2)</f>
        <v>-106.97</v>
      </c>
      <c r="K278" s="17" t="str">
        <f aca="false">IF(ABS(J278)/F278&gt;0.03,"Review","OK")</f>
        <v>Review</v>
      </c>
      <c r="L278" s="17"/>
      <c r="M278" s="17" t="s">
        <v>4506</v>
      </c>
      <c r="N278" s="17" t="s">
        <v>4701</v>
      </c>
    </row>
    <row r="279" customFormat="false" ht="15" hidden="false" customHeight="false" outlineLevel="0" collapsed="false">
      <c r="A279" s="17" t="s">
        <v>5004</v>
      </c>
      <c r="B279" s="18" t="n">
        <v>46289</v>
      </c>
      <c r="C279" s="17" t="s">
        <v>101</v>
      </c>
      <c r="D279" s="17" t="s">
        <v>4882</v>
      </c>
      <c r="E279" s="17" t="s">
        <v>5005</v>
      </c>
      <c r="F279" s="15" t="n">
        <v>214.04</v>
      </c>
      <c r="G279" s="15" t="n">
        <v>212.1</v>
      </c>
      <c r="H279" s="15" t="n">
        <f aca="false">ROUND(ROUND(G279*100,0)/10,0)/100</f>
        <v>21.21</v>
      </c>
      <c r="I279" s="15" t="n">
        <f aca="false">G279+H279</f>
        <v>233.31</v>
      </c>
      <c r="J279" s="15" t="n">
        <f aca="false">ROUND(G279-F279,2)</f>
        <v>-1.94</v>
      </c>
      <c r="K279" s="17" t="str">
        <f aca="false">IF(ABS(J279)/F279&gt;0.03,"Review","OK")</f>
        <v>OK</v>
      </c>
      <c r="L279" s="17" t="s">
        <v>5006</v>
      </c>
      <c r="M279" s="17"/>
      <c r="N279" s="17" t="s">
        <v>4882</v>
      </c>
    </row>
    <row r="280" customFormat="false" ht="15" hidden="false" customHeight="false" outlineLevel="0" collapsed="false">
      <c r="A280" s="17" t="s">
        <v>5007</v>
      </c>
      <c r="B280" s="18" t="n">
        <v>46289</v>
      </c>
      <c r="C280" s="17" t="s">
        <v>88</v>
      </c>
      <c r="D280" s="17" t="s">
        <v>4953</v>
      </c>
      <c r="E280" s="17" t="s">
        <v>5008</v>
      </c>
      <c r="F280" s="15" t="n">
        <v>259.11</v>
      </c>
      <c r="G280" s="15" t="n">
        <v>257.96</v>
      </c>
      <c r="H280" s="15" t="n">
        <f aca="false">ROUND(ROUND(G280*100,0)/10,0)/100</f>
        <v>25.8</v>
      </c>
      <c r="I280" s="15" t="n">
        <f aca="false">G280+H280</f>
        <v>283.76</v>
      </c>
      <c r="J280" s="15" t="n">
        <f aca="false">ROUND(G280-F280,2)</f>
        <v>-1.15</v>
      </c>
      <c r="K280" s="17" t="str">
        <f aca="false">IF(ABS(J280)/F280&gt;0.03,"Review","OK")</f>
        <v>OK</v>
      </c>
      <c r="L280" s="17"/>
      <c r="M280" s="17"/>
      <c r="N280" s="17" t="s">
        <v>4953</v>
      </c>
    </row>
    <row r="281" customFormat="false" ht="15" hidden="false" customHeight="false" outlineLevel="0" collapsed="false">
      <c r="A281" s="17" t="s">
        <v>5009</v>
      </c>
      <c r="B281" s="18" t="n">
        <v>46289</v>
      </c>
      <c r="C281" s="17" t="s">
        <v>82</v>
      </c>
      <c r="D281" s="17" t="s">
        <v>4688</v>
      </c>
      <c r="E281" s="17" t="s">
        <v>5010</v>
      </c>
      <c r="F281" s="15" t="n">
        <v>200.9</v>
      </c>
      <c r="G281" s="15" t="n">
        <v>199.26</v>
      </c>
      <c r="H281" s="15" t="n">
        <f aca="false">ROUND(ROUND(G281*100,0)/10,0)/100</f>
        <v>19.93</v>
      </c>
      <c r="I281" s="15" t="n">
        <f aca="false">G281+H281</f>
        <v>219.19</v>
      </c>
      <c r="J281" s="15" t="n">
        <f aca="false">ROUND(G281-F281,2)</f>
        <v>-1.64</v>
      </c>
      <c r="K281" s="17" t="str">
        <f aca="false">IF(ABS(J281)/F281&gt;0.03,"Review","OK")</f>
        <v>OK</v>
      </c>
      <c r="L281" s="17"/>
      <c r="M281" s="17"/>
      <c r="N281" s="17" t="s">
        <v>4688</v>
      </c>
    </row>
    <row r="282" customFormat="false" ht="15" hidden="false" customHeight="false" outlineLevel="0" collapsed="false">
      <c r="A282" s="17" t="s">
        <v>5011</v>
      </c>
      <c r="B282" s="18" t="n">
        <v>46290</v>
      </c>
      <c r="C282" s="17" t="s">
        <v>88</v>
      </c>
      <c r="D282" s="17" t="s">
        <v>4743</v>
      </c>
      <c r="E282" s="17" t="s">
        <v>5012</v>
      </c>
      <c r="F282" s="15" t="n">
        <v>175.87</v>
      </c>
      <c r="G282" s="15" t="n">
        <v>175.49</v>
      </c>
      <c r="H282" s="15" t="n">
        <f aca="false">ROUND(ROUND(G282*100,0)/10,0)/100</f>
        <v>17.55</v>
      </c>
      <c r="I282" s="15" t="n">
        <f aca="false">G282+H282</f>
        <v>193.04</v>
      </c>
      <c r="J282" s="15" t="n">
        <f aca="false">ROUND(G282-F282,2)</f>
        <v>-0.38</v>
      </c>
      <c r="K282" s="17" t="str">
        <f aca="false">IF(ABS(J282)/F282&gt;0.03,"Review","OK")</f>
        <v>OK</v>
      </c>
      <c r="L282" s="17"/>
      <c r="M282" s="17"/>
      <c r="N282" s="17" t="s">
        <v>4743</v>
      </c>
    </row>
    <row r="283" customFormat="false" ht="15" hidden="false" customHeight="false" outlineLevel="0" collapsed="false">
      <c r="A283" s="17" t="s">
        <v>5013</v>
      </c>
      <c r="B283" s="18" t="n">
        <v>46290</v>
      </c>
      <c r="C283" s="17" t="s">
        <v>82</v>
      </c>
      <c r="D283" s="17" t="s">
        <v>4804</v>
      </c>
      <c r="E283" s="17" t="s">
        <v>5014</v>
      </c>
      <c r="F283" s="15" t="n">
        <v>143.13</v>
      </c>
      <c r="G283" s="15" t="n">
        <v>143.42</v>
      </c>
      <c r="H283" s="15" t="n">
        <f aca="false">ROUND(ROUND(G283*100,0)/10,0)/100</f>
        <v>14.34</v>
      </c>
      <c r="I283" s="15" t="n">
        <f aca="false">G283+H283</f>
        <v>157.76</v>
      </c>
      <c r="J283" s="15" t="n">
        <f aca="false">ROUND(G283-F283,2)</f>
        <v>0.29</v>
      </c>
      <c r="K283" s="17" t="str">
        <f aca="false">IF(ABS(J283)/F283&gt;0.03,"Review","OK")</f>
        <v>OK</v>
      </c>
      <c r="L283" s="17"/>
      <c r="M283" s="17"/>
      <c r="N283" s="17" t="s">
        <v>4804</v>
      </c>
    </row>
    <row r="284" customFormat="false" ht="15" hidden="false" customHeight="false" outlineLevel="0" collapsed="false">
      <c r="A284" s="17" t="s">
        <v>5015</v>
      </c>
      <c r="B284" s="18" t="n">
        <v>46290</v>
      </c>
      <c r="C284" s="17" t="s">
        <v>82</v>
      </c>
      <c r="D284" s="17" t="s">
        <v>4882</v>
      </c>
      <c r="E284" s="17" t="s">
        <v>5016</v>
      </c>
      <c r="F284" s="15" t="n">
        <v>315.92</v>
      </c>
      <c r="G284" s="15" t="n">
        <v>318.53</v>
      </c>
      <c r="H284" s="15" t="n">
        <f aca="false">ROUND(ROUND(G284*100,0)/10,0)/100</f>
        <v>31.85</v>
      </c>
      <c r="I284" s="15" t="n">
        <f aca="false">G284+H284</f>
        <v>350.38</v>
      </c>
      <c r="J284" s="15" t="n">
        <f aca="false">ROUND(G284-F284,2)</f>
        <v>2.61</v>
      </c>
      <c r="K284" s="17" t="str">
        <f aca="false">IF(ABS(J284)/F284&gt;0.03,"Review","OK")</f>
        <v>OK</v>
      </c>
      <c r="L284" s="17"/>
      <c r="M284" s="17"/>
      <c r="N284" s="17" t="s">
        <v>4882</v>
      </c>
    </row>
    <row r="285" customFormat="false" ht="15" hidden="false" customHeight="false" outlineLevel="0" collapsed="false">
      <c r="A285" s="17" t="s">
        <v>5017</v>
      </c>
      <c r="B285" s="18" t="n">
        <v>46290</v>
      </c>
      <c r="C285" s="17" t="s">
        <v>82</v>
      </c>
      <c r="D285" s="17" t="s">
        <v>4964</v>
      </c>
      <c r="E285" s="17" t="s">
        <v>5018</v>
      </c>
      <c r="F285" s="15" t="n">
        <v>285.35</v>
      </c>
      <c r="G285" s="15" t="n">
        <v>284.72</v>
      </c>
      <c r="H285" s="15" t="n">
        <f aca="false">ROUND(ROUND(G285*100,0)/10,0)/100</f>
        <v>28.47</v>
      </c>
      <c r="I285" s="15" t="n">
        <f aca="false">G285+H285</f>
        <v>313.19</v>
      </c>
      <c r="J285" s="15" t="n">
        <f aca="false">ROUND(G285-F285,2)</f>
        <v>-0.63</v>
      </c>
      <c r="K285" s="17" t="str">
        <f aca="false">IF(ABS(J285)/F285&gt;0.03,"Review","OK")</f>
        <v>OK</v>
      </c>
      <c r="L285" s="17"/>
      <c r="M285" s="17"/>
      <c r="N285" s="17" t="s">
        <v>4964</v>
      </c>
    </row>
    <row r="286" customFormat="false" ht="15" hidden="false" customHeight="false" outlineLevel="0" collapsed="false">
      <c r="A286" s="17" t="s">
        <v>5019</v>
      </c>
      <c r="B286" s="18" t="n">
        <v>46290</v>
      </c>
      <c r="C286" s="17" t="s">
        <v>88</v>
      </c>
      <c r="D286" s="17" t="s">
        <v>4701</v>
      </c>
      <c r="E286" s="17" t="s">
        <v>5020</v>
      </c>
      <c r="F286" s="15" t="n">
        <v>786.15</v>
      </c>
      <c r="G286" s="15" t="n">
        <v>781.84</v>
      </c>
      <c r="H286" s="15" t="n">
        <f aca="false">ROUND(ROUND(G286*100,0)/10,0)/100</f>
        <v>78.18</v>
      </c>
      <c r="I286" s="15" t="n">
        <f aca="false">G286+H286</f>
        <v>860.02</v>
      </c>
      <c r="J286" s="15" t="n">
        <f aca="false">ROUND(G286-F286,2)</f>
        <v>-4.31</v>
      </c>
      <c r="K286" s="17" t="str">
        <f aca="false">IF(ABS(J286)/F286&gt;0.03,"Review","OK")</f>
        <v>OK</v>
      </c>
      <c r="L286" s="17" t="s">
        <v>4533</v>
      </c>
      <c r="M286" s="17"/>
      <c r="N286" s="17" t="s">
        <v>4701</v>
      </c>
    </row>
    <row r="287" customFormat="false" ht="15" hidden="false" customHeight="false" outlineLevel="0" collapsed="false">
      <c r="A287" s="17" t="s">
        <v>5021</v>
      </c>
      <c r="B287" s="18" t="n">
        <v>46290</v>
      </c>
      <c r="C287" s="17" t="s">
        <v>88</v>
      </c>
      <c r="D287" s="17" t="s">
        <v>4811</v>
      </c>
      <c r="E287" s="17" t="s">
        <v>5022</v>
      </c>
      <c r="F287" s="15" t="n">
        <v>352.83</v>
      </c>
      <c r="G287" s="15" t="n">
        <v>354.73</v>
      </c>
      <c r="H287" s="15" t="n">
        <f aca="false">ROUND(ROUND(G287*100,0)/10,0)/100</f>
        <v>35.47</v>
      </c>
      <c r="I287" s="15" t="n">
        <f aca="false">G287+H287</f>
        <v>390.2</v>
      </c>
      <c r="J287" s="15" t="n">
        <f aca="false">ROUND(G287-F287,2)</f>
        <v>1.9</v>
      </c>
      <c r="K287" s="17" t="str">
        <f aca="false">IF(ABS(J287)/F287&gt;0.03,"Review","OK")</f>
        <v>OK</v>
      </c>
      <c r="L287" s="17"/>
      <c r="M287" s="17"/>
      <c r="N287" s="17" t="s">
        <v>4811</v>
      </c>
    </row>
    <row r="288" customFormat="false" ht="15" hidden="false" customHeight="false" outlineLevel="0" collapsed="false">
      <c r="A288" s="17" t="s">
        <v>5023</v>
      </c>
      <c r="B288" s="18" t="n">
        <v>46290</v>
      </c>
      <c r="C288" s="17" t="s">
        <v>101</v>
      </c>
      <c r="D288" s="17" t="s">
        <v>4871</v>
      </c>
      <c r="E288" s="17" t="s">
        <v>5024</v>
      </c>
      <c r="F288" s="15" t="n">
        <v>835.21</v>
      </c>
      <c r="G288" s="15" t="n">
        <v>833.57</v>
      </c>
      <c r="H288" s="15" t="n">
        <f aca="false">ROUND(ROUND(G288*100,0)/10,0)/100</f>
        <v>83.36</v>
      </c>
      <c r="I288" s="15" t="n">
        <f aca="false">G288+H288</f>
        <v>916.93</v>
      </c>
      <c r="J288" s="15" t="n">
        <f aca="false">ROUND(G288-F288,2)</f>
        <v>-1.64</v>
      </c>
      <c r="K288" s="17" t="str">
        <f aca="false">IF(ABS(J288)/F288&gt;0.03,"Review","OK")</f>
        <v>OK</v>
      </c>
      <c r="L288" s="17"/>
      <c r="M288" s="17"/>
      <c r="N288" s="17" t="s">
        <v>4871</v>
      </c>
    </row>
    <row r="289" customFormat="false" ht="15" hidden="false" customHeight="false" outlineLevel="0" collapsed="false">
      <c r="A289" s="17" t="s">
        <v>5025</v>
      </c>
      <c r="B289" s="18" t="n">
        <v>46290</v>
      </c>
      <c r="C289" s="17" t="s">
        <v>82</v>
      </c>
      <c r="D289" s="17" t="s">
        <v>4799</v>
      </c>
      <c r="E289" s="17" t="s">
        <v>5026</v>
      </c>
      <c r="F289" s="15" t="n">
        <v>243.15</v>
      </c>
      <c r="G289" s="15" t="n">
        <v>243.36</v>
      </c>
      <c r="H289" s="15" t="n">
        <f aca="false">ROUND(ROUND(G289*100,0)/10,0)/100</f>
        <v>24.34</v>
      </c>
      <c r="I289" s="15" t="n">
        <f aca="false">G289+H289</f>
        <v>267.7</v>
      </c>
      <c r="J289" s="15" t="n">
        <f aca="false">ROUND(G289-F289,2)</f>
        <v>0.21</v>
      </c>
      <c r="K289" s="17" t="str">
        <f aca="false">IF(ABS(J289)/F289&gt;0.03,"Review","OK")</f>
        <v>OK</v>
      </c>
      <c r="L289" s="17"/>
      <c r="M289" s="17"/>
      <c r="N289" s="17" t="s">
        <v>4799</v>
      </c>
    </row>
    <row r="290" customFormat="false" ht="15" hidden="false" customHeight="false" outlineLevel="0" collapsed="false">
      <c r="A290" s="17" t="s">
        <v>5027</v>
      </c>
      <c r="B290" s="18" t="n">
        <v>46290</v>
      </c>
      <c r="C290" s="17" t="s">
        <v>82</v>
      </c>
      <c r="D290" s="17" t="s">
        <v>4871</v>
      </c>
      <c r="E290" s="17" t="s">
        <v>5028</v>
      </c>
      <c r="F290" s="15" t="n">
        <v>376.88</v>
      </c>
      <c r="G290" s="15" t="n">
        <v>379.31</v>
      </c>
      <c r="H290" s="15" t="n">
        <f aca="false">ROUND(ROUND(G290*100,0)/10,0)/100</f>
        <v>37.93</v>
      </c>
      <c r="I290" s="15" t="n">
        <f aca="false">G290+H290</f>
        <v>417.24</v>
      </c>
      <c r="J290" s="15" t="n">
        <f aca="false">ROUND(G290-F290,2)</f>
        <v>2.43</v>
      </c>
      <c r="K290" s="17" t="str">
        <f aca="false">IF(ABS(J290)/F290&gt;0.03,"Review","OK")</f>
        <v>OK</v>
      </c>
      <c r="L290" s="17"/>
      <c r="M290" s="17"/>
      <c r="N290" s="17" t="s">
        <v>4871</v>
      </c>
    </row>
    <row r="291" customFormat="false" ht="15" hidden="false" customHeight="false" outlineLevel="0" collapsed="false">
      <c r="A291" s="17" t="s">
        <v>5029</v>
      </c>
      <c r="B291" s="18" t="n">
        <v>46290</v>
      </c>
      <c r="C291" s="17" t="s">
        <v>88</v>
      </c>
      <c r="D291" s="17" t="s">
        <v>4799</v>
      </c>
      <c r="E291" s="17" t="s">
        <v>5030</v>
      </c>
      <c r="F291" s="15" t="n">
        <v>146.75</v>
      </c>
      <c r="G291" s="15" t="n">
        <v>145.77</v>
      </c>
      <c r="H291" s="15" t="n">
        <f aca="false">ROUND(ROUND(G291*100,0)/10,0)/100</f>
        <v>14.58</v>
      </c>
      <c r="I291" s="15" t="n">
        <f aca="false">G291+H291</f>
        <v>160.35</v>
      </c>
      <c r="J291" s="15" t="n">
        <f aca="false">ROUND(G291-F291,2)</f>
        <v>-0.98</v>
      </c>
      <c r="K291" s="17" t="str">
        <f aca="false">IF(ABS(J291)/F291&gt;0.03,"Review","OK")</f>
        <v>OK</v>
      </c>
      <c r="L291" s="17"/>
      <c r="M291" s="17"/>
      <c r="N291" s="17" t="s">
        <v>4799</v>
      </c>
    </row>
    <row r="292" customFormat="false" ht="15" hidden="false" customHeight="false" outlineLevel="0" collapsed="false">
      <c r="A292" s="17" t="s">
        <v>5031</v>
      </c>
      <c r="B292" s="18" t="n">
        <v>46290</v>
      </c>
      <c r="C292" s="17" t="s">
        <v>88</v>
      </c>
      <c r="D292" s="17" t="s">
        <v>4833</v>
      </c>
      <c r="E292" s="17" t="s">
        <v>5032</v>
      </c>
      <c r="F292" s="15" t="n">
        <v>281.36</v>
      </c>
      <c r="G292" s="15" t="n">
        <v>280.8</v>
      </c>
      <c r="H292" s="15" t="n">
        <f aca="false">ROUND(ROUND(G292*100,0)/10,0)/100</f>
        <v>28.08</v>
      </c>
      <c r="I292" s="15" t="n">
        <f aca="false">G292+H292</f>
        <v>308.88</v>
      </c>
      <c r="J292" s="15" t="n">
        <f aca="false">ROUND(G292-F292,2)</f>
        <v>-0.56</v>
      </c>
      <c r="K292" s="17" t="str">
        <f aca="false">IF(ABS(J292)/F292&gt;0.03,"Review","OK")</f>
        <v>OK</v>
      </c>
      <c r="L292" s="17"/>
      <c r="M292" s="17"/>
      <c r="N292" s="17" t="s">
        <v>4833</v>
      </c>
    </row>
    <row r="293" customFormat="false" ht="15" hidden="false" customHeight="false" outlineLevel="0" collapsed="false">
      <c r="A293" s="17" t="s">
        <v>5033</v>
      </c>
      <c r="B293" s="18" t="n">
        <v>46290</v>
      </c>
      <c r="C293" s="17" t="s">
        <v>101</v>
      </c>
      <c r="D293" s="17" t="s">
        <v>4726</v>
      </c>
      <c r="E293" s="17" t="s">
        <v>5034</v>
      </c>
      <c r="F293" s="15" t="n">
        <v>192.43</v>
      </c>
      <c r="G293" s="15" t="n">
        <v>193.1</v>
      </c>
      <c r="H293" s="15" t="n">
        <f aca="false">ROUND(ROUND(G293*100,0)/10,0)/100</f>
        <v>19.31</v>
      </c>
      <c r="I293" s="15" t="n">
        <f aca="false">G293+H293</f>
        <v>212.41</v>
      </c>
      <c r="J293" s="15" t="n">
        <f aca="false">ROUND(G293-F293,2)</f>
        <v>0.67</v>
      </c>
      <c r="K293" s="17" t="str">
        <f aca="false">IF(ABS(J293)/F293&gt;0.03,"Review","OK")</f>
        <v>OK</v>
      </c>
      <c r="L293" s="17"/>
      <c r="M293" s="17"/>
      <c r="N293" s="17" t="s">
        <v>4726</v>
      </c>
    </row>
    <row r="294" customFormat="false" ht="15" hidden="false" customHeight="false" outlineLevel="0" collapsed="false">
      <c r="A294" s="17" t="s">
        <v>5035</v>
      </c>
      <c r="B294" s="18" t="n">
        <v>46290</v>
      </c>
      <c r="C294" s="17" t="s">
        <v>82</v>
      </c>
      <c r="D294" s="17" t="s">
        <v>4811</v>
      </c>
      <c r="E294" s="17" t="s">
        <v>5036</v>
      </c>
      <c r="F294" s="15" t="n">
        <v>1280.51</v>
      </c>
      <c r="G294" s="15" t="n">
        <v>1284.37</v>
      </c>
      <c r="H294" s="15" t="n">
        <f aca="false">ROUND(ROUND(G294*100,0)/10,0)/100</f>
        <v>128.44</v>
      </c>
      <c r="I294" s="15" t="n">
        <f aca="false">G294+H294</f>
        <v>1412.81</v>
      </c>
      <c r="J294" s="15" t="n">
        <f aca="false">ROUND(G294-F294,2)</f>
        <v>3.86</v>
      </c>
      <c r="K294" s="17" t="str">
        <f aca="false">IF(ABS(J294)/F294&gt;0.03,"Review","OK")</f>
        <v>OK</v>
      </c>
      <c r="L294" s="17"/>
      <c r="M294" s="17"/>
      <c r="N294" s="17" t="s">
        <v>4811</v>
      </c>
    </row>
    <row r="295" customFormat="false" ht="15" hidden="false" customHeight="false" outlineLevel="0" collapsed="false">
      <c r="A295" s="17" t="s">
        <v>5037</v>
      </c>
      <c r="B295" s="18" t="n">
        <v>46290</v>
      </c>
      <c r="C295" s="17" t="s">
        <v>82</v>
      </c>
      <c r="D295" s="17" t="s">
        <v>4778</v>
      </c>
      <c r="E295" s="17" t="s">
        <v>5038</v>
      </c>
      <c r="F295" s="15" t="n">
        <v>570.02</v>
      </c>
      <c r="G295" s="15" t="n">
        <v>574.19</v>
      </c>
      <c r="H295" s="15" t="n">
        <f aca="false">ROUND(ROUND(G295*100,0)/10,0)/100</f>
        <v>57.42</v>
      </c>
      <c r="I295" s="15" t="n">
        <f aca="false">G295+H295</f>
        <v>631.61</v>
      </c>
      <c r="J295" s="15" t="n">
        <f aca="false">ROUND(G295-F295,2)</f>
        <v>4.17</v>
      </c>
      <c r="K295" s="17" t="str">
        <f aca="false">IF(ABS(J295)/F295&gt;0.03,"Review","OK")</f>
        <v>OK</v>
      </c>
      <c r="L295" s="17"/>
      <c r="M295" s="17"/>
      <c r="N295" s="17" t="s">
        <v>4778</v>
      </c>
    </row>
    <row r="296" customFormat="false" ht="15" hidden="false" customHeight="false" outlineLevel="0" collapsed="false">
      <c r="A296" s="17" t="s">
        <v>5039</v>
      </c>
      <c r="B296" s="18" t="n">
        <v>46290</v>
      </c>
      <c r="C296" s="17" t="s">
        <v>82</v>
      </c>
      <c r="D296" s="17" t="s">
        <v>4822</v>
      </c>
      <c r="E296" s="17" t="s">
        <v>5040</v>
      </c>
      <c r="F296" s="15" t="n">
        <v>78.53</v>
      </c>
      <c r="G296" s="15" t="n">
        <v>78.73</v>
      </c>
      <c r="H296" s="15" t="n">
        <f aca="false">ROUND(ROUND(G296*100,0)/10,0)/100</f>
        <v>7.87</v>
      </c>
      <c r="I296" s="15" t="n">
        <f aca="false">G296+H296</f>
        <v>86.6</v>
      </c>
      <c r="J296" s="15" t="n">
        <f aca="false">ROUND(G296-F296,2)</f>
        <v>0.2</v>
      </c>
      <c r="K296" s="17" t="str">
        <f aca="false">IF(ABS(J296)/F296&gt;0.03,"Review","OK")</f>
        <v>OK</v>
      </c>
      <c r="L296" s="17"/>
      <c r="M296" s="17"/>
      <c r="N296" s="17" t="s">
        <v>4822</v>
      </c>
    </row>
    <row r="297" customFormat="false" ht="15" hidden="false" customHeight="false" outlineLevel="0" collapsed="false">
      <c r="A297" s="17" t="s">
        <v>5041</v>
      </c>
      <c r="B297" s="18" t="n">
        <v>46291</v>
      </c>
      <c r="C297" s="17" t="s">
        <v>101</v>
      </c>
      <c r="D297" s="17" t="s">
        <v>4721</v>
      </c>
      <c r="E297" s="17" t="s">
        <v>5042</v>
      </c>
      <c r="F297" s="15" t="n">
        <v>356.37</v>
      </c>
      <c r="G297" s="15" t="n">
        <v>356.07</v>
      </c>
      <c r="H297" s="15" t="n">
        <f aca="false">ROUND(ROUND(G297*100,0)/10,0)/100</f>
        <v>35.61</v>
      </c>
      <c r="I297" s="15" t="n">
        <f aca="false">G297+H297</f>
        <v>391.68</v>
      </c>
      <c r="J297" s="15" t="n">
        <f aca="false">ROUND(G297-F297,2)</f>
        <v>-0.3</v>
      </c>
      <c r="K297" s="17" t="str">
        <f aca="false">IF(ABS(J297)/F297&gt;0.03,"Review","OK")</f>
        <v>OK</v>
      </c>
      <c r="L297" s="17"/>
      <c r="M297" s="17"/>
      <c r="N297" s="17" t="s">
        <v>4721</v>
      </c>
    </row>
    <row r="298" customFormat="false" ht="15" hidden="false" customHeight="false" outlineLevel="0" collapsed="false">
      <c r="A298" s="17" t="s">
        <v>5043</v>
      </c>
      <c r="B298" s="18" t="n">
        <v>46291</v>
      </c>
      <c r="C298" s="17" t="s">
        <v>82</v>
      </c>
      <c r="D298" s="17" t="s">
        <v>4953</v>
      </c>
      <c r="E298" s="17" t="s">
        <v>5044</v>
      </c>
      <c r="F298" s="15" t="n">
        <v>90.75</v>
      </c>
      <c r="G298" s="15" t="n">
        <v>90.4</v>
      </c>
      <c r="H298" s="15" t="n">
        <f aca="false">ROUND(ROUND(G298*100,0)/10,0)/100</f>
        <v>9.04</v>
      </c>
      <c r="I298" s="15" t="n">
        <f aca="false">G298+H298</f>
        <v>99.44</v>
      </c>
      <c r="J298" s="15" t="n">
        <f aca="false">ROUND(G298-F298,2)</f>
        <v>-0.35</v>
      </c>
      <c r="K298" s="17" t="str">
        <f aca="false">IF(ABS(J298)/F298&gt;0.03,"Review","OK")</f>
        <v>OK</v>
      </c>
      <c r="L298" s="17"/>
      <c r="M298" s="17"/>
      <c r="N298" s="17" t="s">
        <v>4953</v>
      </c>
    </row>
    <row r="299" customFormat="false" ht="15" hidden="false" customHeight="false" outlineLevel="0" collapsed="false">
      <c r="A299" s="17" t="s">
        <v>5045</v>
      </c>
      <c r="B299" s="18" t="n">
        <v>46291</v>
      </c>
      <c r="C299" s="17" t="s">
        <v>82</v>
      </c>
      <c r="D299" s="17" t="s">
        <v>4953</v>
      </c>
      <c r="E299" s="17" t="s">
        <v>5046</v>
      </c>
      <c r="F299" s="15" t="n">
        <v>501.19</v>
      </c>
      <c r="G299" s="15" t="n">
        <v>498.29</v>
      </c>
      <c r="H299" s="15" t="n">
        <f aca="false">ROUND(ROUND(G299*100,0)/10,0)/100</f>
        <v>49.83</v>
      </c>
      <c r="I299" s="15" t="n">
        <f aca="false">G299+H299</f>
        <v>548.12</v>
      </c>
      <c r="J299" s="15" t="n">
        <f aca="false">ROUND(G299-F299,2)</f>
        <v>-2.9</v>
      </c>
      <c r="K299" s="17" t="str">
        <f aca="false">IF(ABS(J299)/F299&gt;0.03,"Review","OK")</f>
        <v>OK</v>
      </c>
      <c r="L299" s="17"/>
      <c r="M299" s="17"/>
      <c r="N299" s="17" t="s">
        <v>4953</v>
      </c>
    </row>
    <row r="300" customFormat="false" ht="15" hidden="false" customHeight="false" outlineLevel="0" collapsed="false">
      <c r="A300" s="17" t="s">
        <v>5047</v>
      </c>
      <c r="B300" s="18" t="n">
        <v>46291</v>
      </c>
      <c r="C300" s="17" t="s">
        <v>82</v>
      </c>
      <c r="D300" s="17" t="s">
        <v>4882</v>
      </c>
      <c r="E300" s="17" t="s">
        <v>5048</v>
      </c>
      <c r="F300" s="15" t="n">
        <v>144.99</v>
      </c>
      <c r="G300" s="15" t="n">
        <v>146.1</v>
      </c>
      <c r="H300" s="15" t="n">
        <f aca="false">ROUND(ROUND(G300*100,0)/10,0)/100</f>
        <v>14.61</v>
      </c>
      <c r="I300" s="15" t="n">
        <f aca="false">G300+H300</f>
        <v>160.71</v>
      </c>
      <c r="J300" s="15" t="n">
        <f aca="false">ROUND(G300-F300,2)</f>
        <v>1.11</v>
      </c>
      <c r="K300" s="17" t="str">
        <f aca="false">IF(ABS(J300)/F300&gt;0.03,"Review","OK")</f>
        <v>OK</v>
      </c>
      <c r="L300" s="17"/>
      <c r="M300" s="17"/>
      <c r="N300" s="17" t="s">
        <v>4882</v>
      </c>
    </row>
    <row r="301" customFormat="false" ht="15" hidden="false" customHeight="false" outlineLevel="0" collapsed="false">
      <c r="A301" s="17" t="s">
        <v>5049</v>
      </c>
      <c r="B301" s="18" t="n">
        <v>46291</v>
      </c>
      <c r="C301" s="17" t="s">
        <v>88</v>
      </c>
      <c r="D301" s="17" t="s">
        <v>4833</v>
      </c>
      <c r="E301" s="17" t="s">
        <v>5050</v>
      </c>
      <c r="F301" s="15" t="n">
        <v>35.27</v>
      </c>
      <c r="G301" s="15" t="n">
        <v>35.62</v>
      </c>
      <c r="H301" s="15" t="n">
        <f aca="false">ROUND(ROUND(G301*100,0)/10,0)/100</f>
        <v>3.56</v>
      </c>
      <c r="I301" s="15" t="n">
        <f aca="false">G301+H301</f>
        <v>39.18</v>
      </c>
      <c r="J301" s="15" t="n">
        <f aca="false">ROUND(G301-F301,2)</f>
        <v>0.35</v>
      </c>
      <c r="K301" s="17" t="str">
        <f aca="false">IF(ABS(J301)/F301&gt;0.03,"Review","OK")</f>
        <v>OK</v>
      </c>
      <c r="L301" s="17"/>
      <c r="M301" s="17"/>
      <c r="N301" s="17" t="s">
        <v>4833</v>
      </c>
    </row>
    <row r="302" customFormat="false" ht="15" hidden="false" customHeight="false" outlineLevel="0" collapsed="false">
      <c r="A302" s="17" t="s">
        <v>5051</v>
      </c>
      <c r="B302" s="18" t="n">
        <v>46291</v>
      </c>
      <c r="C302" s="17" t="s">
        <v>82</v>
      </c>
      <c r="D302" s="17" t="s">
        <v>4953</v>
      </c>
      <c r="E302" s="17" t="s">
        <v>5052</v>
      </c>
      <c r="F302" s="15" t="n">
        <v>120.85</v>
      </c>
      <c r="G302" s="15" t="n">
        <v>119.92</v>
      </c>
      <c r="H302" s="15" t="n">
        <f aca="false">ROUND(ROUND(G302*100,0)/10,0)/100</f>
        <v>11.99</v>
      </c>
      <c r="I302" s="15" t="n">
        <f aca="false">G302+H302</f>
        <v>131.91</v>
      </c>
      <c r="J302" s="15" t="n">
        <f aca="false">ROUND(G302-F302,2)</f>
        <v>-0.93</v>
      </c>
      <c r="K302" s="17" t="str">
        <f aca="false">IF(ABS(J302)/F302&gt;0.03,"Review","OK")</f>
        <v>OK</v>
      </c>
      <c r="L302" s="17"/>
      <c r="M302" s="17"/>
      <c r="N302" s="17" t="s">
        <v>4953</v>
      </c>
    </row>
    <row r="303" customFormat="false" ht="15" hidden="false" customHeight="false" outlineLevel="0" collapsed="false">
      <c r="A303" s="17" t="s">
        <v>5053</v>
      </c>
      <c r="B303" s="18" t="n">
        <v>46291</v>
      </c>
      <c r="C303" s="17" t="s">
        <v>101</v>
      </c>
      <c r="D303" s="17" t="s">
        <v>4721</v>
      </c>
      <c r="E303" s="17" t="s">
        <v>5054</v>
      </c>
      <c r="F303" s="15" t="n">
        <v>237.28</v>
      </c>
      <c r="G303" s="15" t="n">
        <v>236.01</v>
      </c>
      <c r="H303" s="15" t="n">
        <f aca="false">ROUND(ROUND(G303*100,0)/10,0)/100</f>
        <v>23.6</v>
      </c>
      <c r="I303" s="15" t="n">
        <f aca="false">G303+H303</f>
        <v>259.61</v>
      </c>
      <c r="J303" s="15" t="n">
        <f aca="false">ROUND(G303-F303,2)</f>
        <v>-1.27</v>
      </c>
      <c r="K303" s="17" t="str">
        <f aca="false">IF(ABS(J303)/F303&gt;0.03,"Review","OK")</f>
        <v>OK</v>
      </c>
      <c r="L303" s="17" t="s">
        <v>4533</v>
      </c>
      <c r="M303" s="17"/>
      <c r="N303" s="17" t="s">
        <v>4721</v>
      </c>
    </row>
    <row r="304" customFormat="false" ht="15" hidden="false" customHeight="false" outlineLevel="0" collapsed="false">
      <c r="A304" s="17" t="s">
        <v>5055</v>
      </c>
      <c r="B304" s="18" t="n">
        <v>46292</v>
      </c>
      <c r="C304" s="17" t="s">
        <v>82</v>
      </c>
      <c r="D304" s="17" t="s">
        <v>4953</v>
      </c>
      <c r="E304" s="17" t="s">
        <v>5056</v>
      </c>
      <c r="F304" s="15" t="n">
        <v>279.87</v>
      </c>
      <c r="G304" s="15" t="n">
        <v>301.06</v>
      </c>
      <c r="H304" s="15" t="n">
        <f aca="false">ROUND(ROUND(G304*100,0)/10,0)/100</f>
        <v>30.11</v>
      </c>
      <c r="I304" s="15" t="n">
        <f aca="false">G304+H304</f>
        <v>331.17</v>
      </c>
      <c r="J304" s="15" t="n">
        <f aca="false">ROUND(G304-F304,2)</f>
        <v>21.19</v>
      </c>
      <c r="K304" s="17" t="str">
        <f aca="false">IF(ABS(J304)/F304&gt;0.03,"Review","OK")</f>
        <v>Review</v>
      </c>
      <c r="L304" s="17"/>
      <c r="M304" s="17" t="s">
        <v>4556</v>
      </c>
      <c r="N304" s="17" t="s">
        <v>4953</v>
      </c>
    </row>
    <row r="305" customFormat="false" ht="15" hidden="false" customHeight="false" outlineLevel="0" collapsed="false">
      <c r="A305" s="17" t="s">
        <v>5057</v>
      </c>
      <c r="B305" s="18" t="n">
        <v>46292</v>
      </c>
      <c r="C305" s="17" t="s">
        <v>88</v>
      </c>
      <c r="D305" s="17" t="s">
        <v>4833</v>
      </c>
      <c r="E305" s="17" t="s">
        <v>5058</v>
      </c>
      <c r="F305" s="15" t="n">
        <v>119.81</v>
      </c>
      <c r="G305" s="15" t="n">
        <v>119.82</v>
      </c>
      <c r="H305" s="15" t="n">
        <f aca="false">ROUND(ROUND(G305*100,0)/10,0)/100</f>
        <v>11.98</v>
      </c>
      <c r="I305" s="15" t="n">
        <f aca="false">G305+H305</f>
        <v>131.8</v>
      </c>
      <c r="J305" s="15" t="n">
        <f aca="false">ROUND(G305-F305,2)</f>
        <v>0.01</v>
      </c>
      <c r="K305" s="17" t="str">
        <f aca="false">IF(ABS(J305)/F305&gt;0.03,"Review","OK")</f>
        <v>OK</v>
      </c>
      <c r="L305" s="17"/>
      <c r="M305" s="17"/>
      <c r="N305" s="17" t="s">
        <v>4833</v>
      </c>
    </row>
    <row r="306" customFormat="false" ht="15" hidden="false" customHeight="false" outlineLevel="0" collapsed="false">
      <c r="A306" s="17" t="s">
        <v>5059</v>
      </c>
      <c r="B306" s="18" t="n">
        <v>46292</v>
      </c>
      <c r="C306" s="17" t="s">
        <v>82</v>
      </c>
      <c r="D306" s="17" t="s">
        <v>4822</v>
      </c>
      <c r="E306" s="17" t="s">
        <v>5060</v>
      </c>
      <c r="F306" s="15" t="n">
        <v>221.48</v>
      </c>
      <c r="G306" s="15" t="n">
        <v>221.44</v>
      </c>
      <c r="H306" s="15" t="n">
        <f aca="false">ROUND(ROUND(G306*100,0)/10,0)/100</f>
        <v>22.14</v>
      </c>
      <c r="I306" s="15" t="n">
        <f aca="false">G306+H306</f>
        <v>243.58</v>
      </c>
      <c r="J306" s="15" t="n">
        <f aca="false">ROUND(G306-F306,2)</f>
        <v>-0.04</v>
      </c>
      <c r="K306" s="17" t="str">
        <f aca="false">IF(ABS(J306)/F306&gt;0.03,"Review","OK")</f>
        <v>OK</v>
      </c>
      <c r="L306" s="17"/>
      <c r="M306" s="17"/>
      <c r="N306" s="17" t="s">
        <v>4822</v>
      </c>
    </row>
    <row r="307" customFormat="false" ht="15" hidden="false" customHeight="false" outlineLevel="0" collapsed="false">
      <c r="A307" s="17" t="s">
        <v>5061</v>
      </c>
      <c r="B307" s="18" t="n">
        <v>46292</v>
      </c>
      <c r="C307" s="17" t="s">
        <v>88</v>
      </c>
      <c r="D307" s="17" t="s">
        <v>4804</v>
      </c>
      <c r="E307" s="17" t="s">
        <v>5062</v>
      </c>
      <c r="F307" s="15" t="n">
        <v>473.18</v>
      </c>
      <c r="G307" s="15" t="n">
        <v>475.92</v>
      </c>
      <c r="H307" s="15" t="n">
        <f aca="false">ROUND(ROUND(G307*100,0)/10,0)/100</f>
        <v>47.59</v>
      </c>
      <c r="I307" s="15" t="n">
        <f aca="false">G307+H307</f>
        <v>523.51</v>
      </c>
      <c r="J307" s="15" t="n">
        <f aca="false">ROUND(G307-F307,2)</f>
        <v>2.74</v>
      </c>
      <c r="K307" s="17" t="str">
        <f aca="false">IF(ABS(J307)/F307&gt;0.03,"Review","OK")</f>
        <v>OK</v>
      </c>
      <c r="L307" s="17"/>
      <c r="M307" s="17"/>
      <c r="N307" s="17" t="s">
        <v>4804</v>
      </c>
    </row>
    <row r="308" customFormat="false" ht="15" hidden="false" customHeight="false" outlineLevel="0" collapsed="false">
      <c r="A308" s="17" t="s">
        <v>5063</v>
      </c>
      <c r="B308" s="18" t="n">
        <v>46292</v>
      </c>
      <c r="C308" s="17" t="s">
        <v>88</v>
      </c>
      <c r="D308" s="17" t="s">
        <v>4804</v>
      </c>
      <c r="E308" s="17" t="s">
        <v>5064</v>
      </c>
      <c r="F308" s="15" t="n">
        <v>762.25</v>
      </c>
      <c r="G308" s="15" t="n">
        <v>764.2</v>
      </c>
      <c r="H308" s="15" t="n">
        <f aca="false">ROUND(ROUND(G308*100,0)/10,0)/100</f>
        <v>76.42</v>
      </c>
      <c r="I308" s="15" t="n">
        <f aca="false">G308+H308</f>
        <v>840.62</v>
      </c>
      <c r="J308" s="15" t="n">
        <f aca="false">ROUND(G308-F308,2)</f>
        <v>1.95</v>
      </c>
      <c r="K308" s="17" t="str">
        <f aca="false">IF(ABS(J308)/F308&gt;0.03,"Review","OK")</f>
        <v>OK</v>
      </c>
      <c r="L308" s="17"/>
      <c r="M308" s="17"/>
      <c r="N308" s="17" t="s">
        <v>4804</v>
      </c>
    </row>
    <row r="309" customFormat="false" ht="15" hidden="false" customHeight="false" outlineLevel="0" collapsed="false">
      <c r="A309" s="17" t="s">
        <v>5065</v>
      </c>
      <c r="B309" s="18" t="n">
        <v>46292</v>
      </c>
      <c r="C309" s="17" t="s">
        <v>82</v>
      </c>
      <c r="D309" s="17" t="s">
        <v>4822</v>
      </c>
      <c r="E309" s="17" t="s">
        <v>5066</v>
      </c>
      <c r="F309" s="15" t="n">
        <v>85.38</v>
      </c>
      <c r="G309" s="15" t="n">
        <v>84.66</v>
      </c>
      <c r="H309" s="15" t="n">
        <f aca="false">ROUND(ROUND(G309*100,0)/10,0)/100</f>
        <v>8.47</v>
      </c>
      <c r="I309" s="15" t="n">
        <f aca="false">G309+H309</f>
        <v>93.13</v>
      </c>
      <c r="J309" s="15" t="n">
        <f aca="false">ROUND(G309-F309,2)</f>
        <v>-0.72</v>
      </c>
      <c r="K309" s="17" t="str">
        <f aca="false">IF(ABS(J309)/F309&gt;0.03,"Review","OK")</f>
        <v>OK</v>
      </c>
      <c r="L309" s="17"/>
      <c r="M309" s="17"/>
      <c r="N309" s="17" t="s">
        <v>4822</v>
      </c>
    </row>
    <row r="310" customFormat="false" ht="15" hidden="false" customHeight="false" outlineLevel="0" collapsed="false">
      <c r="A310" s="17" t="s">
        <v>5067</v>
      </c>
      <c r="B310" s="18" t="n">
        <v>46292</v>
      </c>
      <c r="C310" s="17" t="s">
        <v>82</v>
      </c>
      <c r="D310" s="17" t="s">
        <v>4763</v>
      </c>
      <c r="E310" s="17" t="s">
        <v>5068</v>
      </c>
      <c r="F310" s="15" t="n">
        <v>95.09</v>
      </c>
      <c r="G310" s="15" t="n">
        <v>95.27</v>
      </c>
      <c r="H310" s="15" t="n">
        <f aca="false">ROUND(ROUND(G310*100,0)/10,0)/100</f>
        <v>9.53</v>
      </c>
      <c r="I310" s="15" t="n">
        <f aca="false">G310+H310</f>
        <v>104.8</v>
      </c>
      <c r="J310" s="15" t="n">
        <f aca="false">ROUND(G310-F310,2)</f>
        <v>0.18</v>
      </c>
      <c r="K310" s="17" t="str">
        <f aca="false">IF(ABS(J310)/F310&gt;0.03,"Review","OK")</f>
        <v>OK</v>
      </c>
      <c r="L310" s="17"/>
      <c r="M310" s="17"/>
      <c r="N310" s="17" t="s">
        <v>4763</v>
      </c>
    </row>
    <row r="311" customFormat="false" ht="15" hidden="false" customHeight="false" outlineLevel="0" collapsed="false">
      <c r="A311" s="17" t="s">
        <v>5069</v>
      </c>
      <c r="B311" s="18" t="n">
        <v>46292</v>
      </c>
      <c r="C311" s="17" t="s">
        <v>82</v>
      </c>
      <c r="D311" s="17" t="s">
        <v>4763</v>
      </c>
      <c r="E311" s="17" t="s">
        <v>5070</v>
      </c>
      <c r="F311" s="15" t="n">
        <v>209.9</v>
      </c>
      <c r="G311" s="15" t="n">
        <v>211.75</v>
      </c>
      <c r="H311" s="15" t="n">
        <f aca="false">ROUND(ROUND(G311*100,0)/10,0)/100</f>
        <v>21.18</v>
      </c>
      <c r="I311" s="15" t="n">
        <f aca="false">G311+H311</f>
        <v>232.93</v>
      </c>
      <c r="J311" s="15" t="n">
        <f aca="false">ROUND(G311-F311,2)</f>
        <v>1.85</v>
      </c>
      <c r="K311" s="17" t="str">
        <f aca="false">IF(ABS(J311)/F311&gt;0.03,"Review","OK")</f>
        <v>OK</v>
      </c>
      <c r="L311" s="17"/>
      <c r="M311" s="17"/>
      <c r="N311" s="17" t="s">
        <v>4763</v>
      </c>
    </row>
    <row r="312" customFormat="false" ht="15" hidden="false" customHeight="false" outlineLevel="0" collapsed="false">
      <c r="A312" s="17" t="s">
        <v>5071</v>
      </c>
      <c r="B312" s="18" t="n">
        <v>46293</v>
      </c>
      <c r="C312" s="17" t="s">
        <v>82</v>
      </c>
      <c r="D312" s="17" t="s">
        <v>4811</v>
      </c>
      <c r="E312" s="17" t="s">
        <v>5072</v>
      </c>
      <c r="F312" s="15" t="n">
        <v>139.11</v>
      </c>
      <c r="G312" s="15" t="n">
        <v>140.47</v>
      </c>
      <c r="H312" s="15" t="n">
        <f aca="false">ROUND(ROUND(G312*100,0)/10,0)/100</f>
        <v>14.05</v>
      </c>
      <c r="I312" s="15" t="n">
        <f aca="false">G312+H312</f>
        <v>154.52</v>
      </c>
      <c r="J312" s="15" t="n">
        <f aca="false">ROUND(G312-F312,2)</f>
        <v>1.36</v>
      </c>
      <c r="K312" s="17" t="str">
        <f aca="false">IF(ABS(J312)/F312&gt;0.03,"Review","OK")</f>
        <v>OK</v>
      </c>
      <c r="L312" s="17"/>
      <c r="M312" s="17"/>
      <c r="N312" s="17" t="s">
        <v>4811</v>
      </c>
    </row>
    <row r="313" customFormat="false" ht="15" hidden="false" customHeight="false" outlineLevel="0" collapsed="false">
      <c r="A313" s="17" t="s">
        <v>5073</v>
      </c>
      <c r="B313" s="18" t="n">
        <v>46293</v>
      </c>
      <c r="C313" s="17" t="s">
        <v>101</v>
      </c>
      <c r="D313" s="17" t="s">
        <v>4964</v>
      </c>
      <c r="E313" s="17" t="s">
        <v>5074</v>
      </c>
      <c r="F313" s="15" t="n">
        <v>159.18</v>
      </c>
      <c r="G313" s="15" t="n">
        <v>160.56</v>
      </c>
      <c r="H313" s="15" t="n">
        <f aca="false">ROUND(ROUND(G313*100,0)/10,0)/100</f>
        <v>16.06</v>
      </c>
      <c r="I313" s="15" t="n">
        <f aca="false">G313+H313</f>
        <v>176.62</v>
      </c>
      <c r="J313" s="15" t="n">
        <f aca="false">ROUND(G313-F313,2)</f>
        <v>1.38</v>
      </c>
      <c r="K313" s="17" t="str">
        <f aca="false">IF(ABS(J313)/F313&gt;0.03,"Review","OK")</f>
        <v>OK</v>
      </c>
      <c r="L313" s="17"/>
      <c r="M313" s="17"/>
      <c r="N313" s="17" t="s">
        <v>4964</v>
      </c>
    </row>
    <row r="314" customFormat="false" ht="15" hidden="false" customHeight="false" outlineLevel="0" collapsed="false">
      <c r="A314" s="17" t="s">
        <v>5075</v>
      </c>
      <c r="B314" s="18" t="n">
        <v>46293</v>
      </c>
      <c r="C314" s="17" t="s">
        <v>82</v>
      </c>
      <c r="D314" s="17" t="s">
        <v>4953</v>
      </c>
      <c r="E314" s="17" t="s">
        <v>5076</v>
      </c>
      <c r="F314" s="15" t="n">
        <v>193.21</v>
      </c>
      <c r="G314" s="15" t="n">
        <v>209.16</v>
      </c>
      <c r="H314" s="15" t="n">
        <f aca="false">ROUND(ROUND(G314*100,0)/10,0)/100</f>
        <v>20.92</v>
      </c>
      <c r="I314" s="15" t="n">
        <f aca="false">G314+H314</f>
        <v>230.08</v>
      </c>
      <c r="J314" s="15" t="n">
        <f aca="false">ROUND(G314-F314,2)</f>
        <v>15.95</v>
      </c>
      <c r="K314" s="17" t="str">
        <f aca="false">IF(ABS(J314)/F314&gt;0.03,"Review","OK")</f>
        <v>Review</v>
      </c>
      <c r="L314" s="17"/>
      <c r="M314" s="17" t="s">
        <v>4730</v>
      </c>
      <c r="N314" s="17" t="s">
        <v>4953</v>
      </c>
    </row>
    <row r="315" customFormat="false" ht="15" hidden="false" customHeight="false" outlineLevel="0" collapsed="false">
      <c r="A315" s="17" t="s">
        <v>5077</v>
      </c>
      <c r="B315" s="18" t="n">
        <v>46293</v>
      </c>
      <c r="C315" s="17" t="s">
        <v>101</v>
      </c>
      <c r="D315" s="17" t="s">
        <v>4871</v>
      </c>
      <c r="E315" s="17" t="s">
        <v>5078</v>
      </c>
      <c r="F315" s="15" t="n">
        <v>236.73</v>
      </c>
      <c r="G315" s="15" t="n">
        <v>236.82</v>
      </c>
      <c r="H315" s="15" t="n">
        <f aca="false">ROUND(ROUND(G315*100,0)/10,0)/100</f>
        <v>23.68</v>
      </c>
      <c r="I315" s="15" t="n">
        <f aca="false">G315+H315</f>
        <v>260.5</v>
      </c>
      <c r="J315" s="15" t="n">
        <f aca="false">ROUND(G315-F315,2)</f>
        <v>0.09</v>
      </c>
      <c r="K315" s="17" t="str">
        <f aca="false">IF(ABS(J315)/F315&gt;0.03,"Review","OK")</f>
        <v>OK</v>
      </c>
      <c r="L315" s="17"/>
      <c r="M315" s="17"/>
      <c r="N315" s="17" t="s">
        <v>4871</v>
      </c>
    </row>
    <row r="316" customFormat="false" ht="15" hidden="false" customHeight="false" outlineLevel="0" collapsed="false">
      <c r="A316" s="17" t="s">
        <v>5079</v>
      </c>
      <c r="B316" s="18" t="n">
        <v>46293</v>
      </c>
      <c r="C316" s="17" t="s">
        <v>82</v>
      </c>
      <c r="D316" s="17" t="s">
        <v>4833</v>
      </c>
      <c r="E316" s="17" t="s">
        <v>5080</v>
      </c>
      <c r="F316" s="15" t="n">
        <v>312.25</v>
      </c>
      <c r="G316" s="15" t="n">
        <v>310.06</v>
      </c>
      <c r="H316" s="15" t="n">
        <f aca="false">ROUND(ROUND(G316*100,0)/10,0)/100</f>
        <v>31.01</v>
      </c>
      <c r="I316" s="15" t="n">
        <f aca="false">G316+H316</f>
        <v>341.07</v>
      </c>
      <c r="J316" s="15" t="n">
        <f aca="false">ROUND(G316-F316,2)</f>
        <v>-2.19</v>
      </c>
      <c r="K316" s="17" t="str">
        <f aca="false">IF(ABS(J316)/F316&gt;0.03,"Review","OK")</f>
        <v>OK</v>
      </c>
      <c r="L316" s="17"/>
      <c r="M316" s="17"/>
      <c r="N316" s="17" t="s">
        <v>4833</v>
      </c>
    </row>
    <row r="317" customFormat="false" ht="15" hidden="false" customHeight="false" outlineLevel="0" collapsed="false">
      <c r="A317" s="17" t="s">
        <v>5081</v>
      </c>
      <c r="B317" s="18" t="n">
        <v>46293</v>
      </c>
      <c r="C317" s="17" t="s">
        <v>82</v>
      </c>
      <c r="D317" s="17" t="s">
        <v>4811</v>
      </c>
      <c r="E317" s="17" t="s">
        <v>5082</v>
      </c>
      <c r="F317" s="15" t="n">
        <v>359.78</v>
      </c>
      <c r="G317" s="15" t="n">
        <v>357.91</v>
      </c>
      <c r="H317" s="15" t="n">
        <f aca="false">ROUND(ROUND(G317*100,0)/10,0)/100</f>
        <v>35.79</v>
      </c>
      <c r="I317" s="15" t="n">
        <f aca="false">G317+H317</f>
        <v>393.7</v>
      </c>
      <c r="J317" s="15" t="n">
        <f aca="false">ROUND(G317-F317,2)</f>
        <v>-1.87</v>
      </c>
      <c r="K317" s="17" t="str">
        <f aca="false">IF(ABS(J317)/F317&gt;0.03,"Review","OK")</f>
        <v>OK</v>
      </c>
      <c r="L317" s="17"/>
      <c r="M317" s="17"/>
      <c r="N317" s="17" t="s">
        <v>4811</v>
      </c>
    </row>
    <row r="318" customFormat="false" ht="15" hidden="false" customHeight="false" outlineLevel="0" collapsed="false">
      <c r="A318" s="17" t="s">
        <v>5083</v>
      </c>
      <c r="B318" s="18" t="n">
        <v>46294</v>
      </c>
      <c r="C318" s="17" t="s">
        <v>82</v>
      </c>
      <c r="D318" s="17" t="s">
        <v>4882</v>
      </c>
      <c r="E318" s="17" t="s">
        <v>5084</v>
      </c>
      <c r="F318" s="15" t="n">
        <v>365.22</v>
      </c>
      <c r="G318" s="15" t="n">
        <v>364.57</v>
      </c>
      <c r="H318" s="15" t="n">
        <f aca="false">ROUND(ROUND(G318*100,0)/10,0)/100</f>
        <v>36.46</v>
      </c>
      <c r="I318" s="15" t="n">
        <f aca="false">G318+H318</f>
        <v>401.03</v>
      </c>
      <c r="J318" s="15" t="n">
        <f aca="false">ROUND(G318-F318,2)</f>
        <v>-0.65</v>
      </c>
      <c r="K318" s="17" t="str">
        <f aca="false">IF(ABS(J318)/F318&gt;0.03,"Review","OK")</f>
        <v>OK</v>
      </c>
      <c r="L318" s="17"/>
      <c r="M318" s="17"/>
      <c r="N318" s="17" t="s">
        <v>4882</v>
      </c>
    </row>
    <row r="319" customFormat="false" ht="15" hidden="false" customHeight="false" outlineLevel="0" collapsed="false">
      <c r="A319" s="17" t="s">
        <v>5085</v>
      </c>
      <c r="B319" s="18" t="n">
        <v>46294</v>
      </c>
      <c r="C319" s="17" t="s">
        <v>82</v>
      </c>
      <c r="D319" s="17" t="s">
        <v>4871</v>
      </c>
      <c r="E319" s="17" t="s">
        <v>5086</v>
      </c>
      <c r="F319" s="15" t="n">
        <v>182.27</v>
      </c>
      <c r="G319" s="15" t="n">
        <v>180.84</v>
      </c>
      <c r="H319" s="15" t="n">
        <f aca="false">ROUND(ROUND(G319*100,0)/10,0)/100</f>
        <v>18.08</v>
      </c>
      <c r="I319" s="15" t="n">
        <f aca="false">G319+H319</f>
        <v>198.92</v>
      </c>
      <c r="J319" s="15" t="n">
        <f aca="false">ROUND(G319-F319,2)</f>
        <v>-1.43</v>
      </c>
      <c r="K319" s="17" t="str">
        <f aca="false">IF(ABS(J319)/F319&gt;0.03,"Review","OK")</f>
        <v>OK</v>
      </c>
      <c r="L319" s="17"/>
      <c r="M319" s="17"/>
      <c r="N319" s="17" t="s">
        <v>4871</v>
      </c>
    </row>
    <row r="321" customFormat="false" ht="15" hidden="false" customHeight="false" outlineLevel="0" collapsed="false">
      <c r="A321" s="5" t="s">
        <v>2460</v>
      </c>
      <c r="F321" s="20" t="n">
        <f aca="false">SUBTOTAL(109,F2:F319)</f>
        <v>103694.12</v>
      </c>
      <c r="G321" s="20" t="n">
        <f aca="false">SUBTOTAL(109,G2:G319)</f>
        <v>103711.98</v>
      </c>
      <c r="H321" s="20" t="n">
        <f aca="false">SUBTOTAL(109,H2:H319)</f>
        <v>10371.44</v>
      </c>
      <c r="I321" s="20" t="n">
        <f aca="false">SUBTOTAL(109,I2:I319)</f>
        <v>114083.42</v>
      </c>
      <c r="J321" s="20" t="n">
        <f aca="false">SUBTOTAL(109,J2:J319)</f>
        <v>17.86</v>
      </c>
    </row>
  </sheetData>
  <autoFilter ref="A1:N319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42"/>
    <col collapsed="false" customWidth="true" hidden="false" outlineLevel="0" max="3" min="3" style="0" width="6"/>
    <col collapsed="false" customWidth="true" hidden="false" outlineLevel="0" max="4" min="4" style="0" width="11"/>
    <col collapsed="false" customWidth="true" hidden="false" outlineLevel="0" max="5" min="5" style="0" width="14"/>
    <col collapsed="false" customWidth="true" hidden="false" outlineLevel="0" max="6" min="6" style="0" width="28"/>
  </cols>
  <sheetData>
    <row r="1" customFormat="false" ht="31.5" hidden="false" customHeight="true" outlineLevel="0" collapsed="false">
      <c r="A1" s="16" t="s">
        <v>5087</v>
      </c>
      <c r="B1" s="16" t="s">
        <v>5088</v>
      </c>
      <c r="C1" s="16" t="s">
        <v>5089</v>
      </c>
      <c r="D1" s="16" t="s">
        <v>5090</v>
      </c>
      <c r="E1" s="16" t="s">
        <v>5091</v>
      </c>
      <c r="F1" s="16" t="s">
        <v>70</v>
      </c>
    </row>
    <row r="2" customFormat="false" ht="15" hidden="false" customHeight="false" outlineLevel="0" collapsed="false">
      <c r="A2" s="17" t="s">
        <v>5092</v>
      </c>
      <c r="B2" s="17" t="s">
        <v>5093</v>
      </c>
      <c r="C2" s="17" t="s">
        <v>5094</v>
      </c>
      <c r="D2" s="15" t="n">
        <v>58.4</v>
      </c>
      <c r="E2" s="15" t="n">
        <f aca="false">ROUND(D2*1.3,2)</f>
        <v>75.92</v>
      </c>
      <c r="F2" s="17" t="s">
        <v>82</v>
      </c>
    </row>
    <row r="3" customFormat="false" ht="15" hidden="false" customHeight="false" outlineLevel="0" collapsed="false">
      <c r="A3" s="17" t="s">
        <v>5095</v>
      </c>
      <c r="B3" s="17" t="s">
        <v>5096</v>
      </c>
      <c r="C3" s="17" t="s">
        <v>5094</v>
      </c>
      <c r="D3" s="15" t="n">
        <v>84.1</v>
      </c>
      <c r="E3" s="15" t="n">
        <f aca="false">ROUND(D3*1.3,2)</f>
        <v>109.33</v>
      </c>
      <c r="F3" s="17" t="s">
        <v>82</v>
      </c>
    </row>
    <row r="4" customFormat="false" ht="15" hidden="false" customHeight="false" outlineLevel="0" collapsed="false">
      <c r="A4" s="17" t="s">
        <v>5097</v>
      </c>
      <c r="B4" s="17" t="s">
        <v>5098</v>
      </c>
      <c r="C4" s="17" t="s">
        <v>5094</v>
      </c>
      <c r="D4" s="15" t="n">
        <v>11.85</v>
      </c>
      <c r="E4" s="15" t="n">
        <f aca="false">ROUND(D4*1.3,2)</f>
        <v>15.41</v>
      </c>
      <c r="F4" s="17" t="s">
        <v>82</v>
      </c>
    </row>
    <row r="5" customFormat="false" ht="15" hidden="false" customHeight="false" outlineLevel="0" collapsed="false">
      <c r="A5" s="17" t="s">
        <v>5099</v>
      </c>
      <c r="B5" s="17" t="s">
        <v>5100</v>
      </c>
      <c r="C5" s="17" t="s">
        <v>5094</v>
      </c>
      <c r="D5" s="15" t="n">
        <v>16.3</v>
      </c>
      <c r="E5" s="15" t="n">
        <f aca="false">ROUND(D5*1.3,2)</f>
        <v>21.19</v>
      </c>
      <c r="F5" s="17" t="s">
        <v>82</v>
      </c>
    </row>
    <row r="6" customFormat="false" ht="15" hidden="false" customHeight="false" outlineLevel="0" collapsed="false">
      <c r="A6" s="17" t="s">
        <v>5101</v>
      </c>
      <c r="B6" s="17" t="s">
        <v>5102</v>
      </c>
      <c r="C6" s="17" t="s">
        <v>5094</v>
      </c>
      <c r="D6" s="15" t="n">
        <v>6.2</v>
      </c>
      <c r="E6" s="15" t="n">
        <f aca="false">ROUND(D6*1.3,2)</f>
        <v>8.06</v>
      </c>
      <c r="F6" s="17" t="s">
        <v>82</v>
      </c>
    </row>
    <row r="7" customFormat="false" ht="15" hidden="false" customHeight="false" outlineLevel="0" collapsed="false">
      <c r="A7" s="17" t="s">
        <v>5103</v>
      </c>
      <c r="B7" s="17" t="s">
        <v>5104</v>
      </c>
      <c r="C7" s="17" t="s">
        <v>5094</v>
      </c>
      <c r="D7" s="15" t="n">
        <v>13.75</v>
      </c>
      <c r="E7" s="15" t="n">
        <f aca="false">ROUND(D7*1.3,2)</f>
        <v>17.88</v>
      </c>
      <c r="F7" s="17" t="s">
        <v>82</v>
      </c>
    </row>
    <row r="8" customFormat="false" ht="15" hidden="false" customHeight="false" outlineLevel="0" collapsed="false">
      <c r="A8" s="17" t="s">
        <v>5105</v>
      </c>
      <c r="B8" s="17" t="s">
        <v>5106</v>
      </c>
      <c r="C8" s="17" t="s">
        <v>5094</v>
      </c>
      <c r="D8" s="15" t="n">
        <v>48.9</v>
      </c>
      <c r="E8" s="15" t="n">
        <f aca="false">ROUND(D8*1.3,2)</f>
        <v>63.57</v>
      </c>
      <c r="F8" s="17" t="s">
        <v>82</v>
      </c>
    </row>
    <row r="9" customFormat="false" ht="15" hidden="false" customHeight="false" outlineLevel="0" collapsed="false">
      <c r="A9" s="17" t="s">
        <v>5107</v>
      </c>
      <c r="B9" s="17" t="s">
        <v>5108</v>
      </c>
      <c r="C9" s="17" t="s">
        <v>5094</v>
      </c>
      <c r="D9" s="15" t="n">
        <v>42.6</v>
      </c>
      <c r="E9" s="15" t="n">
        <f aca="false">ROUND(D9*1.3,2)</f>
        <v>55.38</v>
      </c>
      <c r="F9" s="17" t="s">
        <v>82</v>
      </c>
    </row>
    <row r="10" customFormat="false" ht="15" hidden="false" customHeight="false" outlineLevel="0" collapsed="false">
      <c r="A10" s="17" t="s">
        <v>5109</v>
      </c>
      <c r="B10" s="17" t="s">
        <v>5110</v>
      </c>
      <c r="C10" s="17" t="s">
        <v>5094</v>
      </c>
      <c r="D10" s="15" t="n">
        <v>119</v>
      </c>
      <c r="E10" s="15" t="n">
        <f aca="false">ROUND(D10*1.3,2)</f>
        <v>154.7</v>
      </c>
      <c r="F10" s="17" t="s">
        <v>82</v>
      </c>
    </row>
    <row r="11" customFormat="false" ht="15" hidden="false" customHeight="false" outlineLevel="0" collapsed="false">
      <c r="A11" s="17" t="s">
        <v>5111</v>
      </c>
      <c r="B11" s="17" t="s">
        <v>5112</v>
      </c>
      <c r="C11" s="17" t="s">
        <v>5094</v>
      </c>
      <c r="D11" s="15" t="n">
        <v>1065</v>
      </c>
      <c r="E11" s="15" t="n">
        <f aca="false">ROUND(D11*1.3,2)</f>
        <v>1384.5</v>
      </c>
      <c r="F11" s="17" t="s">
        <v>82</v>
      </c>
    </row>
    <row r="12" customFormat="false" ht="15" hidden="false" customHeight="false" outlineLevel="0" collapsed="false">
      <c r="A12" s="17" t="s">
        <v>5113</v>
      </c>
      <c r="B12" s="17" t="s">
        <v>5114</v>
      </c>
      <c r="C12" s="17" t="s">
        <v>5094</v>
      </c>
      <c r="D12" s="15" t="n">
        <v>34.5</v>
      </c>
      <c r="E12" s="15" t="n">
        <f aca="false">ROUND(D12*1.3,2)</f>
        <v>44.85</v>
      </c>
      <c r="F12" s="17" t="s">
        <v>88</v>
      </c>
    </row>
    <row r="13" customFormat="false" ht="15" hidden="false" customHeight="false" outlineLevel="0" collapsed="false">
      <c r="A13" s="17" t="s">
        <v>5115</v>
      </c>
      <c r="B13" s="17" t="s">
        <v>5116</v>
      </c>
      <c r="C13" s="17" t="s">
        <v>5094</v>
      </c>
      <c r="D13" s="15" t="n">
        <v>18.2</v>
      </c>
      <c r="E13" s="15" t="n">
        <f aca="false">ROUND(D13*1.3,2)</f>
        <v>23.66</v>
      </c>
      <c r="F13" s="17" t="s">
        <v>88</v>
      </c>
    </row>
    <row r="14" customFormat="false" ht="15" hidden="false" customHeight="false" outlineLevel="0" collapsed="false">
      <c r="A14" s="17" t="s">
        <v>5117</v>
      </c>
      <c r="B14" s="17" t="s">
        <v>5118</v>
      </c>
      <c r="C14" s="17" t="s">
        <v>5094</v>
      </c>
      <c r="D14" s="15" t="n">
        <v>1180</v>
      </c>
      <c r="E14" s="15" t="n">
        <f aca="false">ROUND(D14*1.3,2)</f>
        <v>1534</v>
      </c>
      <c r="F14" s="17" t="s">
        <v>88</v>
      </c>
    </row>
    <row r="15" customFormat="false" ht="15" hidden="false" customHeight="false" outlineLevel="0" collapsed="false">
      <c r="A15" s="17" t="s">
        <v>5119</v>
      </c>
      <c r="B15" s="17" t="s">
        <v>5120</v>
      </c>
      <c r="C15" s="17" t="s">
        <v>5094</v>
      </c>
      <c r="D15" s="15" t="n">
        <v>62.8</v>
      </c>
      <c r="E15" s="15" t="n">
        <f aca="false">ROUND(D15*1.3,2)</f>
        <v>81.64</v>
      </c>
      <c r="F15" s="17" t="s">
        <v>88</v>
      </c>
    </row>
    <row r="16" customFormat="false" ht="15" hidden="false" customHeight="false" outlineLevel="0" collapsed="false">
      <c r="A16" s="17" t="s">
        <v>5121</v>
      </c>
      <c r="B16" s="17" t="s">
        <v>5122</v>
      </c>
      <c r="C16" s="17" t="s">
        <v>5094</v>
      </c>
      <c r="D16" s="15" t="n">
        <v>214</v>
      </c>
      <c r="E16" s="15" t="n">
        <f aca="false">ROUND(D16*1.3,2)</f>
        <v>278.2</v>
      </c>
      <c r="F16" s="17" t="s">
        <v>88</v>
      </c>
    </row>
    <row r="17" customFormat="false" ht="15" hidden="false" customHeight="false" outlineLevel="0" collapsed="false">
      <c r="A17" s="17" t="s">
        <v>5123</v>
      </c>
      <c r="B17" s="17" t="s">
        <v>5124</v>
      </c>
      <c r="C17" s="17" t="s">
        <v>5094</v>
      </c>
      <c r="D17" s="15" t="n">
        <v>96.3</v>
      </c>
      <c r="E17" s="15" t="n">
        <f aca="false">ROUND(D17*1.3,2)</f>
        <v>125.19</v>
      </c>
      <c r="F17" s="17" t="s">
        <v>88</v>
      </c>
    </row>
    <row r="18" customFormat="false" ht="15" hidden="false" customHeight="false" outlineLevel="0" collapsed="false">
      <c r="A18" s="17" t="s">
        <v>5125</v>
      </c>
      <c r="B18" s="17" t="s">
        <v>5126</v>
      </c>
      <c r="C18" s="17" t="s">
        <v>5094</v>
      </c>
      <c r="D18" s="15" t="n">
        <v>47.2</v>
      </c>
      <c r="E18" s="15" t="n">
        <f aca="false">ROUND(D18*1.3,2)</f>
        <v>61.36</v>
      </c>
      <c r="F18" s="17" t="s">
        <v>101</v>
      </c>
    </row>
    <row r="19" customFormat="false" ht="15" hidden="false" customHeight="false" outlineLevel="0" collapsed="false">
      <c r="A19" s="17" t="s">
        <v>5127</v>
      </c>
      <c r="B19" s="17" t="s">
        <v>5128</v>
      </c>
      <c r="C19" s="17" t="s">
        <v>5094</v>
      </c>
      <c r="D19" s="15" t="n">
        <v>21.6</v>
      </c>
      <c r="E19" s="15" t="n">
        <f aca="false">ROUND(D19*1.3,2)</f>
        <v>28.08</v>
      </c>
      <c r="F19" s="17" t="s">
        <v>101</v>
      </c>
    </row>
    <row r="20" customFormat="false" ht="15" hidden="false" customHeight="false" outlineLevel="0" collapsed="false">
      <c r="A20" s="17" t="s">
        <v>5129</v>
      </c>
      <c r="B20" s="17" t="s">
        <v>5130</v>
      </c>
      <c r="C20" s="17" t="s">
        <v>5094</v>
      </c>
      <c r="D20" s="15" t="n">
        <v>5.85</v>
      </c>
      <c r="E20" s="15" t="n">
        <f aca="false">ROUND(D20*1.3,2)</f>
        <v>7.61</v>
      </c>
      <c r="F20" s="17" t="s">
        <v>101</v>
      </c>
    </row>
    <row r="21" customFormat="false" ht="15" hidden="false" customHeight="false" outlineLevel="0" collapsed="false">
      <c r="A21" s="17" t="s">
        <v>5131</v>
      </c>
      <c r="B21" s="17" t="s">
        <v>5132</v>
      </c>
      <c r="C21" s="17" t="s">
        <v>5094</v>
      </c>
      <c r="D21" s="15" t="n">
        <v>38.4</v>
      </c>
      <c r="E21" s="15" t="n">
        <f aca="false">ROUND(D21*1.3,2)</f>
        <v>49.92</v>
      </c>
      <c r="F21" s="17" t="s">
        <v>101</v>
      </c>
    </row>
    <row r="22" customFormat="false" ht="15" hidden="false" customHeight="false" outlineLevel="0" collapsed="false">
      <c r="A22" s="17" t="s">
        <v>5133</v>
      </c>
      <c r="B22" s="17" t="s">
        <v>5134</v>
      </c>
      <c r="C22" s="17" t="s">
        <v>5094</v>
      </c>
      <c r="D22" s="15" t="n">
        <v>24.9</v>
      </c>
      <c r="E22" s="15" t="n">
        <f aca="false">ROUND(D22*1.3,2)</f>
        <v>32.37</v>
      </c>
      <c r="F22" s="17" t="s">
        <v>101</v>
      </c>
    </row>
    <row r="23" customFormat="false" ht="15" hidden="false" customHeight="false" outlineLevel="0" collapsed="false">
      <c r="A23" s="17" t="s">
        <v>5135</v>
      </c>
      <c r="B23" s="17" t="s">
        <v>5136</v>
      </c>
      <c r="C23" s="17" t="s">
        <v>5094</v>
      </c>
      <c r="D23" s="15" t="n">
        <v>15.4</v>
      </c>
      <c r="E23" s="15" t="n">
        <f aca="false">ROUND(D23*1.3,2)</f>
        <v>20.02</v>
      </c>
      <c r="F23" s="17" t="s">
        <v>101</v>
      </c>
    </row>
  </sheetData>
  <autoFilter ref="A1:F2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3" min="2" style="0" width="9"/>
    <col collapsed="false" customWidth="true" hidden="false" outlineLevel="0" max="5" min="4" style="0" width="11"/>
    <col collapsed="false" customWidth="true" hidden="false" outlineLevel="0" max="6" min="6" style="0" width="15"/>
    <col collapsed="false" customWidth="true" hidden="false" outlineLevel="0" max="7" min="7" style="0" width="14"/>
    <col collapsed="false" customWidth="true" hidden="false" outlineLevel="0" max="8" min="8" style="0" width="15"/>
  </cols>
  <sheetData>
    <row r="1" customFormat="false" ht="31.5" hidden="false" customHeight="true" outlineLevel="0" collapsed="false">
      <c r="A1" s="16" t="s">
        <v>80</v>
      </c>
      <c r="B1" s="16" t="s">
        <v>5137</v>
      </c>
      <c r="C1" s="16" t="s">
        <v>52</v>
      </c>
      <c r="D1" s="16" t="s">
        <v>5138</v>
      </c>
      <c r="E1" s="16" t="s">
        <v>35</v>
      </c>
      <c r="F1" s="16" t="s">
        <v>2463</v>
      </c>
      <c r="G1" s="16" t="s">
        <v>56</v>
      </c>
      <c r="H1" s="16" t="s">
        <v>5139</v>
      </c>
    </row>
    <row r="2" customFormat="false" ht="15" hidden="false" customHeight="false" outlineLevel="0" collapsed="false">
      <c r="A2" s="19" t="n">
        <v>46082</v>
      </c>
      <c r="B2" s="12" t="n">
        <f aca="false">COUNTIFS('Purchase orders'!$M$2:$M$1851,A2)</f>
        <v>177</v>
      </c>
      <c r="C2" s="12" t="n">
        <f aca="false">COUNTIFS('Supplier bills'!$J$2:$J$1921,A2)</f>
        <v>158</v>
      </c>
      <c r="D2" s="12" t="n">
        <f aca="false">COUNTIFS('Supplier bills'!$J$2:$J$1921,A2,'Supplier bills'!$K$2:$K$1921,"Yes")</f>
        <v>135</v>
      </c>
      <c r="E2" s="12" t="n">
        <f aca="false">C2-D2</f>
        <v>23</v>
      </c>
      <c r="F2" s="15" t="n">
        <f aca="false">SUMIFS('Supplier bills'!$F$2:$F$1921,'Supplier bills'!$J$2:$J$1921,A2)</f>
        <v>49267.08</v>
      </c>
      <c r="G2" s="15" t="n">
        <f aca="false">SUMIFS('Supplier bills'!$G$2:$G$1921,'Supplier bills'!$J$2:$J$1921,A2)</f>
        <v>4926.74</v>
      </c>
      <c r="H2" s="15" t="n">
        <f aca="false">F2+G2</f>
        <v>54193.82</v>
      </c>
    </row>
    <row r="3" customFormat="false" ht="15" hidden="false" customHeight="false" outlineLevel="0" collapsed="false">
      <c r="A3" s="19" t="n">
        <v>46113</v>
      </c>
      <c r="B3" s="12" t="n">
        <f aca="false">COUNTIFS('Purchase orders'!$M$2:$M$1851,A3)</f>
        <v>273</v>
      </c>
      <c r="C3" s="12" t="n">
        <f aca="false">COUNTIFS('Supplier bills'!$J$2:$J$1921,A3)</f>
        <v>286</v>
      </c>
      <c r="D3" s="12" t="n">
        <f aca="false">COUNTIFS('Supplier bills'!$J$2:$J$1921,A3,'Supplier bills'!$K$2:$K$1921,"Yes")</f>
        <v>236</v>
      </c>
      <c r="E3" s="12" t="n">
        <f aca="false">C3-D3</f>
        <v>50</v>
      </c>
      <c r="F3" s="15" t="n">
        <f aca="false">SUMIFS('Supplier bills'!$F$2:$F$1921,'Supplier bills'!$J$2:$J$1921,A3)</f>
        <v>92469.8</v>
      </c>
      <c r="G3" s="15" t="n">
        <f aca="false">SUMIFS('Supplier bills'!$G$2:$G$1921,'Supplier bills'!$J$2:$J$1921,A3)</f>
        <v>9247.11</v>
      </c>
      <c r="H3" s="15" t="n">
        <f aca="false">F3+G3</f>
        <v>101716.91</v>
      </c>
    </row>
    <row r="4" customFormat="false" ht="15" hidden="false" customHeight="false" outlineLevel="0" collapsed="false">
      <c r="A4" s="19" t="n">
        <v>46143</v>
      </c>
      <c r="B4" s="12" t="n">
        <f aca="false">COUNTIFS('Purchase orders'!$M$2:$M$1851,A4)</f>
        <v>292</v>
      </c>
      <c r="C4" s="12" t="n">
        <f aca="false">COUNTIFS('Supplier bills'!$J$2:$J$1921,A4)</f>
        <v>323</v>
      </c>
      <c r="D4" s="12" t="n">
        <f aca="false">COUNTIFS('Supplier bills'!$J$2:$J$1921,A4,'Supplier bills'!$K$2:$K$1921,"Yes")</f>
        <v>290</v>
      </c>
      <c r="E4" s="12" t="n">
        <f aca="false">C4-D4</f>
        <v>33</v>
      </c>
      <c r="F4" s="15" t="n">
        <f aca="false">SUMIFS('Supplier bills'!$F$2:$F$1921,'Supplier bills'!$J$2:$J$1921,A4)</f>
        <v>117265.01</v>
      </c>
      <c r="G4" s="15" t="n">
        <f aca="false">SUMIFS('Supplier bills'!$G$2:$G$1921,'Supplier bills'!$J$2:$J$1921,A4)</f>
        <v>11726.57</v>
      </c>
      <c r="H4" s="15" t="n">
        <f aca="false">F4+G4</f>
        <v>128991.58</v>
      </c>
    </row>
    <row r="5" customFormat="false" ht="15" hidden="false" customHeight="false" outlineLevel="0" collapsed="false">
      <c r="A5" s="19" t="n">
        <v>46174</v>
      </c>
      <c r="B5" s="12" t="n">
        <f aca="false">COUNTIFS('Purchase orders'!$M$2:$M$1851,A5)</f>
        <v>300</v>
      </c>
      <c r="C5" s="12" t="n">
        <f aca="false">COUNTIFS('Supplier bills'!$J$2:$J$1921,A5)</f>
        <v>310</v>
      </c>
      <c r="D5" s="12" t="n">
        <f aca="false">COUNTIFS('Supplier bills'!$J$2:$J$1921,A5,'Supplier bills'!$K$2:$K$1921,"Yes")</f>
        <v>266</v>
      </c>
      <c r="E5" s="12" t="n">
        <f aca="false">C5-D5</f>
        <v>44</v>
      </c>
      <c r="F5" s="15" t="n">
        <f aca="false">SUMIFS('Supplier bills'!$F$2:$F$1921,'Supplier bills'!$J$2:$J$1921,A5)</f>
        <v>96581.73</v>
      </c>
      <c r="G5" s="15" t="n">
        <f aca="false">SUMIFS('Supplier bills'!$G$2:$G$1921,'Supplier bills'!$J$2:$J$1921,A5)</f>
        <v>9658.38</v>
      </c>
      <c r="H5" s="15" t="n">
        <f aca="false">F5+G5</f>
        <v>106240.11</v>
      </c>
    </row>
    <row r="6" customFormat="false" ht="15" hidden="false" customHeight="false" outlineLevel="0" collapsed="false">
      <c r="A6" s="19" t="n">
        <v>46204</v>
      </c>
      <c r="B6" s="12" t="n">
        <f aca="false">COUNTIFS('Purchase orders'!$M$2:$M$1851,A6)</f>
        <v>465</v>
      </c>
      <c r="C6" s="12" t="n">
        <f aca="false">COUNTIFS('Supplier bills'!$J$2:$J$1921,A6)</f>
        <v>498</v>
      </c>
      <c r="D6" s="12" t="n">
        <f aca="false">COUNTIFS('Supplier bills'!$J$2:$J$1921,A6,'Supplier bills'!$K$2:$K$1921,"Yes")</f>
        <v>426</v>
      </c>
      <c r="E6" s="12" t="n">
        <f aca="false">C6-D6</f>
        <v>72</v>
      </c>
      <c r="F6" s="15" t="n">
        <f aca="false">SUMIFS('Supplier bills'!$F$2:$F$1921,'Supplier bills'!$J$2:$J$1921,A6)</f>
        <v>174546.04</v>
      </c>
      <c r="G6" s="15" t="n">
        <f aca="false">SUMIFS('Supplier bills'!$G$2:$G$1921,'Supplier bills'!$J$2:$J$1921,A6)</f>
        <v>17454.73</v>
      </c>
      <c r="H6" s="15" t="n">
        <f aca="false">F6+G6</f>
        <v>192000.77</v>
      </c>
    </row>
    <row r="7" customFormat="false" ht="15" hidden="false" customHeight="false" outlineLevel="0" collapsed="false">
      <c r="A7" s="19" t="n">
        <v>46235</v>
      </c>
      <c r="B7" s="12" t="n">
        <f aca="false">COUNTIFS('Purchase orders'!$M$2:$M$1851,A7)</f>
        <v>343</v>
      </c>
      <c r="C7" s="12" t="n">
        <f aca="false">COUNTIFS('Supplier bills'!$J$2:$J$1921,A7)</f>
        <v>345</v>
      </c>
      <c r="D7" s="12" t="n">
        <f aca="false">COUNTIFS('Supplier bills'!$J$2:$J$1921,A7,'Supplier bills'!$K$2:$K$1921,"Yes")</f>
        <v>307</v>
      </c>
      <c r="E7" s="12" t="n">
        <f aca="false">C7-D7</f>
        <v>38</v>
      </c>
      <c r="F7" s="15" t="n">
        <f aca="false">SUMIFS('Supplier bills'!$F$2:$F$1921,'Supplier bills'!$J$2:$J$1921,A7)</f>
        <v>117920.27</v>
      </c>
      <c r="G7" s="15" t="n">
        <f aca="false">SUMIFS('Supplier bills'!$G$2:$G$1921,'Supplier bills'!$J$2:$J$1921,A7)</f>
        <v>11792.29</v>
      </c>
      <c r="H7" s="15" t="n">
        <f aca="false">F7+G7</f>
        <v>129712.56</v>
      </c>
    </row>
    <row r="9" customFormat="false" ht="15" hidden="false" customHeight="false" outlineLevel="0" collapsed="false">
      <c r="A9" s="5" t="s">
        <v>2460</v>
      </c>
      <c r="B9" s="21" t="n">
        <f aca="false">SUBTOTAL(109,B2:B7)</f>
        <v>1850</v>
      </c>
      <c r="C9" s="21" t="n">
        <f aca="false">SUBTOTAL(109,C2:C7)</f>
        <v>1920</v>
      </c>
      <c r="D9" s="21" t="n">
        <f aca="false">SUBTOTAL(109,D2:D7)</f>
        <v>1660</v>
      </c>
      <c r="E9" s="21" t="n">
        <f aca="false">SUBTOTAL(109,E2:E7)</f>
        <v>260</v>
      </c>
      <c r="F9" s="20" t="n">
        <f aca="false">SUBTOTAL(109,F2:F7)</f>
        <v>648049.93</v>
      </c>
      <c r="G9" s="20" t="n">
        <f aca="false">SUBTOTAL(109,G2:G7)</f>
        <v>64805.82</v>
      </c>
      <c r="H9" s="20" t="n">
        <f aca="false">SUBTOTAL(109,H2:H7)</f>
        <v>712855.75</v>
      </c>
    </row>
  </sheetData>
  <autoFilter ref="A1:H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9"/>
    <col collapsed="false" customWidth="true" hidden="false" outlineLevel="0" max="4" min="4" style="0" width="12"/>
    <col collapsed="false" customWidth="true" hidden="false" outlineLevel="0" max="5" min="5" style="0" width="15"/>
    <col collapsed="false" customWidth="true" hidden="false" outlineLevel="0" max="6" min="6" style="0" width="16"/>
  </cols>
  <sheetData>
    <row r="1" customFormat="false" ht="31.5" hidden="false" customHeight="true" outlineLevel="0" collapsed="false">
      <c r="A1" s="16" t="s">
        <v>70</v>
      </c>
      <c r="B1" s="16" t="s">
        <v>5137</v>
      </c>
      <c r="C1" s="16" t="s">
        <v>52</v>
      </c>
      <c r="D1" s="16" t="s">
        <v>35</v>
      </c>
      <c r="E1" s="16" t="s">
        <v>38</v>
      </c>
      <c r="F1" s="16" t="s">
        <v>41</v>
      </c>
    </row>
    <row r="2" customFormat="false" ht="15" hidden="false" customHeight="false" outlineLevel="0" collapsed="false">
      <c r="A2" s="17" t="s">
        <v>82</v>
      </c>
      <c r="B2" s="12" t="n">
        <f aca="false">COUNTIFS('Purchase orders'!$C$2:$C$1851,A2)</f>
        <v>888</v>
      </c>
      <c r="C2" s="12" t="n">
        <f aca="false">COUNTIFS('Supplier bills'!$C$2:$C$1921,A2)</f>
        <v>915</v>
      </c>
      <c r="D2" s="12" t="n">
        <f aca="false">COUNTIFS('Supplier bills'!$C$2:$C$1921,A2,'Supplier bills'!$K$2:$K$1921,"No")</f>
        <v>122</v>
      </c>
      <c r="E2" s="15" t="n">
        <f aca="false">SUMIFS('Supplier bills'!$F$2:$F$1921,'Supplier bills'!$C$2:$C$1921,A2)</f>
        <v>297347.66</v>
      </c>
      <c r="F2" s="15" t="n">
        <f aca="false">SUMIFS('Supplier bills'!$F$2:$F$1921,'Supplier bills'!$C$2:$C$1921,A2,'Supplier bills'!$K$2:$K$1921,"No")</f>
        <v>19714.69</v>
      </c>
    </row>
    <row r="3" customFormat="false" ht="15" hidden="false" customHeight="false" outlineLevel="0" collapsed="false">
      <c r="A3" s="17" t="s">
        <v>88</v>
      </c>
      <c r="B3" s="12" t="n">
        <f aca="false">COUNTIFS('Purchase orders'!$C$2:$C$1851,A3)</f>
        <v>556</v>
      </c>
      <c r="C3" s="12" t="n">
        <f aca="false">COUNTIFS('Supplier bills'!$C$2:$C$1921,A3)</f>
        <v>590</v>
      </c>
      <c r="D3" s="12" t="n">
        <f aca="false">COUNTIFS('Supplier bills'!$C$2:$C$1921,A3,'Supplier bills'!$K$2:$K$1921,"No")</f>
        <v>88</v>
      </c>
      <c r="E3" s="15" t="n">
        <f aca="false">SUMIFS('Supplier bills'!$F$2:$F$1921,'Supplier bills'!$C$2:$C$1921,A3)</f>
        <v>201370.13</v>
      </c>
      <c r="F3" s="15" t="n">
        <f aca="false">SUMIFS('Supplier bills'!$F$2:$F$1921,'Supplier bills'!$C$2:$C$1921,A3,'Supplier bills'!$K$2:$K$1921,"No")</f>
        <v>12372.87</v>
      </c>
    </row>
    <row r="4" customFormat="false" ht="15" hidden="false" customHeight="false" outlineLevel="0" collapsed="false">
      <c r="A4" s="17" t="s">
        <v>101</v>
      </c>
      <c r="B4" s="12" t="n">
        <f aca="false">COUNTIFS('Purchase orders'!$C$2:$C$1851,A4)</f>
        <v>406</v>
      </c>
      <c r="C4" s="12" t="n">
        <f aca="false">COUNTIFS('Supplier bills'!$C$2:$C$1921,A4)</f>
        <v>415</v>
      </c>
      <c r="D4" s="12" t="n">
        <f aca="false">COUNTIFS('Supplier bills'!$C$2:$C$1921,A4,'Supplier bills'!$K$2:$K$1921,"No")</f>
        <v>50</v>
      </c>
      <c r="E4" s="15" t="n">
        <f aca="false">SUMIFS('Supplier bills'!$F$2:$F$1921,'Supplier bills'!$C$2:$C$1921,A4)</f>
        <v>149332.14</v>
      </c>
      <c r="F4" s="15" t="n">
        <f aca="false">SUMIFS('Supplier bills'!$F$2:$F$1921,'Supplier bills'!$C$2:$C$1921,A4,'Supplier bills'!$K$2:$K$1921,"No")</f>
        <v>7974.13</v>
      </c>
    </row>
    <row r="6" customFormat="false" ht="15" hidden="false" customHeight="false" outlineLevel="0" collapsed="false">
      <c r="A6" s="5" t="s">
        <v>2460</v>
      </c>
      <c r="B6" s="21" t="n">
        <f aca="false">SUBTOTAL(109,B2:B4)</f>
        <v>1850</v>
      </c>
      <c r="C6" s="21" t="n">
        <f aca="false">SUBTOTAL(109,C2:C4)</f>
        <v>1920</v>
      </c>
      <c r="D6" s="21" t="n">
        <f aca="false">SUBTOTAL(109,D2:D4)</f>
        <v>260</v>
      </c>
      <c r="E6" s="20" t="n">
        <f aca="false">SUBTOTAL(109,E2:E4)</f>
        <v>648049.93</v>
      </c>
      <c r="F6" s="20" t="n">
        <f aca="false">SUBTOTAL(109,F2:F4)</f>
        <v>40061.69</v>
      </c>
    </row>
  </sheetData>
  <autoFilter ref="A1:F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"/>
  </cols>
  <sheetData>
    <row r="1" customFormat="false" ht="31.5" hidden="false" customHeight="true" outlineLevel="0" collapsed="false">
      <c r="A1" s="16" t="s">
        <v>20</v>
      </c>
      <c r="B1" s="16" t="s">
        <v>5137</v>
      </c>
    </row>
    <row r="2" customFormat="false" ht="15" hidden="false" customHeight="false" outlineLevel="0" collapsed="false">
      <c r="A2" s="17" t="s">
        <v>86</v>
      </c>
      <c r="B2" s="12" t="n">
        <f aca="false">COUNTIFS('Purchase orders'!$H$2:$H$1851,A2)</f>
        <v>1590</v>
      </c>
    </row>
    <row r="3" customFormat="false" ht="15" hidden="false" customHeight="false" outlineLevel="0" collapsed="false">
      <c r="A3" s="17" t="s">
        <v>93</v>
      </c>
      <c r="B3" s="12" t="n">
        <f aca="false">COUNTIFS('Purchase orders'!$H$2:$H$1851,A3)</f>
        <v>140</v>
      </c>
    </row>
    <row r="4" customFormat="false" ht="15" hidden="false" customHeight="false" outlineLevel="0" collapsed="false">
      <c r="A4" s="17" t="s">
        <v>135</v>
      </c>
      <c r="B4" s="12" t="n">
        <f aca="false">COUNTIFS('Purchase orders'!$H$2:$H$1851,A4)</f>
        <v>70</v>
      </c>
    </row>
    <row r="5" customFormat="false" ht="15" hidden="false" customHeight="false" outlineLevel="0" collapsed="false">
      <c r="A5" s="17" t="s">
        <v>2343</v>
      </c>
      <c r="B5" s="12" t="n">
        <f aca="false">COUNTIFS('Purchase orders'!$H$2:$H$1851,A5)</f>
        <v>50</v>
      </c>
    </row>
    <row r="7" customFormat="false" ht="15" hidden="false" customHeight="false" outlineLevel="0" collapsed="false">
      <c r="A7" s="5" t="s">
        <v>2460</v>
      </c>
      <c r="B7" s="21" t="n">
        <f aca="false">SUBTOTAL(109,B2:B5)</f>
        <v>1850</v>
      </c>
    </row>
  </sheetData>
  <autoFilter ref="A1:B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8"/>
    <col collapsed="false" customWidth="true" hidden="false" outlineLevel="0" max="3" min="3" style="0" width="15"/>
    <col collapsed="false" customWidth="true" hidden="false" outlineLevel="0" max="4" min="4" style="0" width="14"/>
    <col collapsed="false" customWidth="true" hidden="false" outlineLevel="0" max="5" min="5" style="0" width="17"/>
    <col collapsed="false" customWidth="true" hidden="false" outlineLevel="0" max="6" min="6" style="0" width="20"/>
    <col collapsed="false" customWidth="true" hidden="false" outlineLevel="0" max="7" min="7" style="0" width="13"/>
  </cols>
  <sheetData>
    <row r="1" customFormat="false" ht="31.5" hidden="false" customHeight="true" outlineLevel="0" collapsed="false">
      <c r="A1" s="16" t="s">
        <v>70</v>
      </c>
      <c r="B1" s="16" t="s">
        <v>52</v>
      </c>
      <c r="C1" s="16" t="s">
        <v>2463</v>
      </c>
      <c r="D1" s="16" t="s">
        <v>56</v>
      </c>
      <c r="E1" s="16" t="s">
        <v>57</v>
      </c>
      <c r="F1" s="16" t="s">
        <v>5140</v>
      </c>
      <c r="G1" s="16" t="s">
        <v>5141</v>
      </c>
    </row>
    <row r="2" customFormat="false" ht="15" hidden="false" customHeight="false" outlineLevel="0" collapsed="false">
      <c r="A2" s="17" t="s">
        <v>82</v>
      </c>
      <c r="B2" s="12" t="n">
        <f aca="false">COUNTIFS('Test month Sep 2026'!$C$2:$C$319,A2)</f>
        <v>167</v>
      </c>
      <c r="C2" s="15" t="n">
        <f aca="false">SUMIFS('Test month Sep 2026'!$G$2:$G$319,'Test month Sep 2026'!$C$2:$C$319,A2)</f>
        <v>50908.97</v>
      </c>
      <c r="D2" s="15" t="n">
        <f aca="false">SUMIFS('Test month Sep 2026'!$H$2:$H$319,'Test month Sep 2026'!$C$2:$C$319,A2)</f>
        <v>5091.01</v>
      </c>
      <c r="E2" s="15" t="n">
        <f aca="false">C2+D2</f>
        <v>55999.98</v>
      </c>
      <c r="F2" s="15" t="n">
        <f aca="false">SUMIFS('Test month Sep 2026'!$I$2:$I$319,'Test month Sep 2026'!$C$2:$C$319,A2,'Test month Sep 2026'!$N$2:$N$319,"&lt;&gt;")</f>
        <v>55999.98</v>
      </c>
      <c r="G2" s="15" t="n">
        <f aca="false">E2-F2</f>
        <v>0</v>
      </c>
    </row>
    <row r="3" customFormat="false" ht="15" hidden="false" customHeight="false" outlineLevel="0" collapsed="false">
      <c r="A3" s="17" t="s">
        <v>88</v>
      </c>
      <c r="B3" s="12" t="n">
        <f aca="false">COUNTIFS('Test month Sep 2026'!$C$2:$C$319,A3)</f>
        <v>92</v>
      </c>
      <c r="C3" s="15" t="n">
        <f aca="false">SUMIFS('Test month Sep 2026'!$G$2:$G$319,'Test month Sep 2026'!$C$2:$C$319,A3)</f>
        <v>31524.91</v>
      </c>
      <c r="D3" s="15" t="n">
        <f aca="false">SUMIFS('Test month Sep 2026'!$H$2:$H$319,'Test month Sep 2026'!$C$2:$C$319,A3)</f>
        <v>3152.57</v>
      </c>
      <c r="E3" s="15" t="n">
        <f aca="false">C3+D3</f>
        <v>34677.48</v>
      </c>
      <c r="F3" s="15" t="n">
        <f aca="false">SUMIFS('Test month Sep 2026'!$I$2:$I$319,'Test month Sep 2026'!$C$2:$C$319,A3,'Test month Sep 2026'!$N$2:$N$319,"&lt;&gt;")</f>
        <v>34677.48</v>
      </c>
      <c r="G3" s="15" t="n">
        <f aca="false">E3-F3</f>
        <v>0</v>
      </c>
    </row>
    <row r="4" customFormat="false" ht="15" hidden="false" customHeight="false" outlineLevel="0" collapsed="false">
      <c r="A4" s="17" t="s">
        <v>101</v>
      </c>
      <c r="B4" s="12" t="n">
        <f aca="false">COUNTIFS('Test month Sep 2026'!$C$2:$C$319,A4)</f>
        <v>59</v>
      </c>
      <c r="C4" s="15" t="n">
        <f aca="false">SUMIFS('Test month Sep 2026'!$G$2:$G$319,'Test month Sep 2026'!$C$2:$C$319,A4)</f>
        <v>21278.1</v>
      </c>
      <c r="D4" s="15" t="n">
        <f aca="false">SUMIFS('Test month Sep 2026'!$H$2:$H$319,'Test month Sep 2026'!$C$2:$C$319,A4)</f>
        <v>2127.86</v>
      </c>
      <c r="E4" s="15" t="n">
        <f aca="false">C4+D4</f>
        <v>23405.96</v>
      </c>
      <c r="F4" s="15" t="n">
        <f aca="false">SUMIFS('Test month Sep 2026'!$I$2:$I$319,'Test month Sep 2026'!$C$2:$C$319,A4,'Test month Sep 2026'!$N$2:$N$319,"&lt;&gt;")</f>
        <v>23405.96</v>
      </c>
      <c r="G4" s="15" t="n">
        <f aca="false">E4-F4</f>
        <v>0</v>
      </c>
    </row>
    <row r="6" customFormat="false" ht="15" hidden="false" customHeight="false" outlineLevel="0" collapsed="false">
      <c r="A6" s="5" t="s">
        <v>2460</v>
      </c>
      <c r="B6" s="21" t="n">
        <f aca="false">SUBTOTAL(109,B2:B4)</f>
        <v>318</v>
      </c>
      <c r="C6" s="20" t="n">
        <f aca="false">SUBTOTAL(109,C2:C4)</f>
        <v>103711.98</v>
      </c>
      <c r="D6" s="20" t="n">
        <f aca="false">SUBTOTAL(109,D2:D4)</f>
        <v>10371.44</v>
      </c>
      <c r="E6" s="20" t="n">
        <f aca="false">SUBTOTAL(109,E2:E4)</f>
        <v>114083.42</v>
      </c>
      <c r="F6" s="20" t="n">
        <f aca="false">SUBTOTAL(109,F2:F4)</f>
        <v>114083.42</v>
      </c>
      <c r="G6" s="20" t="n">
        <f aca="false">SUBTOTAL(109,G2:G4)</f>
        <v>0</v>
      </c>
    </row>
  </sheetData>
  <autoFilter ref="A1:G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2026-10-27T20:41:49Z</dcterms:created>
  <dc:creator>openpyxl</dc:creator>
  <dc:description/>
  <dc:language>en-US</dc:language>
  <cp:lastModifiedBy/>
  <dcterms:modified xsi:type="dcterms:W3CDTF">2026-10-27T20:41:49Z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