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_rels/sheet9.xml.rels" ContentType="application/vnd.openxmlformats-package.relationships+xml"/>
  <Override PartName="/xl/worksheets/_rels/sheet8.xml.rels" ContentType="application/vnd.openxmlformats-package.relationships+xml"/>
  <Override PartName="/xl/worksheets/_rels/sheet7.xml.rels" ContentType="application/vnd.openxmlformats-package.relationships+xml"/>
  <Override PartName="/xl/worksheets/_rels/sheet6.xml.rels" ContentType="application/vnd.openxmlformats-package.relationships+xml"/>
  <Override PartName="/xl/worksheets/_rels/sheet5.xml.rels" ContentType="application/vnd.openxmlformats-package.relationships+xml"/>
  <Override PartName="/xl/worksheets/_rels/sheet4.xml.rels" ContentType="application/vnd.openxmlformats-package.relationships+xml"/>
  <Override PartName="/xl/worksheets/_rels/sheet3.xml.rels" ContentType="application/vnd.openxmlformats-package.relationships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Read me" sheetId="1" state="visible" r:id="rId3"/>
    <sheet name="Summary" sheetId="2" state="visible" r:id="rId4"/>
    <sheet name="HubSpot deals" sheetId="3" state="visible" r:id="rId5"/>
    <sheet name="Jobber quotes" sheetId="4" state="visible" r:id="rId6"/>
    <sheet name="Sync log Sep 2026" sheetId="5" state="visible" r:id="rId7"/>
    <sheet name="Duplicates before" sheetId="6" state="visible" r:id="rId8"/>
    <sheet name="Sources" sheetId="7" state="visible" r:id="rId9"/>
    <sheet name="Months" sheetId="8" state="visible" r:id="rId10"/>
    <sheet name="Funnel" sheetId="9" state="visible" r:id="rId11"/>
  </sheets>
  <definedNames>
    <definedName function="false" hidden="true" localSheetId="5" name="_xlnm._FilterDatabase" vbProcedure="false">'Duplicates before'!$A$1:$F$64</definedName>
    <definedName function="false" hidden="true" localSheetId="8" name="_xlnm._FilterDatabase" vbProcedure="false">Funnel!$A$1:$B$9</definedName>
    <definedName function="false" hidden="true" localSheetId="2" name="_xlnm._FilterDatabase" vbProcedure="false">'HubSpot deals'!$A$1:$O$1501</definedName>
    <definedName function="false" hidden="true" localSheetId="3" name="_xlnm._FilterDatabase" vbProcedure="false">'Jobber quotes'!$A$1:$I$1101</definedName>
    <definedName function="false" hidden="true" localSheetId="7" name="_xlnm._FilterDatabase" vbProcedure="false">Months!$A$1:$E$13</definedName>
    <definedName function="false" hidden="true" localSheetId="6" name="_xlnm._FilterDatabase" vbProcedure="false">Sources!$A$1:$H$7</definedName>
    <definedName function="false" hidden="true" localSheetId="4" name="_xlnm._FilterDatabase" vbProcedure="false">'Sync log Sep 2026'!$A$1:$I$181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<sst xmlns="http://schemas.openxmlformats.org/spreadsheetml/2006/main" count="16145" uniqueCount="3243">
  <si>
    <t xml:space="preserve">Pipeline workbook: HubSpot deals, Jobber quotes and the Zapier test month</t>
  </si>
  <si>
    <t xml:space="preserve">Work sample: realistic data, not a past client job. Amounts are in AUD and GST is 10%.</t>
  </si>
  <si>
    <t xml:space="preserve">Illustrative sample data for a Melbourne landscaping business: 1,500 HubSpot deals over the 12 months to 30 September 2026, the Jobber quotes behind them, and a September test month of quote events.</t>
  </si>
  <si>
    <t xml:space="preserve">Formulas are live. The funnel, lead-source table, monthly table, GST and the delay figures all recalculate from the deal, quote and log sheets.</t>
  </si>
  <si>
    <t xml:space="preserve">Sheet</t>
  </si>
  <si>
    <t xml:space="preserve">What it shows</t>
  </si>
  <si>
    <t xml:space="preserve">Summary</t>
  </si>
  <si>
    <t xml:space="preserve">Key totals and checks as live formulas, next to the figure printed in the walkthrough.</t>
  </si>
  <si>
    <t xml:space="preserve">HubSpot deals</t>
  </si>
  <si>
    <t xml:space="preserve">1,500 deals with stage, source, owner, Jobber quote and job. Month created and days to quote are formulas.</t>
  </si>
  <si>
    <t xml:space="preserve">Jobber quotes</t>
  </si>
  <si>
    <t xml:space="preserve">1,100 quotes. GST (10%) and the inc-GST total are formulas; the quote title starts with the HubSpot deal ID.</t>
  </si>
  <si>
    <t xml:space="preserve">Sync log Sep 2026</t>
  </si>
  <si>
    <t xml:space="preserve">180 quote events with the Jobber time and the HubSpot update time. The lag in minutes is a formula.</t>
  </si>
  <si>
    <t xml:space="preserve">Duplicates before</t>
  </si>
  <si>
    <t xml:space="preserve">63 duplicate contact pairs found before the new rules.</t>
  </si>
  <si>
    <t xml:space="preserve">Sources</t>
  </si>
  <si>
    <t xml:space="preserve">Deals, quotes, wins, losses, win rate, won value and days to quote by lead source.</t>
  </si>
  <si>
    <t xml:space="preserve">Months</t>
  </si>
  <si>
    <t xml:space="preserve">Deals, quotes, wins and won value by month created.</t>
  </si>
  <si>
    <t xml:space="preserve">Funnel</t>
  </si>
  <si>
    <t xml:space="preserve">The funnel, reasons for lost-before-quote, duplicate pairs by type, and the test month delay summary.</t>
  </si>
  <si>
    <t xml:space="preserve">The totals row under each table follows the filters. Amounts are in AUD ex GST unless a column says inc GST.</t>
  </si>
  <si>
    <t xml:space="preserve">The 41 deals with no owner before the fix are the ones marked "no owner" in the old_process_issue column; the deal_owner column shows the owner assigned after the clean-up.</t>
  </si>
  <si>
    <t xml:space="preserve">Prepared by Manaz Afzal</t>
  </si>
  <si>
    <t xml:space="preserve">Summary and tie-out checks</t>
  </si>
  <si>
    <t xml:space="preserve">Green cells are live formulas. 'Printed in walkthrough' is the figure shown in index.md, so the workbook can be compared with it.</t>
  </si>
  <si>
    <t xml:space="preserve">Sample size</t>
  </si>
  <si>
    <t xml:space="preserve">Value</t>
  </si>
  <si>
    <t xml:space="preserve">Printed in walkthrough</t>
  </si>
  <si>
    <t xml:space="preserve">Match</t>
  </si>
  <si>
    <t xml:space="preserve">Note</t>
  </si>
  <si>
    <t xml:space="preserve">Deals in HubSpot</t>
  </si>
  <si>
    <t xml:space="preserve">Jobber quotes, total (ex GST)</t>
  </si>
  <si>
    <t xml:space="preserve">$19,501,750 in the walkthrough</t>
  </si>
  <si>
    <t xml:space="preserve">Deals with a site visit but no quote</t>
  </si>
  <si>
    <t xml:space="preserve">Deals with no owner (old process)</t>
  </si>
  <si>
    <t xml:space="preserve">Duplicate contact pairs</t>
  </si>
  <si>
    <t xml:space="preserve">Funnel and win rate</t>
  </si>
  <si>
    <t xml:space="preserve">Closed before a quote</t>
  </si>
  <si>
    <t xml:space="preserve">Reached the quote stage</t>
  </si>
  <si>
    <t xml:space="preserve">Won, job booked</t>
  </si>
  <si>
    <t xml:space="preserve">Lost after quote</t>
  </si>
  <si>
    <t xml:space="preserve">Still open</t>
  </si>
  <si>
    <t xml:space="preserve">Win rate (won / won or lost)</t>
  </si>
  <si>
    <t xml:space="preserve">39.5% in the walkthrough</t>
  </si>
  <si>
    <t xml:space="preserve">Average days to quote</t>
  </si>
  <si>
    <t xml:space="preserve">Won value and GST</t>
  </si>
  <si>
    <t xml:space="preserve">Won deals, amount (ex GST)</t>
  </si>
  <si>
    <t xml:space="preserve">GST on the won quotes</t>
  </si>
  <si>
    <t xml:space="preserve">Won quotes, total (inc GST)</t>
  </si>
  <si>
    <t xml:space="preserve">Won deal amount = won quote total (difference)</t>
  </si>
  <si>
    <t xml:space="preserve">The deal amount comes from the quote</t>
  </si>
  <si>
    <t xml:space="preserve">Test month, September 2026</t>
  </si>
  <si>
    <t xml:space="preserve">Deals created in September</t>
  </si>
  <si>
    <t xml:space="preserve">157 in the walkthrough</t>
  </si>
  <si>
    <t xml:space="preserve">Quote events</t>
  </si>
  <si>
    <t xml:space="preserve">Longest delay (minutes)</t>
  </si>
  <si>
    <t xml:space="preserve">Average delay (minutes)</t>
  </si>
  <si>
    <t xml:space="preserve">Events within 15 minutes</t>
  </si>
  <si>
    <t xml:space="preserve">180 of 180</t>
  </si>
  <si>
    <t xml:space="preserve">Checks, before the new flows (deals created October to August)</t>
  </si>
  <si>
    <t xml:space="preserve">Deals with an owner</t>
  </si>
  <si>
    <t xml:space="preserve">1,302 of 1,343 in the walkthrough</t>
  </si>
  <si>
    <t xml:space="preserve">Deals created October to August</t>
  </si>
  <si>
    <t xml:space="preserve">Deal ID</t>
  </si>
  <si>
    <t xml:space="preserve">Create date</t>
  </si>
  <si>
    <t xml:space="preserve">Deal name</t>
  </si>
  <si>
    <t xml:space="preserve">Job type</t>
  </si>
  <si>
    <t xml:space="preserve">Lead source</t>
  </si>
  <si>
    <t xml:space="preserve">Deal owner</t>
  </si>
  <si>
    <t xml:space="preserve">Stage at 30 Sep 2026</t>
  </si>
  <si>
    <t xml:space="preserve">Amount (ex GST)</t>
  </si>
  <si>
    <t xml:space="preserve">Jobber quote</t>
  </si>
  <si>
    <t xml:space="preserve">Jobber quote status</t>
  </si>
  <si>
    <t xml:space="preserve">Jobber job</t>
  </si>
  <si>
    <t xml:space="preserve">Lost reason</t>
  </si>
  <si>
    <t xml:space="preserve">Old process issue</t>
  </si>
  <si>
    <t xml:space="preserve">Month created</t>
  </si>
  <si>
    <t xml:space="preserve">Days to quote</t>
  </si>
  <si>
    <t xml:space="preserve">Garden makeover, Abbotsford</t>
  </si>
  <si>
    <t xml:space="preserve">Garden makeover</t>
  </si>
  <si>
    <t xml:space="preserve">Referral</t>
  </si>
  <si>
    <t xml:space="preserve">Estimator A</t>
  </si>
  <si>
    <t xml:space="preserve">Q-1201</t>
  </si>
  <si>
    <t xml:space="preserve">Archived</t>
  </si>
  <si>
    <t xml:space="preserve">No response after follow-up</t>
  </si>
  <si>
    <t xml:space="preserve">Paving, Collingwood</t>
  </si>
  <si>
    <t xml:space="preserve">Paving</t>
  </si>
  <si>
    <t xml:space="preserve">Google Ads</t>
  </si>
  <si>
    <t xml:space="preserve">Estimator B</t>
  </si>
  <si>
    <t xml:space="preserve">Q-1218</t>
  </si>
  <si>
    <t xml:space="preserve">Scope changed</t>
  </si>
  <si>
    <t xml:space="preserve">Garden makeover, Coburg</t>
  </si>
  <si>
    <t xml:space="preserve">Estimator C</t>
  </si>
  <si>
    <t xml:space="preserve">Q-1226</t>
  </si>
  <si>
    <t xml:space="preserve">Paving, Footscray</t>
  </si>
  <si>
    <t xml:space="preserve">Facebook and Instagram</t>
  </si>
  <si>
    <t xml:space="preserve">Q-1213</t>
  </si>
  <si>
    <t xml:space="preserve">Project postponed</t>
  </si>
  <si>
    <t xml:space="preserve">Concrete and exposed aggregate, Fitzroy</t>
  </si>
  <si>
    <t xml:space="preserve">Concrete and exposed aggregate</t>
  </si>
  <si>
    <t xml:space="preserve">Repeat customer</t>
  </si>
  <si>
    <t xml:space="preserve">Site visit booked</t>
  </si>
  <si>
    <t xml:space="preserve">quote stage, no quote</t>
  </si>
  <si>
    <t xml:space="preserve">Planting and mulching, Mentone</t>
  </si>
  <si>
    <t xml:space="preserve">Planting and mulching</t>
  </si>
  <si>
    <t xml:space="preserve">Marketplace leads</t>
  </si>
  <si>
    <t xml:space="preserve">Q-1202</t>
  </si>
  <si>
    <t xml:space="preserve">Chose another quote on price</t>
  </si>
  <si>
    <t xml:space="preserve">Retaining wall, Mentone</t>
  </si>
  <si>
    <t xml:space="preserve">Retaining wall</t>
  </si>
  <si>
    <t xml:space="preserve">Website form</t>
  </si>
  <si>
    <t xml:space="preserve">Q-1209</t>
  </si>
  <si>
    <t xml:space="preserve">Paving, Bentleigh</t>
  </si>
  <si>
    <t xml:space="preserve">Lost before quote</t>
  </si>
  <si>
    <t xml:space="preserve">Budget too low</t>
  </si>
  <si>
    <t xml:space="preserve">Planting and mulching, Camberwell</t>
  </si>
  <si>
    <t xml:space="preserve">Q-1210</t>
  </si>
  <si>
    <t xml:space="preserve">Converted</t>
  </si>
  <si>
    <t xml:space="preserve">JOB-3004</t>
  </si>
  <si>
    <t xml:space="preserve">Garden makeover, Sunshine</t>
  </si>
  <si>
    <t xml:space="preserve">Q-1205</t>
  </si>
  <si>
    <t xml:space="preserve">Concrete and exposed aggregate, Williamstown</t>
  </si>
  <si>
    <t xml:space="preserve">Q-1219</t>
  </si>
  <si>
    <t xml:space="preserve">status out of step</t>
  </si>
  <si>
    <t xml:space="preserve">Turf and irrigation, Moonee Ponds</t>
  </si>
  <si>
    <t xml:space="preserve">Turf and irrigation</t>
  </si>
  <si>
    <t xml:space="preserve">Q-1207</t>
  </si>
  <si>
    <t xml:space="preserve">no owner; status out of step</t>
  </si>
  <si>
    <t xml:space="preserve">Retaining wall, Fitzroy</t>
  </si>
  <si>
    <t xml:space="preserve">Q-1214</t>
  </si>
  <si>
    <t xml:space="preserve">JOB-3003</t>
  </si>
  <si>
    <t xml:space="preserve">status out of step; won, no job in Jobber</t>
  </si>
  <si>
    <t xml:space="preserve">Garden makeover, Bentleigh</t>
  </si>
  <si>
    <t xml:space="preserve">Q-1203</t>
  </si>
  <si>
    <t xml:space="preserve">JOB-3002</t>
  </si>
  <si>
    <t xml:space="preserve">Concrete and exposed aggregate, Kew</t>
  </si>
  <si>
    <t xml:space="preserve">Q-1204</t>
  </si>
  <si>
    <t xml:space="preserve">Retaining wall, Altona</t>
  </si>
  <si>
    <t xml:space="preserve">Q-1215</t>
  </si>
  <si>
    <t xml:space="preserve">Turf and irrigation, Oakleigh</t>
  </si>
  <si>
    <t xml:space="preserve">Q-1223</t>
  </si>
  <si>
    <t xml:space="preserve">JOB-3008</t>
  </si>
  <si>
    <t xml:space="preserve">Garden makeover, Dandenong</t>
  </si>
  <si>
    <t xml:space="preserve">Garden makeover, Box Hill</t>
  </si>
  <si>
    <t xml:space="preserve">No response</t>
  </si>
  <si>
    <t xml:space="preserve">no owner</t>
  </si>
  <si>
    <t xml:space="preserve">Paving, Moorabbin</t>
  </si>
  <si>
    <t xml:space="preserve">Q-1227</t>
  </si>
  <si>
    <t xml:space="preserve">Retaining wall, Preston</t>
  </si>
  <si>
    <t xml:space="preserve">Q-1206</t>
  </si>
  <si>
    <t xml:space="preserve">Garden makeover, Ringwood</t>
  </si>
  <si>
    <t xml:space="preserve">Retaining wall, Bayswater</t>
  </si>
  <si>
    <t xml:space="preserve">Paving, Bayswater</t>
  </si>
  <si>
    <t xml:space="preserve">Pergola and decking, Werribee</t>
  </si>
  <si>
    <t xml:space="preserve">Pergola and decking</t>
  </si>
  <si>
    <t xml:space="preserve">Q-1216</t>
  </si>
  <si>
    <t xml:space="preserve">Planting and mulching, St Kilda</t>
  </si>
  <si>
    <t xml:space="preserve">Q-1217</t>
  </si>
  <si>
    <t xml:space="preserve">JOB-3012</t>
  </si>
  <si>
    <t xml:space="preserve">Concrete and exposed aggregate, Brighton</t>
  </si>
  <si>
    <t xml:space="preserve">Q-1244</t>
  </si>
  <si>
    <t xml:space="preserve">Turf and irrigation, Fitzroy</t>
  </si>
  <si>
    <t xml:space="preserve">Out of service area</t>
  </si>
  <si>
    <t xml:space="preserve">Paving, Essendon</t>
  </si>
  <si>
    <t xml:space="preserve">Q-1233</t>
  </si>
  <si>
    <t xml:space="preserve">JOB-3024</t>
  </si>
  <si>
    <t xml:space="preserve">Garden makeover, Carlton</t>
  </si>
  <si>
    <t xml:space="preserve">Q-1208</t>
  </si>
  <si>
    <t xml:space="preserve">Retaining wall, Preston West</t>
  </si>
  <si>
    <t xml:space="preserve">DIY or not proceeding</t>
  </si>
  <si>
    <t xml:space="preserve">Paving, Werribee</t>
  </si>
  <si>
    <t xml:space="preserve">Q-1237</t>
  </si>
  <si>
    <t xml:space="preserve">Paving, Epping</t>
  </si>
  <si>
    <t xml:space="preserve">Q-1232</t>
  </si>
  <si>
    <t xml:space="preserve">JOB-3005</t>
  </si>
  <si>
    <t xml:space="preserve">Turf and irrigation, Preston West</t>
  </si>
  <si>
    <t xml:space="preserve">Q-1211</t>
  </si>
  <si>
    <t xml:space="preserve">Q-1212</t>
  </si>
  <si>
    <t xml:space="preserve">Turf and irrigation, Burwood</t>
  </si>
  <si>
    <t xml:space="preserve">Q-1245</t>
  </si>
  <si>
    <t xml:space="preserve">Retaining wall, Brighton</t>
  </si>
  <si>
    <t xml:space="preserve">Pergola and decking, Epping</t>
  </si>
  <si>
    <t xml:space="preserve">Q-1224</t>
  </si>
  <si>
    <t xml:space="preserve">Retaining wall, Thomastown</t>
  </si>
  <si>
    <t xml:space="preserve">Turf and irrigation, Brunswick</t>
  </si>
  <si>
    <t xml:space="preserve">Q-1238</t>
  </si>
  <si>
    <t xml:space="preserve">Retaining wall, Abbotsford</t>
  </si>
  <si>
    <t xml:space="preserve">Q-1246</t>
  </si>
  <si>
    <t xml:space="preserve">Turf and irrigation, Camberwell</t>
  </si>
  <si>
    <t xml:space="preserve">Garden makeover, Footscray</t>
  </si>
  <si>
    <t xml:space="preserve">Q-1225</t>
  </si>
  <si>
    <t xml:space="preserve">Paving, Ringwood</t>
  </si>
  <si>
    <t xml:space="preserve">Q-1240</t>
  </si>
  <si>
    <t xml:space="preserve">JOB-3014</t>
  </si>
  <si>
    <t xml:space="preserve">Pergola and decking, Clayton</t>
  </si>
  <si>
    <t xml:space="preserve">Q-1220</t>
  </si>
  <si>
    <t xml:space="preserve">JOB-3009</t>
  </si>
  <si>
    <t xml:space="preserve">won, no job in Jobber</t>
  </si>
  <si>
    <t xml:space="preserve">Turf and irrigation, Dandenong</t>
  </si>
  <si>
    <t xml:space="preserve">Paving, Brunswick</t>
  </si>
  <si>
    <t xml:space="preserve">Q-1221</t>
  </si>
  <si>
    <t xml:space="preserve">Concrete and exposed aggregate, Preston</t>
  </si>
  <si>
    <t xml:space="preserve">Q-1241</t>
  </si>
  <si>
    <t xml:space="preserve">Garden makeover, Mentone</t>
  </si>
  <si>
    <t xml:space="preserve">Q-1228</t>
  </si>
  <si>
    <t xml:space="preserve">JOB-3006</t>
  </si>
  <si>
    <t xml:space="preserve">Planting and mulching, Clayton</t>
  </si>
  <si>
    <t xml:space="preserve">Pergola and decking, Richmond</t>
  </si>
  <si>
    <t xml:space="preserve">Turf and irrigation, Cheltenham</t>
  </si>
  <si>
    <t xml:space="preserve">Q-1251</t>
  </si>
  <si>
    <t xml:space="preserve">Concrete and exposed aggregate, Thomastown</t>
  </si>
  <si>
    <t xml:space="preserve">Q-1239</t>
  </si>
  <si>
    <t xml:space="preserve">Turf and irrigation, Williamstown</t>
  </si>
  <si>
    <t xml:space="preserve">Q-1234</t>
  </si>
  <si>
    <t xml:space="preserve">Paving, Abbotsford</t>
  </si>
  <si>
    <t xml:space="preserve">Q-1235</t>
  </si>
  <si>
    <t xml:space="preserve">JOB-3007</t>
  </si>
  <si>
    <t xml:space="preserve">Q-1229</t>
  </si>
  <si>
    <t xml:space="preserve">JOB-3010</t>
  </si>
  <si>
    <t xml:space="preserve">Concrete and exposed aggregate, Moonee Ponds</t>
  </si>
  <si>
    <t xml:space="preserve">Q-1222</t>
  </si>
  <si>
    <t xml:space="preserve">Concrete and exposed aggregate, Collingwood</t>
  </si>
  <si>
    <t xml:space="preserve">Q-1236</t>
  </si>
  <si>
    <t xml:space="preserve">Pergola and decking, Thomastown</t>
  </si>
  <si>
    <t xml:space="preserve">Q-1242</t>
  </si>
  <si>
    <t xml:space="preserve">Planting and mulching, Oakleigh</t>
  </si>
  <si>
    <t xml:space="preserve">Concrete and exposed aggregate, Yarraville</t>
  </si>
  <si>
    <t xml:space="preserve">Q-1230</t>
  </si>
  <si>
    <t xml:space="preserve">Paving, Clayton</t>
  </si>
  <si>
    <t xml:space="preserve">Q-1231</t>
  </si>
  <si>
    <t xml:space="preserve">Q-1255</t>
  </si>
  <si>
    <t xml:space="preserve">JOB-3034</t>
  </si>
  <si>
    <t xml:space="preserve">no owner; won, no job in Jobber</t>
  </si>
  <si>
    <t xml:space="preserve">Paving, Northcote</t>
  </si>
  <si>
    <t xml:space="preserve">Q-1257</t>
  </si>
  <si>
    <t xml:space="preserve">JOB-3039</t>
  </si>
  <si>
    <t xml:space="preserve">Pergola and decking, Heidelberg</t>
  </si>
  <si>
    <t xml:space="preserve">Planting and mulching, Moorabbin</t>
  </si>
  <si>
    <t xml:space="preserve">Q-1253</t>
  </si>
  <si>
    <t xml:space="preserve">Concrete and exposed aggregate, Brunswick</t>
  </si>
  <si>
    <t xml:space="preserve">Q-1256</t>
  </si>
  <si>
    <t xml:space="preserve">Turf and irrigation, Footscray</t>
  </si>
  <si>
    <t xml:space="preserve">Q-1254</t>
  </si>
  <si>
    <t xml:space="preserve">JOB-3015</t>
  </si>
  <si>
    <t xml:space="preserve">Q-1258</t>
  </si>
  <si>
    <t xml:space="preserve">Turf and irrigation, Ringwood</t>
  </si>
  <si>
    <t xml:space="preserve">Q-1271</t>
  </si>
  <si>
    <t xml:space="preserve">Q-1259</t>
  </si>
  <si>
    <t xml:space="preserve">JOB-3016</t>
  </si>
  <si>
    <t xml:space="preserve">Retaining wall, Brunswick</t>
  </si>
  <si>
    <t xml:space="preserve">Q-1272</t>
  </si>
  <si>
    <t xml:space="preserve">JOB-3035</t>
  </si>
  <si>
    <t xml:space="preserve">Turf and irrigation, Bentleigh</t>
  </si>
  <si>
    <t xml:space="preserve">Q-1243</t>
  </si>
  <si>
    <t xml:space="preserve">JOB-3028</t>
  </si>
  <si>
    <t xml:space="preserve">Turf and irrigation, Ascot Vale</t>
  </si>
  <si>
    <t xml:space="preserve">Garden makeover, Northcote</t>
  </si>
  <si>
    <t xml:space="preserve">Q-1247</t>
  </si>
  <si>
    <t xml:space="preserve">JOB-3017</t>
  </si>
  <si>
    <t xml:space="preserve">Garden makeover, Ascot Vale</t>
  </si>
  <si>
    <t xml:space="preserve">Q-1262</t>
  </si>
  <si>
    <t xml:space="preserve">Paving, Moonee Ponds</t>
  </si>
  <si>
    <t xml:space="preserve">Planting and mulching, Essendon</t>
  </si>
  <si>
    <t xml:space="preserve">Q-1252</t>
  </si>
  <si>
    <t xml:space="preserve">JOB-3011</t>
  </si>
  <si>
    <t xml:space="preserve">Q-1248</t>
  </si>
  <si>
    <t xml:space="preserve">Pergola and decking, Ascot Vale</t>
  </si>
  <si>
    <t xml:space="preserve">Q-1249</t>
  </si>
  <si>
    <t xml:space="preserve">Turf and irrigation, Yarraville</t>
  </si>
  <si>
    <t xml:space="preserve">Q-1250</t>
  </si>
  <si>
    <t xml:space="preserve">Turf and irrigation, Preston</t>
  </si>
  <si>
    <t xml:space="preserve">Q-1273</t>
  </si>
  <si>
    <t xml:space="preserve">Pergola and decking, Collingwood</t>
  </si>
  <si>
    <t xml:space="preserve">Q-1288</t>
  </si>
  <si>
    <t xml:space="preserve">Retaining wall, Yarraville</t>
  </si>
  <si>
    <t xml:space="preserve">Q-1260</t>
  </si>
  <si>
    <t xml:space="preserve">Paving, Malvern</t>
  </si>
  <si>
    <t xml:space="preserve">Planting and mulching, Bayswater</t>
  </si>
  <si>
    <t xml:space="preserve">Q-1278</t>
  </si>
  <si>
    <t xml:space="preserve">Pergola and decking, Burwood</t>
  </si>
  <si>
    <t xml:space="preserve">Pergola and decking, Ringwood</t>
  </si>
  <si>
    <t xml:space="preserve">Q-1263</t>
  </si>
  <si>
    <t xml:space="preserve">Garden makeover, Brunswick</t>
  </si>
  <si>
    <t xml:space="preserve">Q-1264</t>
  </si>
  <si>
    <t xml:space="preserve">Pergola and decking, Preston</t>
  </si>
  <si>
    <t xml:space="preserve">Q-1265</t>
  </si>
  <si>
    <t xml:space="preserve">Garden makeover, Burwood</t>
  </si>
  <si>
    <t xml:space="preserve">Q-1285</t>
  </si>
  <si>
    <t xml:space="preserve">Retaining wall, Reservoir</t>
  </si>
  <si>
    <t xml:space="preserve">Garden makeover, Epping</t>
  </si>
  <si>
    <t xml:space="preserve">Q-1303</t>
  </si>
  <si>
    <t xml:space="preserve">Retaining wall, Williamstown</t>
  </si>
  <si>
    <t xml:space="preserve">Q-1279</t>
  </si>
  <si>
    <t xml:space="preserve">Planting and mulching, Preston</t>
  </si>
  <si>
    <t xml:space="preserve">Q-1266</t>
  </si>
  <si>
    <t xml:space="preserve">Pergola and decking, Preston West</t>
  </si>
  <si>
    <t xml:space="preserve">Q-1274</t>
  </si>
  <si>
    <t xml:space="preserve">JOB-3021</t>
  </si>
  <si>
    <t xml:space="preserve">Concrete and exposed aggregate, Ringwood</t>
  </si>
  <si>
    <t xml:space="preserve">Q-1280</t>
  </si>
  <si>
    <t xml:space="preserve">Paving, Yarraville</t>
  </si>
  <si>
    <t xml:space="preserve">Concrete and exposed aggregate, Sunshine</t>
  </si>
  <si>
    <t xml:space="preserve">Q-1269</t>
  </si>
  <si>
    <t xml:space="preserve">Garden makeover, Collingwood</t>
  </si>
  <si>
    <t xml:space="preserve">Q-1267</t>
  </si>
  <si>
    <t xml:space="preserve">Garden makeover, Preston</t>
  </si>
  <si>
    <t xml:space="preserve">Q-1294</t>
  </si>
  <si>
    <t xml:space="preserve">Q-1270</t>
  </si>
  <si>
    <t xml:space="preserve">Paving, Preston</t>
  </si>
  <si>
    <t xml:space="preserve">Q-1268</t>
  </si>
  <si>
    <t xml:space="preserve">JOB-3022</t>
  </si>
  <si>
    <t xml:space="preserve">Q-1275</t>
  </si>
  <si>
    <t xml:space="preserve">JOB-3018</t>
  </si>
  <si>
    <t xml:space="preserve">Concrete and exposed aggregate, Heidelberg</t>
  </si>
  <si>
    <t xml:space="preserve">Q-1306</t>
  </si>
  <si>
    <t xml:space="preserve">Pergola and decking, Williamstown</t>
  </si>
  <si>
    <t xml:space="preserve">Retaining wall, Sunshine</t>
  </si>
  <si>
    <t xml:space="preserve">Q-1281</t>
  </si>
  <si>
    <t xml:space="preserve">JOB-3047</t>
  </si>
  <si>
    <t xml:space="preserve">Q-1261</t>
  </si>
  <si>
    <t xml:space="preserve">Q-1286</t>
  </si>
  <si>
    <t xml:space="preserve">Pergola and decking, Bentleigh</t>
  </si>
  <si>
    <t xml:space="preserve">Paving, Altona</t>
  </si>
  <si>
    <t xml:space="preserve">Planting and mulching, Richmond</t>
  </si>
  <si>
    <t xml:space="preserve">Q-1287</t>
  </si>
  <si>
    <t xml:space="preserve">Q-1295</t>
  </si>
  <si>
    <t xml:space="preserve">Pergola and decking, Hawthorn</t>
  </si>
  <si>
    <t xml:space="preserve">Q-1304</t>
  </si>
  <si>
    <t xml:space="preserve">Q-1282</t>
  </si>
  <si>
    <t xml:space="preserve">JOB-3013</t>
  </si>
  <si>
    <t xml:space="preserve">Q-1320</t>
  </si>
  <si>
    <t xml:space="preserve">JOB-3049</t>
  </si>
  <si>
    <t xml:space="preserve">Pergola and decking, Coburg</t>
  </si>
  <si>
    <t xml:space="preserve">Paving, Hawthorn</t>
  </si>
  <si>
    <t xml:space="preserve">Q-1283</t>
  </si>
  <si>
    <t xml:space="preserve">JOB-3025</t>
  </si>
  <si>
    <t xml:space="preserve">Paving, Carlton</t>
  </si>
  <si>
    <t xml:space="preserve">Q-1276</t>
  </si>
  <si>
    <t xml:space="preserve">Pergola and decking, Mentone</t>
  </si>
  <si>
    <t xml:space="preserve">Planting and mulching, Hawthorn</t>
  </si>
  <si>
    <t xml:space="preserve">Q-1313</t>
  </si>
  <si>
    <t xml:space="preserve">Paving, Brighton</t>
  </si>
  <si>
    <t xml:space="preserve">Planting and mulching, Thomastown</t>
  </si>
  <si>
    <t xml:space="preserve">Q-1277</t>
  </si>
  <si>
    <t xml:space="preserve">JOB-3042</t>
  </si>
  <si>
    <t xml:space="preserve">Turf and irrigation, Moorabbin</t>
  </si>
  <si>
    <t xml:space="preserve">Q-1307</t>
  </si>
  <si>
    <t xml:space="preserve">Q-1305</t>
  </si>
  <si>
    <t xml:space="preserve">JOB-3029</t>
  </si>
  <si>
    <t xml:space="preserve">Retaining wall, Cheltenham</t>
  </si>
  <si>
    <t xml:space="preserve">Q-1284</t>
  </si>
  <si>
    <t xml:space="preserve">JOB-3023</t>
  </si>
  <si>
    <t xml:space="preserve">Garden makeover, Bayswater</t>
  </si>
  <si>
    <t xml:space="preserve">Q-1330</t>
  </si>
  <si>
    <t xml:space="preserve">Q-1309</t>
  </si>
  <si>
    <t xml:space="preserve">Pergola and decking, Carlton</t>
  </si>
  <si>
    <t xml:space="preserve">Q-1323</t>
  </si>
  <si>
    <t xml:space="preserve">Turf and irrigation, Essendon</t>
  </si>
  <si>
    <t xml:space="preserve">Q-1289</t>
  </si>
  <si>
    <t xml:space="preserve">Q-1308</t>
  </si>
  <si>
    <t xml:space="preserve">JOB-3046</t>
  </si>
  <si>
    <t xml:space="preserve">Q-1290</t>
  </si>
  <si>
    <t xml:space="preserve">JOB-3020</t>
  </si>
  <si>
    <t xml:space="preserve">Garden makeover, Essendon</t>
  </si>
  <si>
    <t xml:space="preserve">Q-1335</t>
  </si>
  <si>
    <t xml:space="preserve">Q-1310</t>
  </si>
  <si>
    <t xml:space="preserve">Paving, Fitzroy</t>
  </si>
  <si>
    <t xml:space="preserve">Q-1296</t>
  </si>
  <si>
    <t xml:space="preserve">JOB-3019</t>
  </si>
  <si>
    <t xml:space="preserve">Q-1299</t>
  </si>
  <si>
    <t xml:space="preserve">JOB-3036</t>
  </si>
  <si>
    <t xml:space="preserve">Q-1324</t>
  </si>
  <si>
    <t xml:space="preserve">JOB-3050</t>
  </si>
  <si>
    <t xml:space="preserve">Paving, Kew</t>
  </si>
  <si>
    <t xml:space="preserve">Concrete and exposed aggregate, Oakleigh</t>
  </si>
  <si>
    <t xml:space="preserve">Q-1325</t>
  </si>
  <si>
    <t xml:space="preserve">JOB-3037</t>
  </si>
  <si>
    <t xml:space="preserve">Paving, Box Hill</t>
  </si>
  <si>
    <t xml:space="preserve">Q-1297</t>
  </si>
  <si>
    <t xml:space="preserve">JOB-3026</t>
  </si>
  <si>
    <t xml:space="preserve">Q-1291</t>
  </si>
  <si>
    <t xml:space="preserve">Q-1326</t>
  </si>
  <si>
    <t xml:space="preserve">Paving, Dandenong</t>
  </si>
  <si>
    <t xml:space="preserve">Q-1292</t>
  </si>
  <si>
    <t xml:space="preserve">JOB-3040</t>
  </si>
  <si>
    <t xml:space="preserve">Garden makeover, Kew</t>
  </si>
  <si>
    <t xml:space="preserve">Q-1293</t>
  </si>
  <si>
    <t xml:space="preserve">Paving, Preston West</t>
  </si>
  <si>
    <t xml:space="preserve">Q-1298</t>
  </si>
  <si>
    <t xml:space="preserve">JOB-3030</t>
  </si>
  <si>
    <t xml:space="preserve">Q-1321</t>
  </si>
  <si>
    <t xml:space="preserve">Concrete and exposed aggregate, Burwood</t>
  </si>
  <si>
    <t xml:space="preserve">Q-1311</t>
  </si>
  <si>
    <t xml:space="preserve">Retaining wall, Richmond</t>
  </si>
  <si>
    <t xml:space="preserve">Q-1300</t>
  </si>
  <si>
    <t xml:space="preserve">JOB-3043</t>
  </si>
  <si>
    <t xml:space="preserve">Q-1312</t>
  </si>
  <si>
    <t xml:space="preserve">Garden makeover, Fitzroy</t>
  </si>
  <si>
    <t xml:space="preserve">Q-1301</t>
  </si>
  <si>
    <t xml:space="preserve">Concrete and exposed aggregate, Bayswater</t>
  </si>
  <si>
    <t xml:space="preserve">Q-1302</t>
  </si>
  <si>
    <t xml:space="preserve">JOB-3038</t>
  </si>
  <si>
    <t xml:space="preserve">Pergola and decking, Essendon</t>
  </si>
  <si>
    <t xml:space="preserve">Q-1344</t>
  </si>
  <si>
    <t xml:space="preserve">JOB-3068</t>
  </si>
  <si>
    <t xml:space="preserve">Paving, Mentone</t>
  </si>
  <si>
    <t xml:space="preserve">Q-1317</t>
  </si>
  <si>
    <t xml:space="preserve">JOB-3027</t>
  </si>
  <si>
    <t xml:space="preserve">Retaining wall, St Kilda</t>
  </si>
  <si>
    <t xml:space="preserve">Q-1331</t>
  </si>
  <si>
    <t xml:space="preserve">Q-1341</t>
  </si>
  <si>
    <t xml:space="preserve">Turf and irrigation, Collingwood</t>
  </si>
  <si>
    <t xml:space="preserve">Q-1332</t>
  </si>
  <si>
    <t xml:space="preserve">Paving, Williamstown</t>
  </si>
  <si>
    <t xml:space="preserve">Q-1342</t>
  </si>
  <si>
    <t xml:space="preserve">Q-1336</t>
  </si>
  <si>
    <t xml:space="preserve">JOB-3044</t>
  </si>
  <si>
    <t xml:space="preserve">Turf and irrigation, Coburg</t>
  </si>
  <si>
    <t xml:space="preserve">Q-1314</t>
  </si>
  <si>
    <t xml:space="preserve">JOB-3031</t>
  </si>
  <si>
    <t xml:space="preserve">Q-1349</t>
  </si>
  <si>
    <t xml:space="preserve">JOB-3045</t>
  </si>
  <si>
    <t xml:space="preserve">Planting and mulching, Brunswick</t>
  </si>
  <si>
    <t xml:space="preserve">Q-1354</t>
  </si>
  <si>
    <t xml:space="preserve">JOB-3051</t>
  </si>
  <si>
    <t xml:space="preserve">Garden makeover, Brighton</t>
  </si>
  <si>
    <t xml:space="preserve">Q-1327</t>
  </si>
  <si>
    <t xml:space="preserve">JOB-3032</t>
  </si>
  <si>
    <t xml:space="preserve">Q-1337</t>
  </si>
  <si>
    <t xml:space="preserve">Planting and mulching, Footscray</t>
  </si>
  <si>
    <t xml:space="preserve">Q-1345</t>
  </si>
  <si>
    <t xml:space="preserve">Q-1315</t>
  </si>
  <si>
    <t xml:space="preserve">Q-1328</t>
  </si>
  <si>
    <t xml:space="preserve">Q-1318</t>
  </si>
  <si>
    <t xml:space="preserve">Concrete and exposed aggregate, Cheltenham</t>
  </si>
  <si>
    <t xml:space="preserve">Q-1319</t>
  </si>
  <si>
    <t xml:space="preserve">JOB-3033</t>
  </si>
  <si>
    <t xml:space="preserve">Planting and mulching, Malvern</t>
  </si>
  <si>
    <t xml:space="preserve">Q-1346</t>
  </si>
  <si>
    <t xml:space="preserve">Paving, Richmond</t>
  </si>
  <si>
    <t xml:space="preserve">Q-1322</t>
  </si>
  <si>
    <t xml:space="preserve">Pergola and decking, Bayswater</t>
  </si>
  <si>
    <t xml:space="preserve">Q-1338</t>
  </si>
  <si>
    <t xml:space="preserve">Garden makeover, Moonee Ponds</t>
  </si>
  <si>
    <t xml:space="preserve">Q-1347</t>
  </si>
  <si>
    <t xml:space="preserve">Garden makeover, Werribee</t>
  </si>
  <si>
    <t xml:space="preserve">Q-1355</t>
  </si>
  <si>
    <t xml:space="preserve">JOB-3072</t>
  </si>
  <si>
    <t xml:space="preserve">Planting and mulching, Yarraville</t>
  </si>
  <si>
    <t xml:space="preserve">Garden makeover, Hawthorn</t>
  </si>
  <si>
    <t xml:space="preserve">Q-1333</t>
  </si>
  <si>
    <t xml:space="preserve">JOB-3066</t>
  </si>
  <si>
    <t xml:space="preserve">Q-1343</t>
  </si>
  <si>
    <t xml:space="preserve">JOB-3059</t>
  </si>
  <si>
    <t xml:space="preserve">Planting and mulching, Altona</t>
  </si>
  <si>
    <t xml:space="preserve">Paving, Cheltenham</t>
  </si>
  <si>
    <t xml:space="preserve">Q-1316</t>
  </si>
  <si>
    <t xml:space="preserve">JOB-3057</t>
  </si>
  <si>
    <t xml:space="preserve">Turf and irrigation, Richmond</t>
  </si>
  <si>
    <t xml:space="preserve">Q-1367</t>
  </si>
  <si>
    <t xml:space="preserve">JOB-3063</t>
  </si>
  <si>
    <t xml:space="preserve">Retaining wall, Clayton</t>
  </si>
  <si>
    <t xml:space="preserve">Q-1339</t>
  </si>
  <si>
    <t xml:space="preserve">JOB-3048</t>
  </si>
  <si>
    <t xml:space="preserve">Turf and irrigation, Carlton</t>
  </si>
  <si>
    <t xml:space="preserve">Q-1368</t>
  </si>
  <si>
    <t xml:space="preserve">JOB-3062</t>
  </si>
  <si>
    <t xml:space="preserve">Retaining wall, Camberwell</t>
  </si>
  <si>
    <t xml:space="preserve">Q-1329</t>
  </si>
  <si>
    <t xml:space="preserve">Q-1358</t>
  </si>
  <si>
    <t xml:space="preserve">JOB-3053</t>
  </si>
  <si>
    <t xml:space="preserve">Q-1334</t>
  </si>
  <si>
    <t xml:space="preserve">JOB-3052</t>
  </si>
  <si>
    <t xml:space="preserve">Q-1374</t>
  </si>
  <si>
    <t xml:space="preserve">Retaining wall, Burwood</t>
  </si>
  <si>
    <t xml:space="preserve">Concrete and exposed aggregate, Box Hill</t>
  </si>
  <si>
    <t xml:space="preserve">Q-1361</t>
  </si>
  <si>
    <t xml:space="preserve">Pergola and decking, Sunshine</t>
  </si>
  <si>
    <t xml:space="preserve">Q-1382</t>
  </si>
  <si>
    <t xml:space="preserve">Q-1348</t>
  </si>
  <si>
    <t xml:space="preserve">Q-1350</t>
  </si>
  <si>
    <t xml:space="preserve">Q-1383</t>
  </si>
  <si>
    <t xml:space="preserve">JOB-3055</t>
  </si>
  <si>
    <t xml:space="preserve">Concrete and exposed aggregate, Werribee</t>
  </si>
  <si>
    <t xml:space="preserve">Q-1362</t>
  </si>
  <si>
    <t xml:space="preserve">Concrete and exposed aggregate, Ascot Vale</t>
  </si>
  <si>
    <t xml:space="preserve">Q-1384</t>
  </si>
  <si>
    <t xml:space="preserve">Planting and mulching, Williamstown</t>
  </si>
  <si>
    <t xml:space="preserve">Q-1363</t>
  </si>
  <si>
    <t xml:space="preserve">Retaining wall, Kew</t>
  </si>
  <si>
    <t xml:space="preserve">Paving, Coburg</t>
  </si>
  <si>
    <t xml:space="preserve">Q-1359</t>
  </si>
  <si>
    <t xml:space="preserve">Q-1369</t>
  </si>
  <si>
    <t xml:space="preserve">JOB-3080</t>
  </si>
  <si>
    <t xml:space="preserve">Retaining wall, Hawthorn</t>
  </si>
  <si>
    <t xml:space="preserve">Q-1375</t>
  </si>
  <si>
    <t xml:space="preserve">Q-1370</t>
  </si>
  <si>
    <t xml:space="preserve">Q-1340</t>
  </si>
  <si>
    <t xml:space="preserve">Garden makeover, Oakleigh</t>
  </si>
  <si>
    <t xml:space="preserve">Pergola and decking, Reservoir</t>
  </si>
  <si>
    <t xml:space="preserve">Q-1351</t>
  </si>
  <si>
    <t xml:space="preserve">JOB-3041</t>
  </si>
  <si>
    <t xml:space="preserve">Pergola and decking, Brighton</t>
  </si>
  <si>
    <t xml:space="preserve">Q-1385</t>
  </si>
  <si>
    <t xml:space="preserve">Q-1364</t>
  </si>
  <si>
    <t xml:space="preserve">JOB-3069</t>
  </si>
  <si>
    <t xml:space="preserve">Q-1360</t>
  </si>
  <si>
    <t xml:space="preserve">JOB-3061</t>
  </si>
  <si>
    <t xml:space="preserve">Retaining wall, Moorabbin</t>
  </si>
  <si>
    <t xml:space="preserve">Q-1393</t>
  </si>
  <si>
    <t xml:space="preserve">JOB-3056</t>
  </si>
  <si>
    <t xml:space="preserve">Q-1356</t>
  </si>
  <si>
    <t xml:space="preserve">JOB-3076</t>
  </si>
  <si>
    <t xml:space="preserve">Turf and irrigation, Hawthorn</t>
  </si>
  <si>
    <t xml:space="preserve">Q-1376</t>
  </si>
  <si>
    <t xml:space="preserve">JOB-3079</t>
  </si>
  <si>
    <t xml:space="preserve">Q-1352</t>
  </si>
  <si>
    <t xml:space="preserve">Turf and irrigation, Thomastown</t>
  </si>
  <si>
    <t xml:space="preserve">Q-1365</t>
  </si>
  <si>
    <t xml:space="preserve">JOB-3064</t>
  </si>
  <si>
    <t xml:space="preserve">Q-1371</t>
  </si>
  <si>
    <t xml:space="preserve">Retaining wall, Box Hill</t>
  </si>
  <si>
    <t xml:space="preserve">Q-1353</t>
  </si>
  <si>
    <t xml:space="preserve">JOB-3077</t>
  </si>
  <si>
    <t xml:space="preserve">Paving, Burwood</t>
  </si>
  <si>
    <t xml:space="preserve">Q-1386</t>
  </si>
  <si>
    <t xml:space="preserve">Q-1357</t>
  </si>
  <si>
    <t xml:space="preserve">JOB-3070</t>
  </si>
  <si>
    <t xml:space="preserve">Q-1387</t>
  </si>
  <si>
    <t xml:space="preserve">Turf and irrigation, Malvern</t>
  </si>
  <si>
    <t xml:space="preserve">Garden makeover, Altona</t>
  </si>
  <si>
    <t xml:space="preserve">Q-1372</t>
  </si>
  <si>
    <t xml:space="preserve">Q-1366</t>
  </si>
  <si>
    <t xml:space="preserve">Planting and mulching, Moonee Ponds</t>
  </si>
  <si>
    <t xml:space="preserve">Q-1377</t>
  </si>
  <si>
    <t xml:space="preserve">Planting and mulching, Sunshine</t>
  </si>
  <si>
    <t xml:space="preserve">Q-1388</t>
  </si>
  <si>
    <t xml:space="preserve">Q-1373</t>
  </si>
  <si>
    <t xml:space="preserve">JOB-3054</t>
  </si>
  <si>
    <t xml:space="preserve">Q-1400</t>
  </si>
  <si>
    <t xml:space="preserve">Q-1379</t>
  </si>
  <si>
    <t xml:space="preserve">Q-1389</t>
  </si>
  <si>
    <t xml:space="preserve">Q-1394</t>
  </si>
  <si>
    <t xml:space="preserve">Q-1390</t>
  </si>
  <si>
    <t xml:space="preserve">JOB-3085</t>
  </si>
  <si>
    <t xml:space="preserve">Retaining wall, Footscray</t>
  </si>
  <si>
    <t xml:space="preserve">Q-1395</t>
  </si>
  <si>
    <t xml:space="preserve">Q-1380</t>
  </si>
  <si>
    <t xml:space="preserve">JOB-3060</t>
  </si>
  <si>
    <t xml:space="preserve">Q-1407</t>
  </si>
  <si>
    <t xml:space="preserve">Pergola and decking, Dandenong</t>
  </si>
  <si>
    <t xml:space="preserve">Q-1391</t>
  </si>
  <si>
    <t xml:space="preserve">Q-1414</t>
  </si>
  <si>
    <t xml:space="preserve">Q-1378</t>
  </si>
  <si>
    <t xml:space="preserve">JOB-3065</t>
  </si>
  <si>
    <t xml:space="preserve">Q-1401</t>
  </si>
  <si>
    <t xml:space="preserve">JOB-3074</t>
  </si>
  <si>
    <t xml:space="preserve">Paving, St Kilda</t>
  </si>
  <si>
    <t xml:space="preserve">Q-1381</t>
  </si>
  <si>
    <t xml:space="preserve">Pergola and decking, Moorabbin</t>
  </si>
  <si>
    <t xml:space="preserve">Garden makeover, Cheltenham</t>
  </si>
  <si>
    <t xml:space="preserve">Q-1417</t>
  </si>
  <si>
    <t xml:space="preserve">Retaining wall, Moonee Ponds</t>
  </si>
  <si>
    <t xml:space="preserve">Q-1402</t>
  </si>
  <si>
    <t xml:space="preserve">Turf and irrigation, Epping</t>
  </si>
  <si>
    <t xml:space="preserve">Q-1420</t>
  </si>
  <si>
    <t xml:space="preserve">JOB-3081</t>
  </si>
  <si>
    <t xml:space="preserve">Q-1396</t>
  </si>
  <si>
    <t xml:space="preserve">JOB-3067</t>
  </si>
  <si>
    <t xml:space="preserve">Retaining wall, Bentleigh</t>
  </si>
  <si>
    <t xml:space="preserve">Q-1392</t>
  </si>
  <si>
    <t xml:space="preserve">JOB-3058</t>
  </si>
  <si>
    <t xml:space="preserve">Q-1397</t>
  </si>
  <si>
    <t xml:space="preserve">Retaining wall, Essendon</t>
  </si>
  <si>
    <t xml:space="preserve">Q-1427</t>
  </si>
  <si>
    <t xml:space="preserve">Q-1431</t>
  </si>
  <si>
    <t xml:space="preserve">Pergola and decking, Yarraville</t>
  </si>
  <si>
    <t xml:space="preserve">Q-1412</t>
  </si>
  <si>
    <t xml:space="preserve">Retaining wall, Epping</t>
  </si>
  <si>
    <t xml:space="preserve">Q-1398</t>
  </si>
  <si>
    <t xml:space="preserve">JOB-3090</t>
  </si>
  <si>
    <t xml:space="preserve">Paving, Oakleigh</t>
  </si>
  <si>
    <t xml:space="preserve">Q-1403</t>
  </si>
  <si>
    <t xml:space="preserve">JOB-3075</t>
  </si>
  <si>
    <t xml:space="preserve">Pergola and decking, Brunswick</t>
  </si>
  <si>
    <t xml:space="preserve">Q-1404</t>
  </si>
  <si>
    <t xml:space="preserve">JOB-3071</t>
  </si>
  <si>
    <t xml:space="preserve">Q-1405</t>
  </si>
  <si>
    <t xml:space="preserve">JOB-3083</t>
  </si>
  <si>
    <t xml:space="preserve">Q-1408</t>
  </si>
  <si>
    <t xml:space="preserve">Concrete and exposed aggregate, Mentone</t>
  </si>
  <si>
    <t xml:space="preserve">Q-1399</t>
  </si>
  <si>
    <t xml:space="preserve">Q-1413</t>
  </si>
  <si>
    <t xml:space="preserve">Q-1406</t>
  </si>
  <si>
    <t xml:space="preserve">Q-1418</t>
  </si>
  <si>
    <t xml:space="preserve">JOB-3073</t>
  </si>
  <si>
    <t xml:space="preserve">Q-1428</t>
  </si>
  <si>
    <t xml:space="preserve">Turf and irrigation, Box Hill</t>
  </si>
  <si>
    <t xml:space="preserve">Q-1419</t>
  </si>
  <si>
    <t xml:space="preserve">JOB-3088</t>
  </si>
  <si>
    <t xml:space="preserve">Q-1438</t>
  </si>
  <si>
    <t xml:space="preserve">Retaining wall, Carlton</t>
  </si>
  <si>
    <t xml:space="preserve">Q-1409</t>
  </si>
  <si>
    <t xml:space="preserve">JOB-3089</t>
  </si>
  <si>
    <t xml:space="preserve">Q-1410</t>
  </si>
  <si>
    <t xml:space="preserve">JOB-3086</t>
  </si>
  <si>
    <t xml:space="preserve">Planting and mulching, Box Hill</t>
  </si>
  <si>
    <t xml:space="preserve">Q-1411</t>
  </si>
  <si>
    <t xml:space="preserve">Concrete and exposed aggregate, Essendon</t>
  </si>
  <si>
    <t xml:space="preserve">Q-1415</t>
  </si>
  <si>
    <t xml:space="preserve">Q-1432</t>
  </si>
  <si>
    <t xml:space="preserve">Pergola and decking, Fitzroy</t>
  </si>
  <si>
    <t xml:space="preserve">Q-1421</t>
  </si>
  <si>
    <t xml:space="preserve">JOB-3078</t>
  </si>
  <si>
    <t xml:space="preserve">Q-1416</t>
  </si>
  <si>
    <t xml:space="preserve">Q-1443</t>
  </si>
  <si>
    <t xml:space="preserve">Planting and mulching, Coburg</t>
  </si>
  <si>
    <t xml:space="preserve">Q-1444</t>
  </si>
  <si>
    <t xml:space="preserve">JOB-3082</t>
  </si>
  <si>
    <t xml:space="preserve">Q-1422</t>
  </si>
  <si>
    <t xml:space="preserve">JOB-3098</t>
  </si>
  <si>
    <t xml:space="preserve">Q-1424</t>
  </si>
  <si>
    <t xml:space="preserve">Pergola and decking, Altona</t>
  </si>
  <si>
    <t xml:space="preserve">Q-1439</t>
  </si>
  <si>
    <t xml:space="preserve">Concrete and exposed aggregate, Footscray</t>
  </si>
  <si>
    <t xml:space="preserve">Retaining wall, Malvern</t>
  </si>
  <si>
    <t xml:space="preserve">Q-1434</t>
  </si>
  <si>
    <t xml:space="preserve">JOB-3084</t>
  </si>
  <si>
    <t xml:space="preserve">Q-1429</t>
  </si>
  <si>
    <t xml:space="preserve">Q-1440</t>
  </si>
  <si>
    <t xml:space="preserve">JOB-3100</t>
  </si>
  <si>
    <t xml:space="preserve">Planting and mulching, Carlton</t>
  </si>
  <si>
    <t xml:space="preserve">Q-1425</t>
  </si>
  <si>
    <t xml:space="preserve">Q-1423</t>
  </si>
  <si>
    <t xml:space="preserve">Garden makeover, Yarraville</t>
  </si>
  <si>
    <t xml:space="preserve">Turf and irrigation, Kew</t>
  </si>
  <si>
    <t xml:space="preserve">Q-1433</t>
  </si>
  <si>
    <t xml:space="preserve">Q-1450</t>
  </si>
  <si>
    <t xml:space="preserve">JOB-3091</t>
  </si>
  <si>
    <t xml:space="preserve">Q-1435</t>
  </si>
  <si>
    <t xml:space="preserve">Retaining wall, Oakleigh</t>
  </si>
  <si>
    <t xml:space="preserve">Q-1451</t>
  </si>
  <si>
    <t xml:space="preserve">Q-1445</t>
  </si>
  <si>
    <t xml:space="preserve">Paving, Ascot Vale</t>
  </si>
  <si>
    <t xml:space="preserve">Q-1430</t>
  </si>
  <si>
    <t xml:space="preserve">Q-1436</t>
  </si>
  <si>
    <t xml:space="preserve">Q-1426</t>
  </si>
  <si>
    <t xml:space="preserve">JOB-3094</t>
  </si>
  <si>
    <t xml:space="preserve">Retaining wall, Ascot Vale</t>
  </si>
  <si>
    <t xml:space="preserve">Q-1452</t>
  </si>
  <si>
    <t xml:space="preserve">Q-1453</t>
  </si>
  <si>
    <t xml:space="preserve">Q-1446</t>
  </si>
  <si>
    <t xml:space="preserve">Garden makeover, Preston West</t>
  </si>
  <si>
    <t xml:space="preserve">Q-1455</t>
  </si>
  <si>
    <t xml:space="preserve">Q-1464</t>
  </si>
  <si>
    <t xml:space="preserve">Q-1456</t>
  </si>
  <si>
    <t xml:space="preserve">JOB-3092</t>
  </si>
  <si>
    <t xml:space="preserve">Retaining wall, Ringwood</t>
  </si>
  <si>
    <t xml:space="preserve">Pergola and decking, Northcote</t>
  </si>
  <si>
    <t xml:space="preserve">Q-1447</t>
  </si>
  <si>
    <t xml:space="preserve">JOB-3101</t>
  </si>
  <si>
    <t xml:space="preserve">Pergola and decking, Malvern</t>
  </si>
  <si>
    <t xml:space="preserve">Q-1437</t>
  </si>
  <si>
    <t xml:space="preserve">Pergola and decking, Footscray</t>
  </si>
  <si>
    <t xml:space="preserve">Q-1449</t>
  </si>
  <si>
    <t xml:space="preserve">Q-1441</t>
  </si>
  <si>
    <t xml:space="preserve">JOB-3095</t>
  </si>
  <si>
    <t xml:space="preserve">Pergola and decking, St Kilda</t>
  </si>
  <si>
    <t xml:space="preserve">Q-1442</t>
  </si>
  <si>
    <t xml:space="preserve">Q-1460</t>
  </si>
  <si>
    <t xml:space="preserve">Paving, Camberwell</t>
  </si>
  <si>
    <t xml:space="preserve">Q-1461</t>
  </si>
  <si>
    <t xml:space="preserve">Q-1454</t>
  </si>
  <si>
    <t xml:space="preserve">Q-1467</t>
  </si>
  <si>
    <t xml:space="preserve">Q-1457</t>
  </si>
  <si>
    <t xml:space="preserve">JOB-3099</t>
  </si>
  <si>
    <t xml:space="preserve">Planting and mulching, Burwood</t>
  </si>
  <si>
    <t xml:space="preserve">Q-1448</t>
  </si>
  <si>
    <t xml:space="preserve">JOB-3087</t>
  </si>
  <si>
    <t xml:space="preserve">Q-1465</t>
  </si>
  <si>
    <t xml:space="preserve">Retaining wall, Collingwood</t>
  </si>
  <si>
    <t xml:space="preserve">Q-1472</t>
  </si>
  <si>
    <t xml:space="preserve">JOB-3108</t>
  </si>
  <si>
    <t xml:space="preserve">Q-1466</t>
  </si>
  <si>
    <t xml:space="preserve">JOB-3104</t>
  </si>
  <si>
    <t xml:space="preserve">Q-1481</t>
  </si>
  <si>
    <t xml:space="preserve">Q-1458</t>
  </si>
  <si>
    <t xml:space="preserve">JOB-3093</t>
  </si>
  <si>
    <t xml:space="preserve">Q-1473</t>
  </si>
  <si>
    <t xml:space="preserve">Q-1477</t>
  </si>
  <si>
    <t xml:space="preserve">Retaining wall, Werribee</t>
  </si>
  <si>
    <t xml:space="preserve">Q-1459</t>
  </si>
  <si>
    <t xml:space="preserve">JOB-3096</t>
  </si>
  <si>
    <t xml:space="preserve">Q-1462</t>
  </si>
  <si>
    <t xml:space="preserve">JOB-3102</t>
  </si>
  <si>
    <t xml:space="preserve">Q-1463</t>
  </si>
  <si>
    <t xml:space="preserve">JOB-3106</t>
  </si>
  <si>
    <t xml:space="preserve">Planting and mulching, Epping</t>
  </si>
  <si>
    <t xml:space="preserve">Q-1485</t>
  </si>
  <si>
    <t xml:space="preserve">Retaining wall, Coburg</t>
  </si>
  <si>
    <t xml:space="preserve">Q-1478</t>
  </si>
  <si>
    <t xml:space="preserve">JOB-3105</t>
  </si>
  <si>
    <t xml:space="preserve">Q-1470</t>
  </si>
  <si>
    <t xml:space="preserve">JOB-3097</t>
  </si>
  <si>
    <t xml:space="preserve">Q-1497</t>
  </si>
  <si>
    <t xml:space="preserve">Turf and irrigation, Clayton</t>
  </si>
  <si>
    <t xml:space="preserve">Q-1491</t>
  </si>
  <si>
    <t xml:space="preserve">Concrete and exposed aggregate, Camberwell</t>
  </si>
  <si>
    <t xml:space="preserve">Q-1468</t>
  </si>
  <si>
    <t xml:space="preserve">Q-1471</t>
  </si>
  <si>
    <t xml:space="preserve">Q-1498</t>
  </si>
  <si>
    <t xml:space="preserve">JOB-3103</t>
  </si>
  <si>
    <t xml:space="preserve">Q-1469</t>
  </si>
  <si>
    <t xml:space="preserve">Turf and irrigation, Abbotsford</t>
  </si>
  <si>
    <t xml:space="preserve">Q-1482</t>
  </si>
  <si>
    <t xml:space="preserve">Planting and mulching, Abbotsford</t>
  </si>
  <si>
    <t xml:space="preserve">Q-1486</t>
  </si>
  <si>
    <t xml:space="preserve">JOB-3115</t>
  </si>
  <si>
    <t xml:space="preserve">Q-1474</t>
  </si>
  <si>
    <t xml:space="preserve">JOB-3112</t>
  </si>
  <si>
    <t xml:space="preserve">Paving, Heidelberg</t>
  </si>
  <si>
    <t xml:space="preserve">Q-1502</t>
  </si>
  <si>
    <t xml:space="preserve">JOB-3107</t>
  </si>
  <si>
    <t xml:space="preserve">Q-1487</t>
  </si>
  <si>
    <t xml:space="preserve">Q-1505</t>
  </si>
  <si>
    <t xml:space="preserve">Turf and irrigation, St Kilda</t>
  </si>
  <si>
    <t xml:space="preserve">Q-1479</t>
  </si>
  <si>
    <t xml:space="preserve">Q-1483</t>
  </si>
  <si>
    <t xml:space="preserve">JOB-3109</t>
  </si>
  <si>
    <t xml:space="preserve">Q-1488</t>
  </si>
  <si>
    <t xml:space="preserve">Q-1475</t>
  </si>
  <si>
    <t xml:space="preserve">Q-1506</t>
  </si>
  <si>
    <t xml:space="preserve">Garden makeover, Thomastown</t>
  </si>
  <si>
    <t xml:space="preserve">Q-1489</t>
  </si>
  <si>
    <t xml:space="preserve">JOB-3114</t>
  </si>
  <si>
    <t xml:space="preserve">Q-1499</t>
  </si>
  <si>
    <t xml:space="preserve">Concrete and exposed aggregate, Hawthorn</t>
  </si>
  <si>
    <t xml:space="preserve">Q-1492</t>
  </si>
  <si>
    <t xml:space="preserve">JOB-3120</t>
  </si>
  <si>
    <t xml:space="preserve">Q-1476</t>
  </si>
  <si>
    <t xml:space="preserve">Q-1509</t>
  </si>
  <si>
    <t xml:space="preserve">Q-1484</t>
  </si>
  <si>
    <t xml:space="preserve">Planting and mulching, Northcote</t>
  </si>
  <si>
    <t xml:space="preserve">Q-1493</t>
  </si>
  <si>
    <t xml:space="preserve">JOB-3110</t>
  </si>
  <si>
    <t xml:space="preserve">Q-1480</t>
  </si>
  <si>
    <t xml:space="preserve">JOB-3116</t>
  </si>
  <si>
    <t xml:space="preserve">Q-1516</t>
  </si>
  <si>
    <t xml:space="preserve">JOB-3122</t>
  </si>
  <si>
    <t xml:space="preserve">Garden makeover, Camberwell</t>
  </si>
  <si>
    <t xml:space="preserve">Q-1490</t>
  </si>
  <si>
    <t xml:space="preserve">Turf and irrigation, Sunshine</t>
  </si>
  <si>
    <t xml:space="preserve">Q-1517</t>
  </si>
  <si>
    <t xml:space="preserve">JOB-3128</t>
  </si>
  <si>
    <t xml:space="preserve">Q-1494</t>
  </si>
  <si>
    <t xml:space="preserve">Retaining wall, Northcote</t>
  </si>
  <si>
    <t xml:space="preserve">Q-1514</t>
  </si>
  <si>
    <t xml:space="preserve">Pergola and decking, Cheltenham</t>
  </si>
  <si>
    <t xml:space="preserve">Q-1507</t>
  </si>
  <si>
    <t xml:space="preserve">JOB-3119</t>
  </si>
  <si>
    <t xml:space="preserve">Q-1510</t>
  </si>
  <si>
    <t xml:space="preserve">Concrete and exposed aggregate, Altona</t>
  </si>
  <si>
    <t xml:space="preserve">Q-1503</t>
  </si>
  <si>
    <t xml:space="preserve">JOB-3124</t>
  </si>
  <si>
    <t xml:space="preserve">Q-1523</t>
  </si>
  <si>
    <t xml:space="preserve">JOB-3121</t>
  </si>
  <si>
    <t xml:space="preserve">Q-1518</t>
  </si>
  <si>
    <t xml:space="preserve">Pergola and decking, Abbotsford</t>
  </si>
  <si>
    <t xml:space="preserve">Q-1495</t>
  </si>
  <si>
    <t xml:space="preserve">Q-1500</t>
  </si>
  <si>
    <t xml:space="preserve">JOB-3123</t>
  </si>
  <si>
    <t xml:space="preserve">Pergola and decking, Moonee Ponds</t>
  </si>
  <si>
    <t xml:space="preserve">Q-1496</t>
  </si>
  <si>
    <t xml:space="preserve">Q-1529</t>
  </si>
  <si>
    <t xml:space="preserve">Paving, Reservoir</t>
  </si>
  <si>
    <t xml:space="preserve">Q-1504</t>
  </si>
  <si>
    <t xml:space="preserve">JOB-3113</t>
  </si>
  <si>
    <t xml:space="preserve">Q-1519</t>
  </si>
  <si>
    <t xml:space="preserve">Q-1508</t>
  </si>
  <si>
    <t xml:space="preserve">Q-1520</t>
  </si>
  <si>
    <t xml:space="preserve">Q-1531</t>
  </si>
  <si>
    <t xml:space="preserve">JOB-3125</t>
  </si>
  <si>
    <t xml:space="preserve">Q-1511</t>
  </si>
  <si>
    <t xml:space="preserve">Q-1501</t>
  </si>
  <si>
    <t xml:space="preserve">Q-1521</t>
  </si>
  <si>
    <t xml:space="preserve">JOB-3111</t>
  </si>
  <si>
    <t xml:space="preserve">Q-1512</t>
  </si>
  <si>
    <t xml:space="preserve">Q-1537</t>
  </si>
  <si>
    <t xml:space="preserve">Garden makeover, Williamstown</t>
  </si>
  <si>
    <t xml:space="preserve">Q-1513</t>
  </si>
  <si>
    <t xml:space="preserve">Q-1515</t>
  </si>
  <si>
    <t xml:space="preserve">Q-1526</t>
  </si>
  <si>
    <t xml:space="preserve">Q-1534</t>
  </si>
  <si>
    <t xml:space="preserve">Q-1524</t>
  </si>
  <si>
    <t xml:space="preserve">Q-1527</t>
  </si>
  <si>
    <t xml:space="preserve">JOB-3117</t>
  </si>
  <si>
    <t xml:space="preserve">Q-1532</t>
  </si>
  <si>
    <t xml:space="preserve">Q-1522</t>
  </si>
  <si>
    <t xml:space="preserve">Q-1530</t>
  </si>
  <si>
    <t xml:space="preserve">Q-1528</t>
  </si>
  <si>
    <t xml:space="preserve">JOB-3118</t>
  </si>
  <si>
    <t xml:space="preserve">Q-1552</t>
  </si>
  <si>
    <t xml:space="preserve">Q-1549</t>
  </si>
  <si>
    <t xml:space="preserve">JOB-3135</t>
  </si>
  <si>
    <t xml:space="preserve">Turf and irrigation, Northcote</t>
  </si>
  <si>
    <t xml:space="preserve">Q-1535</t>
  </si>
  <si>
    <t xml:space="preserve">Q-1541</t>
  </si>
  <si>
    <t xml:space="preserve">Q-1525</t>
  </si>
  <si>
    <t xml:space="preserve">Q-1533</t>
  </si>
  <si>
    <t xml:space="preserve">JOB-3127</t>
  </si>
  <si>
    <t xml:space="preserve">Q-1553</t>
  </si>
  <si>
    <t xml:space="preserve">Q-1538</t>
  </si>
  <si>
    <t xml:space="preserve">Q-1557</t>
  </si>
  <si>
    <t xml:space="preserve">Q-1542</t>
  </si>
  <si>
    <t xml:space="preserve">Planting and mulching, Ascot Vale</t>
  </si>
  <si>
    <t xml:space="preserve">Q-1558</t>
  </si>
  <si>
    <t xml:space="preserve">JOB-3130</t>
  </si>
  <si>
    <t xml:space="preserve">Q-1536</t>
  </si>
  <si>
    <t xml:space="preserve">Q-1539</t>
  </si>
  <si>
    <t xml:space="preserve">JOB-3131</t>
  </si>
  <si>
    <t xml:space="preserve">Q-1544</t>
  </si>
  <si>
    <t xml:space="preserve">JOB-3126</t>
  </si>
  <si>
    <t xml:space="preserve">Q-1548</t>
  </si>
  <si>
    <t xml:space="preserve">Q-1540</t>
  </si>
  <si>
    <t xml:space="preserve">JOB-3133</t>
  </si>
  <si>
    <t xml:space="preserve">Q-1555</t>
  </si>
  <si>
    <t xml:space="preserve">Q-1545</t>
  </si>
  <si>
    <t xml:space="preserve">Q-1551</t>
  </si>
  <si>
    <t xml:space="preserve">Q-1546</t>
  </si>
  <si>
    <t xml:space="preserve">Q-1560</t>
  </si>
  <si>
    <t xml:space="preserve">Q-1547</t>
  </si>
  <si>
    <t xml:space="preserve">Concrete and exposed aggregate, Dandenong</t>
  </si>
  <si>
    <t xml:space="preserve">Q-1562</t>
  </si>
  <si>
    <t xml:space="preserve">Garden makeover, Malvern</t>
  </si>
  <si>
    <t xml:space="preserve">Q-1543</t>
  </si>
  <si>
    <t xml:space="preserve">JOB-3129</t>
  </si>
  <si>
    <t xml:space="preserve">Q-1550</t>
  </si>
  <si>
    <t xml:space="preserve">Q-1565</t>
  </si>
  <si>
    <t xml:space="preserve">Q-1561</t>
  </si>
  <si>
    <t xml:space="preserve">Q-1573</t>
  </si>
  <si>
    <t xml:space="preserve">Q-1574</t>
  </si>
  <si>
    <t xml:space="preserve">Q-1556</t>
  </si>
  <si>
    <t xml:space="preserve">Q-1559</t>
  </si>
  <si>
    <t xml:space="preserve">Q-1563</t>
  </si>
  <si>
    <t xml:space="preserve">Concrete and exposed aggregate, Preston West</t>
  </si>
  <si>
    <t xml:space="preserve">Q-1566</t>
  </si>
  <si>
    <t xml:space="preserve">Q-1554</t>
  </si>
  <si>
    <t xml:space="preserve">Q-1575</t>
  </si>
  <si>
    <t xml:space="preserve">Q-1587</t>
  </si>
  <si>
    <t xml:space="preserve">JOB-3145</t>
  </si>
  <si>
    <t xml:space="preserve">Q-1576</t>
  </si>
  <si>
    <t xml:space="preserve">JOB-3147</t>
  </si>
  <si>
    <t xml:space="preserve">Q-1584</t>
  </si>
  <si>
    <t xml:space="preserve">Q-1600</t>
  </si>
  <si>
    <t xml:space="preserve">JOB-3138</t>
  </si>
  <si>
    <t xml:space="preserve">Q-1567</t>
  </si>
  <si>
    <t xml:space="preserve">JOB-3134</t>
  </si>
  <si>
    <t xml:space="preserve">Q-1596</t>
  </si>
  <si>
    <t xml:space="preserve">JOB-3158</t>
  </si>
  <si>
    <t xml:space="preserve">Q-1588</t>
  </si>
  <si>
    <t xml:space="preserve">Q-1579</t>
  </si>
  <si>
    <t xml:space="preserve">JOB-3150</t>
  </si>
  <si>
    <t xml:space="preserve">Concrete and exposed aggregate, Malvern</t>
  </si>
  <si>
    <t xml:space="preserve">Q-1606</t>
  </si>
  <si>
    <t xml:space="preserve">Q-1589</t>
  </si>
  <si>
    <t xml:space="preserve">JOB-3154</t>
  </si>
  <si>
    <t xml:space="preserve">Garden makeover, Clayton</t>
  </si>
  <si>
    <t xml:space="preserve">Q-1607</t>
  </si>
  <si>
    <t xml:space="preserve">Q-1601</t>
  </si>
  <si>
    <t xml:space="preserve">JOB-3141</t>
  </si>
  <si>
    <t xml:space="preserve">Planting and mulching, Kew</t>
  </si>
  <si>
    <t xml:space="preserve">Q-1568</t>
  </si>
  <si>
    <t xml:space="preserve">JOB-3132</t>
  </si>
  <si>
    <t xml:space="preserve">Q-1602</t>
  </si>
  <si>
    <t xml:space="preserve">Q-1564</t>
  </si>
  <si>
    <t xml:space="preserve">JOB-3137</t>
  </si>
  <si>
    <t xml:space="preserve">Q-1569</t>
  </si>
  <si>
    <t xml:space="preserve">JOB-3146</t>
  </si>
  <si>
    <t xml:space="preserve">Q-1597</t>
  </si>
  <si>
    <t xml:space="preserve">Q-1577</t>
  </si>
  <si>
    <t xml:space="preserve">JOB-3152</t>
  </si>
  <si>
    <t xml:space="preserve">Q-1608</t>
  </si>
  <si>
    <t xml:space="preserve">JOB-3160</t>
  </si>
  <si>
    <t xml:space="preserve">Q-1580</t>
  </si>
  <si>
    <t xml:space="preserve">JOB-3139</t>
  </si>
  <si>
    <t xml:space="preserve">Q-1581</t>
  </si>
  <si>
    <t xml:space="preserve">Q-1570</t>
  </si>
  <si>
    <t xml:space="preserve">Q-1603</t>
  </si>
  <si>
    <t xml:space="preserve">JOB-3162</t>
  </si>
  <si>
    <t xml:space="preserve">Q-1593</t>
  </si>
  <si>
    <t xml:space="preserve">Q-1578</t>
  </si>
  <si>
    <t xml:space="preserve">JOB-3136</t>
  </si>
  <si>
    <t xml:space="preserve">Q-1594</t>
  </si>
  <si>
    <t xml:space="preserve">Q-1571</t>
  </si>
  <si>
    <t xml:space="preserve">JOB-3144</t>
  </si>
  <si>
    <t xml:space="preserve">Q-1582</t>
  </si>
  <si>
    <t xml:space="preserve">Q-1572</t>
  </si>
  <si>
    <t xml:space="preserve">Q-1590</t>
  </si>
  <si>
    <t xml:space="preserve">JOB-3142</t>
  </si>
  <si>
    <t xml:space="preserve">Q-1614</t>
  </si>
  <si>
    <t xml:space="preserve">Q-1615</t>
  </si>
  <si>
    <t xml:space="preserve">Q-1585</t>
  </si>
  <si>
    <t xml:space="preserve">JOB-3148</t>
  </si>
  <si>
    <t xml:space="preserve">Q-1604</t>
  </si>
  <si>
    <t xml:space="preserve">Q-1586</t>
  </si>
  <si>
    <t xml:space="preserve">JOB-3140</t>
  </si>
  <si>
    <t xml:space="preserve">Q-1583</t>
  </si>
  <si>
    <t xml:space="preserve">Q-1612</t>
  </si>
  <si>
    <t xml:space="preserve">Concrete and exposed aggregate, Coburg</t>
  </si>
  <si>
    <t xml:space="preserve">Q-1591</t>
  </si>
  <si>
    <t xml:space="preserve">JOB-3153</t>
  </si>
  <si>
    <t xml:space="preserve">Q-1598</t>
  </si>
  <si>
    <t xml:space="preserve">Garden makeover, Richmond</t>
  </si>
  <si>
    <t xml:space="preserve">Q-1621</t>
  </si>
  <si>
    <t xml:space="preserve">JOB-3151</t>
  </si>
  <si>
    <t xml:space="preserve">Q-1599</t>
  </si>
  <si>
    <t xml:space="preserve">JOB-3161</t>
  </si>
  <si>
    <t xml:space="preserve">Q-1616</t>
  </si>
  <si>
    <t xml:space="preserve">Q-1592</t>
  </si>
  <si>
    <t xml:space="preserve">Q-1609</t>
  </si>
  <si>
    <t xml:space="preserve">JOB-3163</t>
  </si>
  <si>
    <t xml:space="preserve">Q-1613</t>
  </si>
  <si>
    <t xml:space="preserve">Q-1605</t>
  </si>
  <si>
    <t xml:space="preserve">Q-1595</t>
  </si>
  <si>
    <t xml:space="preserve">Q-1629</t>
  </si>
  <si>
    <t xml:space="preserve">Turf and irrigation, Mentone</t>
  </si>
  <si>
    <t xml:space="preserve">Q-1617</t>
  </si>
  <si>
    <t xml:space="preserve">Paving, Thomastown</t>
  </si>
  <si>
    <t xml:space="preserve">Q-1618</t>
  </si>
  <si>
    <t xml:space="preserve">JOB-3168</t>
  </si>
  <si>
    <t xml:space="preserve">Q-1622</t>
  </si>
  <si>
    <t xml:space="preserve">Q-1643</t>
  </si>
  <si>
    <t xml:space="preserve">JOB-3155</t>
  </si>
  <si>
    <t xml:space="preserve">Q-1619</t>
  </si>
  <si>
    <t xml:space="preserve">Q-1644</t>
  </si>
  <si>
    <t xml:space="preserve">Q-1623</t>
  </si>
  <si>
    <t xml:space="preserve">Turf and irrigation, Werribee</t>
  </si>
  <si>
    <t xml:space="preserve">Q-1610</t>
  </si>
  <si>
    <t xml:space="preserve">Q-1633</t>
  </si>
  <si>
    <t xml:space="preserve">Q-1611</t>
  </si>
  <si>
    <t xml:space="preserve">Q-1620</t>
  </si>
  <si>
    <t xml:space="preserve">Q-1650</t>
  </si>
  <si>
    <t xml:space="preserve">Q-1640</t>
  </si>
  <si>
    <t xml:space="preserve">Q-1641</t>
  </si>
  <si>
    <t xml:space="preserve">JOB-3171</t>
  </si>
  <si>
    <t xml:space="preserve">Q-1625</t>
  </si>
  <si>
    <t xml:space="preserve">JOB-3143</t>
  </si>
  <si>
    <t xml:space="preserve">Q-1624</t>
  </si>
  <si>
    <t xml:space="preserve">no owner; quote stage, no quote</t>
  </si>
  <si>
    <t xml:space="preserve">Turf and irrigation, Reservoir</t>
  </si>
  <si>
    <t xml:space="preserve">Q-1647</t>
  </si>
  <si>
    <t xml:space="preserve">JOB-3164</t>
  </si>
  <si>
    <t xml:space="preserve">Q-1630</t>
  </si>
  <si>
    <t xml:space="preserve">JOB-3169</t>
  </si>
  <si>
    <t xml:space="preserve">Q-1626</t>
  </si>
  <si>
    <t xml:space="preserve">Concrete and exposed aggregate, St Kilda</t>
  </si>
  <si>
    <t xml:space="preserve">Q-1627</t>
  </si>
  <si>
    <t xml:space="preserve">JOB-3156</t>
  </si>
  <si>
    <t xml:space="preserve">Q-1631</t>
  </si>
  <si>
    <t xml:space="preserve">JOB-3170</t>
  </si>
  <si>
    <t xml:space="preserve">Q-1628</t>
  </si>
  <si>
    <t xml:space="preserve">Planting and mulching, Dandenong</t>
  </si>
  <si>
    <t xml:space="preserve">Q-1637</t>
  </si>
  <si>
    <t xml:space="preserve">JOB-3172</t>
  </si>
  <si>
    <t xml:space="preserve">Q-1668</t>
  </si>
  <si>
    <t xml:space="preserve">Planting and mulching, Bentleigh</t>
  </si>
  <si>
    <t xml:space="preserve">Q-1632</t>
  </si>
  <si>
    <t xml:space="preserve">Q-1634</t>
  </si>
  <si>
    <t xml:space="preserve">Q-1638</t>
  </si>
  <si>
    <t xml:space="preserve">Q-1645</t>
  </si>
  <si>
    <t xml:space="preserve">Q-1662</t>
  </si>
  <si>
    <t xml:space="preserve">Q-1635</t>
  </si>
  <si>
    <t xml:space="preserve">JOB-3149</t>
  </si>
  <si>
    <t xml:space="preserve">Pergola and decking, Box Hill</t>
  </si>
  <si>
    <t xml:space="preserve">Q-1653</t>
  </si>
  <si>
    <t xml:space="preserve">Q-1642</t>
  </si>
  <si>
    <t xml:space="preserve">Q-1639</t>
  </si>
  <si>
    <t xml:space="preserve">Q-1636</t>
  </si>
  <si>
    <t xml:space="preserve">Pergola and decking, Camberwell</t>
  </si>
  <si>
    <t xml:space="preserve">Q-1654</t>
  </si>
  <si>
    <t xml:space="preserve">Turf and irrigation, Heidelberg</t>
  </si>
  <si>
    <t xml:space="preserve">Q-1679</t>
  </si>
  <si>
    <t xml:space="preserve">Q-1655</t>
  </si>
  <si>
    <t xml:space="preserve">Q-1656</t>
  </si>
  <si>
    <t xml:space="preserve">Q-1648</t>
  </si>
  <si>
    <t xml:space="preserve">JOB-3157</t>
  </si>
  <si>
    <t xml:space="preserve">Q-1646</t>
  </si>
  <si>
    <t xml:space="preserve">Planting and mulching, Preston West</t>
  </si>
  <si>
    <t xml:space="preserve">Q-1649</t>
  </si>
  <si>
    <t xml:space="preserve">Q-1651</t>
  </si>
  <si>
    <t xml:space="preserve">JOB-3159</t>
  </si>
  <si>
    <t xml:space="preserve">Q-1652</t>
  </si>
  <si>
    <t xml:space="preserve">Q-1669</t>
  </si>
  <si>
    <t xml:space="preserve">JOB-3189</t>
  </si>
  <si>
    <t xml:space="preserve">Q-1657</t>
  </si>
  <si>
    <t xml:space="preserve">Q-1663</t>
  </si>
  <si>
    <t xml:space="preserve">Q-1684</t>
  </si>
  <si>
    <t xml:space="preserve">JOB-3178</t>
  </si>
  <si>
    <t xml:space="preserve">Q-1680</t>
  </si>
  <si>
    <t xml:space="preserve">Q-1658</t>
  </si>
  <si>
    <t xml:space="preserve">Q-1660</t>
  </si>
  <si>
    <t xml:space="preserve">Q-1664</t>
  </si>
  <si>
    <t xml:space="preserve">Q-1667</t>
  </si>
  <si>
    <t xml:space="preserve">JOB-3184</t>
  </si>
  <si>
    <t xml:space="preserve">Q-1670</t>
  </si>
  <si>
    <t xml:space="preserve">JOB-3165</t>
  </si>
  <si>
    <t xml:space="preserve">Q-1675</t>
  </si>
  <si>
    <t xml:space="preserve">Q-1661</t>
  </si>
  <si>
    <t xml:space="preserve">Q-1665</t>
  </si>
  <si>
    <t xml:space="preserve">JOB-3176</t>
  </si>
  <si>
    <t xml:space="preserve">Q-1659</t>
  </si>
  <si>
    <t xml:space="preserve">JOB-3174</t>
  </si>
  <si>
    <t xml:space="preserve">Q-1671</t>
  </si>
  <si>
    <t xml:space="preserve">Planting and mulching, Collingwood</t>
  </si>
  <si>
    <t xml:space="preserve">Q-1672</t>
  </si>
  <si>
    <t xml:space="preserve">Q-1685</t>
  </si>
  <si>
    <t xml:space="preserve">Q-1688</t>
  </si>
  <si>
    <t xml:space="preserve">Q-1666</t>
  </si>
  <si>
    <t xml:space="preserve">JOB-3166</t>
  </si>
  <si>
    <t xml:space="preserve">Q-1695</t>
  </si>
  <si>
    <t xml:space="preserve">Q-1673</t>
  </si>
  <si>
    <t xml:space="preserve">Q-1689</t>
  </si>
  <si>
    <t xml:space="preserve">JOB-3182</t>
  </si>
  <si>
    <t xml:space="preserve">Concrete and exposed aggregate, Reservoir</t>
  </si>
  <si>
    <t xml:space="preserve">Q-1674</t>
  </si>
  <si>
    <t xml:space="preserve">JOB-3185</t>
  </si>
  <si>
    <t xml:space="preserve">Q-1676</t>
  </si>
  <si>
    <t xml:space="preserve">Q-1677</t>
  </si>
  <si>
    <t xml:space="preserve">JOB-3173</t>
  </si>
  <si>
    <t xml:space="preserve">Q-1681</t>
  </si>
  <si>
    <t xml:space="preserve">JOB-3179</t>
  </si>
  <si>
    <t xml:space="preserve">Q-1686</t>
  </si>
  <si>
    <t xml:space="preserve">JOB-3190</t>
  </si>
  <si>
    <t xml:space="preserve">Q-1682</t>
  </si>
  <si>
    <t xml:space="preserve">Q-1697</t>
  </si>
  <si>
    <t xml:space="preserve">Concrete and exposed aggregate, Epping</t>
  </si>
  <si>
    <t xml:space="preserve">Q-1698</t>
  </si>
  <si>
    <t xml:space="preserve">JOB-3177</t>
  </si>
  <si>
    <t xml:space="preserve">Concrete and exposed aggregate, Richmond</t>
  </si>
  <si>
    <t xml:space="preserve">Q-1678</t>
  </si>
  <si>
    <t xml:space="preserve">JOB-3167</t>
  </si>
  <si>
    <t xml:space="preserve">Pergola and decking, Kew</t>
  </si>
  <si>
    <t xml:space="preserve">Q-1683</t>
  </si>
  <si>
    <t xml:space="preserve">JOB-3181</t>
  </si>
  <si>
    <t xml:space="preserve">Q-1694</t>
  </si>
  <si>
    <t xml:space="preserve">Q-1700</t>
  </si>
  <si>
    <t xml:space="preserve">Q-1687</t>
  </si>
  <si>
    <t xml:space="preserve">Q-1714</t>
  </si>
  <si>
    <t xml:space="preserve">JOB-3186</t>
  </si>
  <si>
    <t xml:space="preserve">Q-1701</t>
  </si>
  <si>
    <t xml:space="preserve">JOB-3193</t>
  </si>
  <si>
    <t xml:space="preserve">Q-1690</t>
  </si>
  <si>
    <t xml:space="preserve">Q-1710</t>
  </si>
  <si>
    <t xml:space="preserve">JOB-3187</t>
  </si>
  <si>
    <t xml:space="preserve">Q-1691</t>
  </si>
  <si>
    <t xml:space="preserve">JOB-3175</t>
  </si>
  <si>
    <t xml:space="preserve">Planting and mulching, Cheltenham</t>
  </si>
  <si>
    <t xml:space="preserve">Q-1711</t>
  </si>
  <si>
    <t xml:space="preserve">Q-1692</t>
  </si>
  <si>
    <t xml:space="preserve">Q-1693</t>
  </si>
  <si>
    <t xml:space="preserve">Q-1726</t>
  </si>
  <si>
    <t xml:space="preserve">Q-1723</t>
  </si>
  <si>
    <t xml:space="preserve">Q-1703</t>
  </si>
  <si>
    <t xml:space="preserve">Q-1699</t>
  </si>
  <si>
    <t xml:space="preserve">Q-1712</t>
  </si>
  <si>
    <t xml:space="preserve">JOB-3188</t>
  </si>
  <si>
    <t xml:space="preserve">Q-1715</t>
  </si>
  <si>
    <t xml:space="preserve">Q-1704</t>
  </si>
  <si>
    <t xml:space="preserve">Q-1702</t>
  </si>
  <si>
    <t xml:space="preserve">Q-1705</t>
  </si>
  <si>
    <t xml:space="preserve">Q-1696</t>
  </si>
  <si>
    <t xml:space="preserve">JOB-3194</t>
  </si>
  <si>
    <t xml:space="preserve">Q-1731</t>
  </si>
  <si>
    <t xml:space="preserve">Q-1706</t>
  </si>
  <si>
    <t xml:space="preserve">Q-1734</t>
  </si>
  <si>
    <t xml:space="preserve">Q-1716</t>
  </si>
  <si>
    <t xml:space="preserve">Q-1727</t>
  </si>
  <si>
    <t xml:space="preserve">Q-1732</t>
  </si>
  <si>
    <t xml:space="preserve">Q-1713</t>
  </si>
  <si>
    <t xml:space="preserve">Q-1707</t>
  </si>
  <si>
    <t xml:space="preserve">Q-1720</t>
  </si>
  <si>
    <t xml:space="preserve">Q-1741</t>
  </si>
  <si>
    <t xml:space="preserve">Q-1728</t>
  </si>
  <si>
    <t xml:space="preserve">Q-1721</t>
  </si>
  <si>
    <t xml:space="preserve">Q-1708</t>
  </si>
  <si>
    <t xml:space="preserve">Q-1717</t>
  </si>
  <si>
    <t xml:space="preserve">JOB-3195</t>
  </si>
  <si>
    <t xml:space="preserve">Q-1718</t>
  </si>
  <si>
    <t xml:space="preserve">JOB-3183</t>
  </si>
  <si>
    <t xml:space="preserve">Q-1709</t>
  </si>
  <si>
    <t xml:space="preserve">Q-1722</t>
  </si>
  <si>
    <t xml:space="preserve">JOB-3199</t>
  </si>
  <si>
    <t xml:space="preserve">Q-1742</t>
  </si>
  <si>
    <t xml:space="preserve">Q-1719</t>
  </si>
  <si>
    <t xml:space="preserve">Q-1745</t>
  </si>
  <si>
    <t xml:space="preserve">JOB-3204</t>
  </si>
  <si>
    <t xml:space="preserve">Q-1733</t>
  </si>
  <si>
    <t xml:space="preserve">Q-1729</t>
  </si>
  <si>
    <t xml:space="preserve">Q-1748</t>
  </si>
  <si>
    <t xml:space="preserve">Q-1744</t>
  </si>
  <si>
    <t xml:space="preserve">Q-1724</t>
  </si>
  <si>
    <t xml:space="preserve">JOB-3180</t>
  </si>
  <si>
    <t xml:space="preserve">Q-1755</t>
  </si>
  <si>
    <t xml:space="preserve">Q-1746</t>
  </si>
  <si>
    <t xml:space="preserve">Planting and mulching, Werribee</t>
  </si>
  <si>
    <t xml:space="preserve">Q-1725</t>
  </si>
  <si>
    <t xml:space="preserve">Q-1749</t>
  </si>
  <si>
    <t xml:space="preserve">Q-1747</t>
  </si>
  <si>
    <t xml:space="preserve">JOB-3200</t>
  </si>
  <si>
    <t xml:space="preserve">Q-1750</t>
  </si>
  <si>
    <t xml:space="preserve">Q-1735</t>
  </si>
  <si>
    <t xml:space="preserve">JOB-3201</t>
  </si>
  <si>
    <t xml:space="preserve">Q-1730</t>
  </si>
  <si>
    <t xml:space="preserve">Concrete and exposed aggregate, Clayton</t>
  </si>
  <si>
    <t xml:space="preserve">Q-1736</t>
  </si>
  <si>
    <t xml:space="preserve">JOB-3197</t>
  </si>
  <si>
    <t xml:space="preserve">Q-1737</t>
  </si>
  <si>
    <t xml:space="preserve">Q-1764</t>
  </si>
  <si>
    <t xml:space="preserve">Q-1738</t>
  </si>
  <si>
    <t xml:space="preserve">Q-1739</t>
  </si>
  <si>
    <t xml:space="preserve">Q-1740</t>
  </si>
  <si>
    <t xml:space="preserve">Q-1770</t>
  </si>
  <si>
    <t xml:space="preserve">JOB-3212</t>
  </si>
  <si>
    <t xml:space="preserve">Q-1743</t>
  </si>
  <si>
    <t xml:space="preserve">JOB-3206</t>
  </si>
  <si>
    <t xml:space="preserve">Q-1777</t>
  </si>
  <si>
    <t xml:space="preserve">JOB-3203</t>
  </si>
  <si>
    <t xml:space="preserve">Q-1778</t>
  </si>
  <si>
    <t xml:space="preserve">Q-1781</t>
  </si>
  <si>
    <t xml:space="preserve">Q-1751</t>
  </si>
  <si>
    <t xml:space="preserve">JOB-3192</t>
  </si>
  <si>
    <t xml:space="preserve">Garden makeover, Reservoir</t>
  </si>
  <si>
    <t xml:space="preserve">Q-1759</t>
  </si>
  <si>
    <t xml:space="preserve">JOB-3214</t>
  </si>
  <si>
    <t xml:space="preserve">Concrete and exposed aggregate, Bentleigh</t>
  </si>
  <si>
    <t xml:space="preserve">Q-1771</t>
  </si>
  <si>
    <t xml:space="preserve">Q-1782</t>
  </si>
  <si>
    <t xml:space="preserve">Q-1756</t>
  </si>
  <si>
    <t xml:space="preserve">Q-1791</t>
  </si>
  <si>
    <t xml:space="preserve">JOB-3218</t>
  </si>
  <si>
    <t xml:space="preserve">Q-1772</t>
  </si>
  <si>
    <t xml:space="preserve">Q-1792</t>
  </si>
  <si>
    <t xml:space="preserve">Q-1786</t>
  </si>
  <si>
    <t xml:space="preserve">Q-1760</t>
  </si>
  <si>
    <t xml:space="preserve">Q-1761</t>
  </si>
  <si>
    <t xml:space="preserve">Q-1752</t>
  </si>
  <si>
    <t xml:space="preserve">JOB-3196</t>
  </si>
  <si>
    <t xml:space="preserve">Q-1762</t>
  </si>
  <si>
    <t xml:space="preserve">Q-1766</t>
  </si>
  <si>
    <t xml:space="preserve">Q-1763</t>
  </si>
  <si>
    <t xml:space="preserve">Q-1773</t>
  </si>
  <si>
    <t xml:space="preserve">JOB-3215</t>
  </si>
  <si>
    <t xml:space="preserve">Q-1767</t>
  </si>
  <si>
    <t xml:space="preserve">JOB-3216</t>
  </si>
  <si>
    <t xml:space="preserve">Q-1753</t>
  </si>
  <si>
    <t xml:space="preserve">JOB-3191</t>
  </si>
  <si>
    <t xml:space="preserve">Q-1754</t>
  </si>
  <si>
    <t xml:space="preserve">JOB-3202</t>
  </si>
  <si>
    <t xml:space="preserve">Q-1793</t>
  </si>
  <si>
    <t xml:space="preserve">Q-1757</t>
  </si>
  <si>
    <t xml:space="preserve">JOB-3198</t>
  </si>
  <si>
    <t xml:space="preserve">Q-1768</t>
  </si>
  <si>
    <t xml:space="preserve">Q-1765</t>
  </si>
  <si>
    <t xml:space="preserve">JOB-3213</t>
  </si>
  <si>
    <t xml:space="preserve">Q-1797</t>
  </si>
  <si>
    <t xml:space="preserve">Q-1758</t>
  </si>
  <si>
    <t xml:space="preserve">Q-1783</t>
  </si>
  <si>
    <t xml:space="preserve">Q-1787</t>
  </si>
  <si>
    <t xml:space="preserve">JOB-3209</t>
  </si>
  <si>
    <t xml:space="preserve">Q-1774</t>
  </si>
  <si>
    <t xml:space="preserve">JOB-3217</t>
  </si>
  <si>
    <t xml:space="preserve">Q-1775</t>
  </si>
  <si>
    <t xml:space="preserve">Q-1798</t>
  </si>
  <si>
    <t xml:space="preserve">Q-1769</t>
  </si>
  <si>
    <t xml:space="preserve">JOB-3205</t>
  </si>
  <si>
    <t xml:space="preserve">Q-1803</t>
  </si>
  <si>
    <t xml:space="preserve">Q-1804</t>
  </si>
  <si>
    <t xml:space="preserve">Q-1776</t>
  </si>
  <si>
    <t xml:space="preserve">Retaining wall, Heidelberg</t>
  </si>
  <si>
    <t xml:space="preserve">Q-1788</t>
  </si>
  <si>
    <t xml:space="preserve">Q-1784</t>
  </si>
  <si>
    <t xml:space="preserve">Q-1799</t>
  </si>
  <si>
    <t xml:space="preserve">Q-1806</t>
  </si>
  <si>
    <t xml:space="preserve">Q-1794</t>
  </si>
  <si>
    <t xml:space="preserve">Q-1810</t>
  </si>
  <si>
    <t xml:space="preserve">Planting and mulching, Fitzroy</t>
  </si>
  <si>
    <t xml:space="preserve">Q-1779</t>
  </si>
  <si>
    <t xml:space="preserve">Q-1807</t>
  </si>
  <si>
    <t xml:space="preserve">Q-1789</t>
  </si>
  <si>
    <t xml:space="preserve">Q-1780</t>
  </si>
  <si>
    <t xml:space="preserve">JOB-3220</t>
  </si>
  <si>
    <t xml:space="preserve">Q-1785</t>
  </si>
  <si>
    <t xml:space="preserve">JOB-3221</t>
  </si>
  <si>
    <t xml:space="preserve">Q-1808</t>
  </si>
  <si>
    <t xml:space="preserve">JOB-3210</t>
  </si>
  <si>
    <t xml:space="preserve">Q-1812</t>
  </si>
  <si>
    <t xml:space="preserve">JOB-3227</t>
  </si>
  <si>
    <t xml:space="preserve">Q-1790</t>
  </si>
  <si>
    <t xml:space="preserve">Q-1795</t>
  </si>
  <si>
    <t xml:space="preserve">JOB-3207</t>
  </si>
  <si>
    <t xml:space="preserve">Q-1796</t>
  </si>
  <si>
    <t xml:space="preserve">JOB-3208</t>
  </si>
  <si>
    <t xml:space="preserve">Q-1811</t>
  </si>
  <si>
    <t xml:space="preserve">JOB-3226</t>
  </si>
  <si>
    <t xml:space="preserve">Q-1800</t>
  </si>
  <si>
    <t xml:space="preserve">JOB-3228</t>
  </si>
  <si>
    <t xml:space="preserve">Q-1801</t>
  </si>
  <si>
    <t xml:space="preserve">Q-1802</t>
  </si>
  <si>
    <t xml:space="preserve">Q-1809</t>
  </si>
  <si>
    <t xml:space="preserve">JOB-3222</t>
  </si>
  <si>
    <t xml:space="preserve">Q-1805</t>
  </si>
  <si>
    <t xml:space="preserve">JOB-3211</t>
  </si>
  <si>
    <t xml:space="preserve">Q-1816</t>
  </si>
  <si>
    <t xml:space="preserve">Q-1821</t>
  </si>
  <si>
    <t xml:space="preserve">JOB-3236</t>
  </si>
  <si>
    <t xml:space="preserve">Q-1822</t>
  </si>
  <si>
    <t xml:space="preserve">JOB-3223</t>
  </si>
  <si>
    <t xml:space="preserve">Q-1813</t>
  </si>
  <si>
    <t xml:space="preserve">Q-1832</t>
  </si>
  <si>
    <t xml:space="preserve">Planting and mulching, Reservoir</t>
  </si>
  <si>
    <t xml:space="preserve">Q-1817</t>
  </si>
  <si>
    <t xml:space="preserve">Q-1833</t>
  </si>
  <si>
    <t xml:space="preserve">Q-1846</t>
  </si>
  <si>
    <t xml:space="preserve">Q-1820</t>
  </si>
  <si>
    <t xml:space="preserve">Q-1838</t>
  </si>
  <si>
    <t xml:space="preserve">Q-1834</t>
  </si>
  <si>
    <t xml:space="preserve">Q-1823</t>
  </si>
  <si>
    <t xml:space="preserve">Q-1824</t>
  </si>
  <si>
    <t xml:space="preserve">Q-1814</t>
  </si>
  <si>
    <t xml:space="preserve">JOB-3237</t>
  </si>
  <si>
    <t xml:space="preserve">Q-1835</t>
  </si>
  <si>
    <t xml:space="preserve">Turf and irrigation, Brighton</t>
  </si>
  <si>
    <t xml:space="preserve">Q-1837</t>
  </si>
  <si>
    <t xml:space="preserve">Q-1847</t>
  </si>
  <si>
    <t xml:space="preserve">JOB-3254</t>
  </si>
  <si>
    <t xml:space="preserve">Q-1815</t>
  </si>
  <si>
    <t xml:space="preserve">JOB-3230</t>
  </si>
  <si>
    <t xml:space="preserve">Q-1829</t>
  </si>
  <si>
    <t xml:space="preserve">JOB-3238</t>
  </si>
  <si>
    <t xml:space="preserve">Q-1825</t>
  </si>
  <si>
    <t xml:space="preserve">Q-1850</t>
  </si>
  <si>
    <t xml:space="preserve">Q-1818</t>
  </si>
  <si>
    <t xml:space="preserve">JOB-3219</t>
  </si>
  <si>
    <t xml:space="preserve">Q-1830</t>
  </si>
  <si>
    <t xml:space="preserve">JOB-3243</t>
  </si>
  <si>
    <t xml:space="preserve">Q-1819</t>
  </si>
  <si>
    <t xml:space="preserve">JOB-3225</t>
  </si>
  <si>
    <t xml:space="preserve">Q-1826</t>
  </si>
  <si>
    <t xml:space="preserve">Q-1827</t>
  </si>
  <si>
    <t xml:space="preserve">Q-1831</t>
  </si>
  <si>
    <t xml:space="preserve">Q-1841</t>
  </si>
  <si>
    <t xml:space="preserve">JOB-3245</t>
  </si>
  <si>
    <t xml:space="preserve">Q-1857</t>
  </si>
  <si>
    <t xml:space="preserve">Q-1836</t>
  </si>
  <si>
    <t xml:space="preserve">JOB-3244</t>
  </si>
  <si>
    <t xml:space="preserve">Q-1853</t>
  </si>
  <si>
    <t xml:space="preserve">Q-1842</t>
  </si>
  <si>
    <t xml:space="preserve">Q-1854</t>
  </si>
  <si>
    <t xml:space="preserve">Q-1828</t>
  </si>
  <si>
    <t xml:space="preserve">JOB-3235</t>
  </si>
  <si>
    <t xml:space="preserve">Q-1863</t>
  </si>
  <si>
    <t xml:space="preserve">Q-1864</t>
  </si>
  <si>
    <t xml:space="preserve">Q-1839</t>
  </si>
  <si>
    <t xml:space="preserve">JOB-3234</t>
  </si>
  <si>
    <t xml:space="preserve">Q-1870</t>
  </si>
  <si>
    <t xml:space="preserve">JOB-3253</t>
  </si>
  <si>
    <t xml:space="preserve">Q-1851</t>
  </si>
  <si>
    <t xml:space="preserve">Q-1852</t>
  </si>
  <si>
    <t xml:space="preserve">Q-1861</t>
  </si>
  <si>
    <t xml:space="preserve">Q-1843</t>
  </si>
  <si>
    <t xml:space="preserve">JOB-3232</t>
  </si>
  <si>
    <t xml:space="preserve">Q-1862</t>
  </si>
  <si>
    <t xml:space="preserve">Q-1875</t>
  </si>
  <si>
    <t xml:space="preserve">JOB-3239</t>
  </si>
  <si>
    <t xml:space="preserve">Q-1867</t>
  </si>
  <si>
    <t xml:space="preserve">Q-1858</t>
  </si>
  <si>
    <t xml:space="preserve">Q-1840</t>
  </si>
  <si>
    <t xml:space="preserve">JOB-3233</t>
  </si>
  <si>
    <t xml:space="preserve">Q-1848</t>
  </si>
  <si>
    <t xml:space="preserve">JOB-3224</t>
  </si>
  <si>
    <t xml:space="preserve">Q-1865</t>
  </si>
  <si>
    <t xml:space="preserve">Q-1871</t>
  </si>
  <si>
    <t xml:space="preserve">Q-1881</t>
  </si>
  <si>
    <t xml:space="preserve">JOB-3256</t>
  </si>
  <si>
    <t xml:space="preserve">Q-1849</t>
  </si>
  <si>
    <t xml:space="preserve">Q-1879</t>
  </si>
  <si>
    <t xml:space="preserve">JOB-3240</t>
  </si>
  <si>
    <t xml:space="preserve">Q-1868</t>
  </si>
  <si>
    <t xml:space="preserve">Planting and mulching, Ringwood</t>
  </si>
  <si>
    <t xml:space="preserve">Q-1844</t>
  </si>
  <si>
    <t xml:space="preserve">JOB-3229</t>
  </si>
  <si>
    <t xml:space="preserve">Q-1845</t>
  </si>
  <si>
    <t xml:space="preserve">JOB-3241</t>
  </si>
  <si>
    <t xml:space="preserve">Q-1855</t>
  </si>
  <si>
    <t xml:space="preserve">Q-1856</t>
  </si>
  <si>
    <t xml:space="preserve">JOB-3249</t>
  </si>
  <si>
    <t xml:space="preserve">Q-1876</t>
  </si>
  <si>
    <t xml:space="preserve">JOB-3257</t>
  </si>
  <si>
    <t xml:space="preserve">Q-1866</t>
  </si>
  <si>
    <t xml:space="preserve">Q-1869</t>
  </si>
  <si>
    <t xml:space="preserve">Q-1888</t>
  </si>
  <si>
    <t xml:space="preserve">Q-1886</t>
  </si>
  <si>
    <t xml:space="preserve">JOB-3242</t>
  </si>
  <si>
    <t xml:space="preserve">Paving, Sunshine</t>
  </si>
  <si>
    <t xml:space="preserve">Q-1882</t>
  </si>
  <si>
    <t xml:space="preserve">Garden makeover, St Kilda</t>
  </si>
  <si>
    <t xml:space="preserve">Q-1872</t>
  </si>
  <si>
    <t xml:space="preserve">Q-1859</t>
  </si>
  <si>
    <t xml:space="preserve">JOB-3231</t>
  </si>
  <si>
    <t xml:space="preserve">Q-1883</t>
  </si>
  <si>
    <t xml:space="preserve">JOB-3248</t>
  </si>
  <si>
    <t xml:space="preserve">Q-1860</t>
  </si>
  <si>
    <t xml:space="preserve">Q-1884</t>
  </si>
  <si>
    <t xml:space="preserve">Planting and mulching, Brighton</t>
  </si>
  <si>
    <t xml:space="preserve">Q-1873</t>
  </si>
  <si>
    <t xml:space="preserve">JOB-3261</t>
  </si>
  <si>
    <t xml:space="preserve">Q-1877</t>
  </si>
  <si>
    <t xml:space="preserve">Q-1889</t>
  </si>
  <si>
    <t xml:space="preserve">JOB-3268</t>
  </si>
  <si>
    <t xml:space="preserve">Q-1892</t>
  </si>
  <si>
    <t xml:space="preserve">JOB-3246</t>
  </si>
  <si>
    <t xml:space="preserve">Q-1885</t>
  </si>
  <si>
    <t xml:space="preserve">Q-1878</t>
  </si>
  <si>
    <t xml:space="preserve">Q-1880</t>
  </si>
  <si>
    <t xml:space="preserve">Q-1874</t>
  </si>
  <si>
    <t xml:space="preserve">JOB-3250</t>
  </si>
  <si>
    <t xml:space="preserve">Q-1896</t>
  </si>
  <si>
    <t xml:space="preserve">JOB-3247</t>
  </si>
  <si>
    <t xml:space="preserve">Q-1901</t>
  </si>
  <si>
    <t xml:space="preserve">Q-1887</t>
  </si>
  <si>
    <t xml:space="preserve">JOB-3262</t>
  </si>
  <si>
    <t xml:space="preserve">Q-1890</t>
  </si>
  <si>
    <t xml:space="preserve">JOB-3269</t>
  </si>
  <si>
    <t xml:space="preserve">Q-1891</t>
  </si>
  <si>
    <t xml:space="preserve">Q-1895</t>
  </si>
  <si>
    <t xml:space="preserve">Q-1908</t>
  </si>
  <si>
    <t xml:space="preserve">Q-1893</t>
  </si>
  <si>
    <t xml:space="preserve">Q-1899</t>
  </si>
  <si>
    <t xml:space="preserve">Q-1907</t>
  </si>
  <si>
    <t xml:space="preserve">JOB-3259</t>
  </si>
  <si>
    <t xml:space="preserve">Q-1894</t>
  </si>
  <si>
    <t xml:space="preserve">JOB-3251</t>
  </si>
  <si>
    <t xml:space="preserve">Q-1902</t>
  </si>
  <si>
    <t xml:space="preserve">JOB-3252</t>
  </si>
  <si>
    <t xml:space="preserve">Q-1912</t>
  </si>
  <si>
    <t xml:space="preserve">Q-1903</t>
  </si>
  <si>
    <t xml:space="preserve">Q-1897</t>
  </si>
  <si>
    <t xml:space="preserve">Q-1905</t>
  </si>
  <si>
    <t xml:space="preserve">Q-1914</t>
  </si>
  <si>
    <t xml:space="preserve">Q-1906</t>
  </si>
  <si>
    <t xml:space="preserve">JOB-3258</t>
  </si>
  <si>
    <t xml:space="preserve">Q-1910</t>
  </si>
  <si>
    <t xml:space="preserve">Q-1909</t>
  </si>
  <si>
    <t xml:space="preserve">Q-1898</t>
  </si>
  <si>
    <t xml:space="preserve">Q-1913</t>
  </si>
  <si>
    <t xml:space="preserve">Q-1904</t>
  </si>
  <si>
    <t xml:space="preserve">JOB-3255</t>
  </si>
  <si>
    <t xml:space="preserve">Q-1924</t>
  </si>
  <si>
    <t xml:space="preserve">Q-1900</t>
  </si>
  <si>
    <t xml:space="preserve">Q-1925</t>
  </si>
  <si>
    <t xml:space="preserve">Q-1915</t>
  </si>
  <si>
    <t xml:space="preserve">Q-1930</t>
  </si>
  <si>
    <t xml:space="preserve">JOB-3270</t>
  </si>
  <si>
    <t xml:space="preserve">Q-1911</t>
  </si>
  <si>
    <t xml:space="preserve">JOB-3276</t>
  </si>
  <si>
    <t xml:space="preserve">Q-1933</t>
  </si>
  <si>
    <t xml:space="preserve">JOB-3274</t>
  </si>
  <si>
    <t xml:space="preserve">Q-1932</t>
  </si>
  <si>
    <t xml:space="preserve">Q-1916</t>
  </si>
  <si>
    <t xml:space="preserve">JOB-3260</t>
  </si>
  <si>
    <t xml:space="preserve">Q-1917</t>
  </si>
  <si>
    <t xml:space="preserve">JOB-3265</t>
  </si>
  <si>
    <t xml:space="preserve">Q-1934</t>
  </si>
  <si>
    <t xml:space="preserve">Q-1935</t>
  </si>
  <si>
    <t xml:space="preserve">JOB-3284</t>
  </si>
  <si>
    <t xml:space="preserve">Q-1941</t>
  </si>
  <si>
    <t xml:space="preserve">Q-1936</t>
  </si>
  <si>
    <t xml:space="preserve">JOB-3271</t>
  </si>
  <si>
    <t xml:space="preserve">Q-1921</t>
  </si>
  <si>
    <t xml:space="preserve">JOB-3263</t>
  </si>
  <si>
    <t xml:space="preserve">Q-1918</t>
  </si>
  <si>
    <t xml:space="preserve">JOB-3272</t>
  </si>
  <si>
    <t xml:space="preserve">Q-1922</t>
  </si>
  <si>
    <t xml:space="preserve">Turf and irrigation, Bayswater</t>
  </si>
  <si>
    <t xml:space="preserve">Q-1923</t>
  </si>
  <si>
    <t xml:space="preserve">JOB-3266</t>
  </si>
  <si>
    <t xml:space="preserve">Q-1929</t>
  </si>
  <si>
    <t xml:space="preserve">Q-1919</t>
  </si>
  <si>
    <t xml:space="preserve">JOB-3264</t>
  </si>
  <si>
    <t xml:space="preserve">Q-1937</t>
  </si>
  <si>
    <t xml:space="preserve">JOB-3285</t>
  </si>
  <si>
    <t xml:space="preserve">Q-1920</t>
  </si>
  <si>
    <t xml:space="preserve">JOB-3267</t>
  </si>
  <si>
    <t xml:space="preserve">Q-1926</t>
  </si>
  <si>
    <t xml:space="preserve">Q-1927</t>
  </si>
  <si>
    <t xml:space="preserve">Q-1928</t>
  </si>
  <si>
    <t xml:space="preserve">JOB-3277</t>
  </si>
  <si>
    <t xml:space="preserve">Q-1942</t>
  </si>
  <si>
    <t xml:space="preserve">JOB-3286</t>
  </si>
  <si>
    <t xml:space="preserve">Q-1943</t>
  </si>
  <si>
    <t xml:space="preserve">Q-1931</t>
  </si>
  <si>
    <t xml:space="preserve">JOB-3278</t>
  </si>
  <si>
    <t xml:space="preserve">Q-1938</t>
  </si>
  <si>
    <t xml:space="preserve">JOB-3273</t>
  </si>
  <si>
    <t xml:space="preserve">Q-1954</t>
  </si>
  <si>
    <t xml:space="preserve">Q-1946</t>
  </si>
  <si>
    <t xml:space="preserve">JOB-3279</t>
  </si>
  <si>
    <t xml:space="preserve">Q-1947</t>
  </si>
  <si>
    <t xml:space="preserve">JOB-3283</t>
  </si>
  <si>
    <t xml:space="preserve">Q-1939</t>
  </si>
  <si>
    <t xml:space="preserve">JOB-3282</t>
  </si>
  <si>
    <t xml:space="preserve">Q-1940</t>
  </si>
  <si>
    <t xml:space="preserve">Q-1961</t>
  </si>
  <si>
    <t xml:space="preserve">JOB-3288</t>
  </si>
  <si>
    <t xml:space="preserve">Q-1944</t>
  </si>
  <si>
    <t xml:space="preserve">Q-1952</t>
  </si>
  <si>
    <t xml:space="preserve">Q-1958</t>
  </si>
  <si>
    <t xml:space="preserve">JOB-3289</t>
  </si>
  <si>
    <t xml:space="preserve">Q-1957</t>
  </si>
  <si>
    <t xml:space="preserve">JOB-3280</t>
  </si>
  <si>
    <t xml:space="preserve">Q-1945</t>
  </si>
  <si>
    <t xml:space="preserve">JOB-3275</t>
  </si>
  <si>
    <t xml:space="preserve">Q-1948</t>
  </si>
  <si>
    <t xml:space="preserve">Q-1949</t>
  </si>
  <si>
    <t xml:space="preserve">Q-1964</t>
  </si>
  <si>
    <t xml:space="preserve">JOB-3287</t>
  </si>
  <si>
    <t xml:space="preserve">Q-1950</t>
  </si>
  <si>
    <t xml:space="preserve">Q-1953</t>
  </si>
  <si>
    <t xml:space="preserve">Q-1965</t>
  </si>
  <si>
    <t xml:space="preserve">Q-1966</t>
  </si>
  <si>
    <t xml:space="preserve">Q-1967</t>
  </si>
  <si>
    <t xml:space="preserve">JOB-3297</t>
  </si>
  <si>
    <t xml:space="preserve">Q-1955</t>
  </si>
  <si>
    <t xml:space="preserve">Q-1951</t>
  </si>
  <si>
    <t xml:space="preserve">JOB-3281</t>
  </si>
  <si>
    <t xml:space="preserve">Q-1971</t>
  </si>
  <si>
    <t xml:space="preserve">Q-1956</t>
  </si>
  <si>
    <t xml:space="preserve">JOB-3295</t>
  </si>
  <si>
    <t xml:space="preserve">Q-1968</t>
  </si>
  <si>
    <t xml:space="preserve">Q-1969</t>
  </si>
  <si>
    <t xml:space="preserve">Q-1959</t>
  </si>
  <si>
    <t xml:space="preserve">JOB-3293</t>
  </si>
  <si>
    <t xml:space="preserve">Q-1962</t>
  </si>
  <si>
    <t xml:space="preserve">JOB-3291</t>
  </si>
  <si>
    <t xml:space="preserve">Q-1975</t>
  </si>
  <si>
    <t xml:space="preserve">JOB-3300</t>
  </si>
  <si>
    <t xml:space="preserve">Q-1963</t>
  </si>
  <si>
    <t xml:space="preserve">Q-1976</t>
  </si>
  <si>
    <t xml:space="preserve">JOB-3304</t>
  </si>
  <si>
    <t xml:space="preserve">Q-1977</t>
  </si>
  <si>
    <t xml:space="preserve">Q-1960</t>
  </si>
  <si>
    <t xml:space="preserve">Q-1972</t>
  </si>
  <si>
    <t xml:space="preserve">JOB-3290</t>
  </si>
  <si>
    <t xml:space="preserve">Q-1973</t>
  </si>
  <si>
    <t xml:space="preserve">JOB-3301</t>
  </si>
  <si>
    <t xml:space="preserve">Q-1974</t>
  </si>
  <si>
    <t xml:space="preserve">Q-1978</t>
  </si>
  <si>
    <t xml:space="preserve">Q-1987</t>
  </si>
  <si>
    <t xml:space="preserve">Q-1970</t>
  </si>
  <si>
    <t xml:space="preserve">Concrete and exposed aggregate, Carlton</t>
  </si>
  <si>
    <t xml:space="preserve">Q-1980</t>
  </si>
  <si>
    <t xml:space="preserve">Q-1983</t>
  </si>
  <si>
    <t xml:space="preserve">Q-1979</t>
  </si>
  <si>
    <t xml:space="preserve">JOB-3298</t>
  </si>
  <si>
    <t xml:space="preserve">Q-1993</t>
  </si>
  <si>
    <t xml:space="preserve">Q-1981</t>
  </si>
  <si>
    <t xml:space="preserve">Q-1995</t>
  </si>
  <si>
    <t xml:space="preserve">JOB-3299</t>
  </si>
  <si>
    <t xml:space="preserve">Q-1984</t>
  </si>
  <si>
    <t xml:space="preserve">JOB-3292</t>
  </si>
  <si>
    <t xml:space="preserve">Q-1985</t>
  </si>
  <si>
    <t xml:space="preserve">Q-1988</t>
  </si>
  <si>
    <t xml:space="preserve">Q-2001</t>
  </si>
  <si>
    <t xml:space="preserve">JOB-3315</t>
  </si>
  <si>
    <t xml:space="preserve">Q-1989</t>
  </si>
  <si>
    <t xml:space="preserve">JOB-3305</t>
  </si>
  <si>
    <t xml:space="preserve">Garden makeover, Moorabbin</t>
  </si>
  <si>
    <t xml:space="preserve">Q-1991</t>
  </si>
  <si>
    <t xml:space="preserve">Q-1982</t>
  </si>
  <si>
    <t xml:space="preserve">Q-1999</t>
  </si>
  <si>
    <t xml:space="preserve">JOB-3311</t>
  </si>
  <si>
    <t xml:space="preserve">Q-2009</t>
  </si>
  <si>
    <t xml:space="preserve">Q-1990</t>
  </si>
  <si>
    <t xml:space="preserve">Q-1986</t>
  </si>
  <si>
    <t xml:space="preserve">JOB-3294</t>
  </si>
  <si>
    <t xml:space="preserve">Q-2002</t>
  </si>
  <si>
    <t xml:space="preserve">Q-1992</t>
  </si>
  <si>
    <t xml:space="preserve">JOB-3302</t>
  </si>
  <si>
    <t xml:space="preserve">Q-1997</t>
  </si>
  <si>
    <t xml:space="preserve">JOB-3296</t>
  </si>
  <si>
    <t xml:space="preserve">Q-1994</t>
  </si>
  <si>
    <t xml:space="preserve">Q-2016</t>
  </si>
  <si>
    <t xml:space="preserve">JOB-3320</t>
  </si>
  <si>
    <t xml:space="preserve">Q-2003</t>
  </si>
  <si>
    <t xml:space="preserve">Q-2004</t>
  </si>
  <si>
    <t xml:space="preserve">Q-2010</t>
  </si>
  <si>
    <t xml:space="preserve">Q-2000</t>
  </si>
  <si>
    <t xml:space="preserve">JOB-3314</t>
  </si>
  <si>
    <t xml:space="preserve">Q-1996</t>
  </si>
  <si>
    <t xml:space="preserve">Q-2005</t>
  </si>
  <si>
    <t xml:space="preserve">Q-2011</t>
  </si>
  <si>
    <t xml:space="preserve">Q-2013</t>
  </si>
  <si>
    <t xml:space="preserve">JOB-3312</t>
  </si>
  <si>
    <t xml:space="preserve">Q-1998</t>
  </si>
  <si>
    <t xml:space="preserve">JOB-3309</t>
  </si>
  <si>
    <t xml:space="preserve">Q-2021</t>
  </si>
  <si>
    <t xml:space="preserve">Q-2006</t>
  </si>
  <si>
    <t xml:space="preserve">Q-2007</t>
  </si>
  <si>
    <t xml:space="preserve">JOB-3306</t>
  </si>
  <si>
    <t xml:space="preserve">Q-2008</t>
  </si>
  <si>
    <t xml:space="preserve">JOB-3303</t>
  </si>
  <si>
    <t xml:space="preserve">Q-2023</t>
  </si>
  <si>
    <t xml:space="preserve">Q-2022</t>
  </si>
  <si>
    <t xml:space="preserve">Q-2012</t>
  </si>
  <si>
    <t xml:space="preserve">JOB-3321</t>
  </si>
  <si>
    <t xml:space="preserve">Q-2017</t>
  </si>
  <si>
    <t xml:space="preserve">JOB-3318</t>
  </si>
  <si>
    <t xml:space="preserve">Q-2014</t>
  </si>
  <si>
    <t xml:space="preserve">JOB-3310</t>
  </si>
  <si>
    <t xml:space="preserve">Q-2015</t>
  </si>
  <si>
    <t xml:space="preserve">JOB-3308</t>
  </si>
  <si>
    <t xml:space="preserve">Q-2041</t>
  </si>
  <si>
    <t xml:space="preserve">Q-2019</t>
  </si>
  <si>
    <t xml:space="preserve">JOB-3324</t>
  </si>
  <si>
    <t xml:space="preserve">Q-2033</t>
  </si>
  <si>
    <t xml:space="preserve">Q-2044</t>
  </si>
  <si>
    <t xml:space="preserve">JOB-3332</t>
  </si>
  <si>
    <t xml:space="preserve">Q-2039</t>
  </si>
  <si>
    <t xml:space="preserve">Q-2042</t>
  </si>
  <si>
    <t xml:space="preserve">Q-2034</t>
  </si>
  <si>
    <t xml:space="preserve">Q-2027</t>
  </si>
  <si>
    <t xml:space="preserve">Retaining wall, Dandenong</t>
  </si>
  <si>
    <t xml:space="preserve">Q-2035</t>
  </si>
  <si>
    <t xml:space="preserve">Q-2018</t>
  </si>
  <si>
    <t xml:space="preserve">Q-2028</t>
  </si>
  <si>
    <t xml:space="preserve">Q-2036</t>
  </si>
  <si>
    <t xml:space="preserve">Q-2024</t>
  </si>
  <si>
    <t xml:space="preserve">JOB-3307</t>
  </si>
  <si>
    <t xml:space="preserve">Q-2020</t>
  </si>
  <si>
    <t xml:space="preserve">Q-2029</t>
  </si>
  <si>
    <t xml:space="preserve">JOB-3322</t>
  </si>
  <si>
    <t xml:space="preserve">Q-2040</t>
  </si>
  <si>
    <t xml:space="preserve">JOB-3325</t>
  </si>
  <si>
    <t xml:space="preserve">Q-2025</t>
  </si>
  <si>
    <t xml:space="preserve">JOB-3313</t>
  </si>
  <si>
    <t xml:space="preserve">Q-2031</t>
  </si>
  <si>
    <t xml:space="preserve">Q-2051</t>
  </si>
  <si>
    <t xml:space="preserve">Q-2055</t>
  </si>
  <si>
    <t xml:space="preserve">JOB-3323</t>
  </si>
  <si>
    <t xml:space="preserve">Q-2026</t>
  </si>
  <si>
    <t xml:space="preserve">JOB-3319</t>
  </si>
  <si>
    <t xml:space="preserve">Q-2030</t>
  </si>
  <si>
    <t xml:space="preserve">Turf and irrigation, Altona</t>
  </si>
  <si>
    <t xml:space="preserve">Q-2056</t>
  </si>
  <si>
    <t xml:space="preserve">JOB-3333</t>
  </si>
  <si>
    <t xml:space="preserve">Q-2048</t>
  </si>
  <si>
    <t xml:space="preserve">JOB-3336</t>
  </si>
  <si>
    <t xml:space="preserve">Q-2045</t>
  </si>
  <si>
    <t xml:space="preserve">Q-2043</t>
  </si>
  <si>
    <t xml:space="preserve">Q-2046</t>
  </si>
  <si>
    <t xml:space="preserve">Q-2059</t>
  </si>
  <si>
    <t xml:space="preserve">JOB-3341</t>
  </si>
  <si>
    <t xml:space="preserve">Q-2047</t>
  </si>
  <si>
    <t xml:space="preserve">Q-2037</t>
  </si>
  <si>
    <t xml:space="preserve">JOB-3329</t>
  </si>
  <si>
    <t xml:space="preserve">Q-2032</t>
  </si>
  <si>
    <t xml:space="preserve">JOB-3330</t>
  </si>
  <si>
    <t xml:space="preserve">Q-2038</t>
  </si>
  <si>
    <t xml:space="preserve">JOB-3316</t>
  </si>
  <si>
    <t xml:space="preserve">Q-2049</t>
  </si>
  <si>
    <t xml:space="preserve">JOB-3334</t>
  </si>
  <si>
    <t xml:space="preserve">Q-2052</t>
  </si>
  <si>
    <t xml:space="preserve">JOB-3317</t>
  </si>
  <si>
    <t xml:space="preserve">Q-2060</t>
  </si>
  <si>
    <t xml:space="preserve">Q-2050</t>
  </si>
  <si>
    <t xml:space="preserve">Q-2065</t>
  </si>
  <si>
    <t xml:space="preserve">Q-2057</t>
  </si>
  <si>
    <t xml:space="preserve">Q-2061</t>
  </si>
  <si>
    <t xml:space="preserve">Q-2071</t>
  </si>
  <si>
    <t xml:space="preserve">Q-2058</t>
  </si>
  <si>
    <t xml:space="preserve">Q-2066</t>
  </si>
  <si>
    <t xml:space="preserve">Q-2062</t>
  </si>
  <si>
    <t xml:space="preserve">Q-2080</t>
  </si>
  <si>
    <t xml:space="preserve">JOB-3353</t>
  </si>
  <si>
    <t xml:space="preserve">Q-2063</t>
  </si>
  <si>
    <t xml:space="preserve">Q-2053</t>
  </si>
  <si>
    <t xml:space="preserve">JOB-3326</t>
  </si>
  <si>
    <t xml:space="preserve">Q-2067</t>
  </si>
  <si>
    <t xml:space="preserve">Q-2054</t>
  </si>
  <si>
    <t xml:space="preserve">Q-2064</t>
  </si>
  <si>
    <t xml:space="preserve">JOB-3339</t>
  </si>
  <si>
    <t xml:space="preserve">Q-2082</t>
  </si>
  <si>
    <t xml:space="preserve">JOB-3342</t>
  </si>
  <si>
    <t xml:space="preserve">Q-2081</t>
  </si>
  <si>
    <t xml:space="preserve">Q-2072</t>
  </si>
  <si>
    <t xml:space="preserve">Q-2068</t>
  </si>
  <si>
    <t xml:space="preserve">JOB-3328</t>
  </si>
  <si>
    <t xml:space="preserve">Q-2073</t>
  </si>
  <si>
    <t xml:space="preserve">Q-2069</t>
  </si>
  <si>
    <t xml:space="preserve">JOB-3346</t>
  </si>
  <si>
    <t xml:space="preserve">Q-2096</t>
  </si>
  <si>
    <t xml:space="preserve">Q-2076</t>
  </si>
  <si>
    <t xml:space="preserve">JOB-3354</t>
  </si>
  <si>
    <t xml:space="preserve">Q-2090</t>
  </si>
  <si>
    <t xml:space="preserve">JOB-3338</t>
  </si>
  <si>
    <t xml:space="preserve">Q-2074</t>
  </si>
  <si>
    <t xml:space="preserve">JOB-3335</t>
  </si>
  <si>
    <t xml:space="preserve">Concrete and exposed aggregate, Northcote</t>
  </si>
  <si>
    <t xml:space="preserve">Q-2092</t>
  </si>
  <si>
    <t xml:space="preserve">Q-2075</t>
  </si>
  <si>
    <t xml:space="preserve">JOB-3340</t>
  </si>
  <si>
    <t xml:space="preserve">Q-2077</t>
  </si>
  <si>
    <t xml:space="preserve">Q-2070</t>
  </si>
  <si>
    <t xml:space="preserve">JOB-3344</t>
  </si>
  <si>
    <t xml:space="preserve">Q-2084</t>
  </si>
  <si>
    <t xml:space="preserve">Q-2085</t>
  </si>
  <si>
    <t xml:space="preserve">Q-2093</t>
  </si>
  <si>
    <t xml:space="preserve">Q-2078</t>
  </si>
  <si>
    <t xml:space="preserve">JOB-3327</t>
  </si>
  <si>
    <t xml:space="preserve">Q-2088</t>
  </si>
  <si>
    <t xml:space="preserve">Q-2102</t>
  </si>
  <si>
    <t xml:space="preserve">Q-2079</t>
  </si>
  <si>
    <t xml:space="preserve">Q-2091</t>
  </si>
  <si>
    <t xml:space="preserve">JOB-3351</t>
  </si>
  <si>
    <t xml:space="preserve">Q-2103</t>
  </si>
  <si>
    <t xml:space="preserve">Q-2086</t>
  </si>
  <si>
    <t xml:space="preserve">JOB-3331</t>
  </si>
  <si>
    <t xml:space="preserve">Q-2109</t>
  </si>
  <si>
    <t xml:space="preserve">Q-2097</t>
  </si>
  <si>
    <t xml:space="preserve">JOB-3343</t>
  </si>
  <si>
    <t xml:space="preserve">Q-2087</t>
  </si>
  <si>
    <t xml:space="preserve">Q-2104</t>
  </si>
  <si>
    <t xml:space="preserve">JOB-3350</t>
  </si>
  <si>
    <t xml:space="preserve">Q-2100</t>
  </si>
  <si>
    <t xml:space="preserve">Q-2094</t>
  </si>
  <si>
    <t xml:space="preserve">Q-2083</t>
  </si>
  <si>
    <t xml:space="preserve">Q-2098</t>
  </si>
  <si>
    <t xml:space="preserve">JOB-3337</t>
  </si>
  <si>
    <t xml:space="preserve">Q-2110</t>
  </si>
  <si>
    <t xml:space="preserve">JOB-3356</t>
  </si>
  <si>
    <t xml:space="preserve">Q-2114</t>
  </si>
  <si>
    <t xml:space="preserve">JOB-3345</t>
  </si>
  <si>
    <t xml:space="preserve">Q-2089</t>
  </si>
  <si>
    <t xml:space="preserve">Q-2101</t>
  </si>
  <si>
    <t xml:space="preserve">JOB-3357</t>
  </si>
  <si>
    <t xml:space="preserve">Concrete and exposed aggregate, Abbotsford</t>
  </si>
  <si>
    <t xml:space="preserve">Q-2121</t>
  </si>
  <si>
    <t xml:space="preserve">Q-2126</t>
  </si>
  <si>
    <t xml:space="preserve">Q-2105</t>
  </si>
  <si>
    <t xml:space="preserve">JOB-3352</t>
  </si>
  <si>
    <t xml:space="preserve">Q-2106</t>
  </si>
  <si>
    <t xml:space="preserve">JOB-3347</t>
  </si>
  <si>
    <t xml:space="preserve">Q-2095</t>
  </si>
  <si>
    <t xml:space="preserve">Q-2117</t>
  </si>
  <si>
    <t xml:space="preserve">Q-2099</t>
  </si>
  <si>
    <t xml:space="preserve">JOB-3355</t>
  </si>
  <si>
    <t xml:space="preserve">Q-2107</t>
  </si>
  <si>
    <t xml:space="preserve">JOB-3348</t>
  </si>
  <si>
    <t xml:space="preserve">Q-2132</t>
  </si>
  <si>
    <t xml:space="preserve">Q-2115</t>
  </si>
  <si>
    <t xml:space="preserve">JOB-3360</t>
  </si>
  <si>
    <t xml:space="preserve">Q-2122</t>
  </si>
  <si>
    <t xml:space="preserve">Q-2111</t>
  </si>
  <si>
    <t xml:space="preserve">JOB-3364</t>
  </si>
  <si>
    <t xml:space="preserve">Q-2118</t>
  </si>
  <si>
    <t xml:space="preserve">JOB-3349</t>
  </si>
  <si>
    <t xml:space="preserve">Q-2112</t>
  </si>
  <si>
    <t xml:space="preserve">JOB-3358</t>
  </si>
  <si>
    <t xml:space="preserve">Q-2134</t>
  </si>
  <si>
    <t xml:space="preserve">Q-2108</t>
  </si>
  <si>
    <t xml:space="preserve">Q-2123</t>
  </si>
  <si>
    <t xml:space="preserve">Q-2137</t>
  </si>
  <si>
    <t xml:space="preserve">Q-2128</t>
  </si>
  <si>
    <t xml:space="preserve">Q-2113</t>
  </si>
  <si>
    <t xml:space="preserve">JOB-3362</t>
  </si>
  <si>
    <t xml:space="preserve">Q-2119</t>
  </si>
  <si>
    <t xml:space="preserve">Q-2135</t>
  </si>
  <si>
    <t xml:space="preserve">Q-2124</t>
  </si>
  <si>
    <t xml:space="preserve">Q-2116</t>
  </si>
  <si>
    <t xml:space="preserve">Q-2127</t>
  </si>
  <si>
    <t xml:space="preserve">Q-2129</t>
  </si>
  <si>
    <t xml:space="preserve">Quote sent</t>
  </si>
  <si>
    <t xml:space="preserve">Q-2142</t>
  </si>
  <si>
    <t xml:space="preserve">Awaiting response</t>
  </si>
  <si>
    <t xml:space="preserve">Q-2138</t>
  </si>
  <si>
    <t xml:space="preserve">JOB-3371</t>
  </si>
  <si>
    <t xml:space="preserve">Q-2147</t>
  </si>
  <si>
    <t xml:space="preserve">JOB-3376</t>
  </si>
  <si>
    <t xml:space="preserve">Q-2158</t>
  </si>
  <si>
    <t xml:space="preserve">Q-2120</t>
  </si>
  <si>
    <t xml:space="preserve">Q-2148</t>
  </si>
  <si>
    <t xml:space="preserve">Q-2156</t>
  </si>
  <si>
    <t xml:space="preserve">Q-2143</t>
  </si>
  <si>
    <t xml:space="preserve">Q-2130</t>
  </si>
  <si>
    <t xml:space="preserve">Q-2125</t>
  </si>
  <si>
    <t xml:space="preserve">JOB-3359</t>
  </si>
  <si>
    <t xml:space="preserve">Q-2161</t>
  </si>
  <si>
    <t xml:space="preserve">Q-2139</t>
  </si>
  <si>
    <t xml:space="preserve">Q-2131</t>
  </si>
  <si>
    <t xml:space="preserve">JOB-3367</t>
  </si>
  <si>
    <t xml:space="preserve">Q-2144</t>
  </si>
  <si>
    <t xml:space="preserve">Q-2149</t>
  </si>
  <si>
    <t xml:space="preserve">JOB-3361</t>
  </si>
  <si>
    <t xml:space="preserve">Q-2145</t>
  </si>
  <si>
    <t xml:space="preserve">Q-2154</t>
  </si>
  <si>
    <t xml:space="preserve">Q-2150</t>
  </si>
  <si>
    <t xml:space="preserve">Q-2133</t>
  </si>
  <si>
    <t xml:space="preserve">Q-2151</t>
  </si>
  <si>
    <t xml:space="preserve">Q-2136</t>
  </si>
  <si>
    <t xml:space="preserve">Q-2146</t>
  </si>
  <si>
    <t xml:space="preserve">JOB-3363</t>
  </si>
  <si>
    <t xml:space="preserve">Q-2155</t>
  </si>
  <si>
    <t xml:space="preserve">JOB-3365</t>
  </si>
  <si>
    <t xml:space="preserve">Q-2140</t>
  </si>
  <si>
    <t xml:space="preserve">Q-2176</t>
  </si>
  <si>
    <t xml:space="preserve">JOB-3377</t>
  </si>
  <si>
    <t xml:space="preserve">Q-2152</t>
  </si>
  <si>
    <t xml:space="preserve">JOB-3378</t>
  </si>
  <si>
    <t xml:space="preserve">Q-2159</t>
  </si>
  <si>
    <t xml:space="preserve">Q-2153</t>
  </si>
  <si>
    <t xml:space="preserve">Q-2141</t>
  </si>
  <si>
    <t xml:space="preserve">Q-2178</t>
  </si>
  <si>
    <t xml:space="preserve">Q-2188</t>
  </si>
  <si>
    <t xml:space="preserve">Planting and mulching, Heidelberg</t>
  </si>
  <si>
    <t xml:space="preserve">Q-2197</t>
  </si>
  <si>
    <t xml:space="preserve">Q-2162</t>
  </si>
  <si>
    <t xml:space="preserve">Q-2165</t>
  </si>
  <si>
    <t xml:space="preserve">Q-2172</t>
  </si>
  <si>
    <t xml:space="preserve">JOB-3387</t>
  </si>
  <si>
    <t xml:space="preserve">Q-2157</t>
  </si>
  <si>
    <t xml:space="preserve">Q-2163</t>
  </si>
  <si>
    <t xml:space="preserve">JOB-3374</t>
  </si>
  <si>
    <t xml:space="preserve">Q-2189</t>
  </si>
  <si>
    <t xml:space="preserve">Q-2177</t>
  </si>
  <si>
    <t xml:space="preserve">Q-2190</t>
  </si>
  <si>
    <t xml:space="preserve">Q-2160</t>
  </si>
  <si>
    <t xml:space="preserve">Q-2166</t>
  </si>
  <si>
    <t xml:space="preserve">JOB-3366</t>
  </si>
  <si>
    <t xml:space="preserve">Q-2167</t>
  </si>
  <si>
    <t xml:space="preserve">Q-2180</t>
  </si>
  <si>
    <t xml:space="preserve">JOB-3388</t>
  </si>
  <si>
    <t xml:space="preserve">Q-2181</t>
  </si>
  <si>
    <t xml:space="preserve">Q-2170</t>
  </si>
  <si>
    <t xml:space="preserve">Q-2173</t>
  </si>
  <si>
    <t xml:space="preserve">Q-2171</t>
  </si>
  <si>
    <t xml:space="preserve">Q-2210</t>
  </si>
  <si>
    <t xml:space="preserve">JOB-3382</t>
  </si>
  <si>
    <t xml:space="preserve">Q-2191</t>
  </si>
  <si>
    <t xml:space="preserve">Q-2164</t>
  </si>
  <si>
    <t xml:space="preserve">Q-2199</t>
  </si>
  <si>
    <t xml:space="preserve">Q-2168</t>
  </si>
  <si>
    <t xml:space="preserve">JOB-3370</t>
  </si>
  <si>
    <t xml:space="preserve">Q-2182</t>
  </si>
  <si>
    <t xml:space="preserve">Q-2169</t>
  </si>
  <si>
    <t xml:space="preserve">JOB-3368</t>
  </si>
  <si>
    <t xml:space="preserve">Q-2179</t>
  </si>
  <si>
    <t xml:space="preserve">Q-2174</t>
  </si>
  <si>
    <t xml:space="preserve">JOB-3369</t>
  </si>
  <si>
    <t xml:space="preserve">Q-2175</t>
  </si>
  <si>
    <t xml:space="preserve">JOB-3372</t>
  </si>
  <si>
    <t xml:space="preserve">Q-2211</t>
  </si>
  <si>
    <t xml:space="preserve">Q-2183</t>
  </si>
  <si>
    <t xml:space="preserve">Q-2192</t>
  </si>
  <si>
    <t xml:space="preserve">Q-2205</t>
  </si>
  <si>
    <t xml:space="preserve">Q-2193</t>
  </si>
  <si>
    <t xml:space="preserve">JOB-3385</t>
  </si>
  <si>
    <t xml:space="preserve">Q-2184</t>
  </si>
  <si>
    <t xml:space="preserve">Q-2185</t>
  </si>
  <si>
    <t xml:space="preserve">Q-2220</t>
  </si>
  <si>
    <t xml:space="preserve">JOB-3381</t>
  </si>
  <si>
    <t xml:space="preserve">Q-2212</t>
  </si>
  <si>
    <t xml:space="preserve">Q-2186</t>
  </si>
  <si>
    <t xml:space="preserve">Q-2200</t>
  </si>
  <si>
    <t xml:space="preserve">Q-2201</t>
  </si>
  <si>
    <t xml:space="preserve">Q-2232</t>
  </si>
  <si>
    <t xml:space="preserve">Q-2221</t>
  </si>
  <si>
    <t xml:space="preserve">Q-2202</t>
  </si>
  <si>
    <t xml:space="preserve">Q-2233</t>
  </si>
  <si>
    <t xml:space="preserve">Q-2194</t>
  </si>
  <si>
    <t xml:space="preserve">Q-2195</t>
  </si>
  <si>
    <t xml:space="preserve">Q-2196</t>
  </si>
  <si>
    <t xml:space="preserve">Q-2198</t>
  </si>
  <si>
    <t xml:space="preserve">Q-2203</t>
  </si>
  <si>
    <t xml:space="preserve">JOB-3375</t>
  </si>
  <si>
    <t xml:space="preserve">Q-2213</t>
  </si>
  <si>
    <t xml:space="preserve">JOB-3379</t>
  </si>
  <si>
    <t xml:space="preserve">Q-2214</t>
  </si>
  <si>
    <t xml:space="preserve">Q-2238</t>
  </si>
  <si>
    <t xml:space="preserve">Q-2187</t>
  </si>
  <si>
    <t xml:space="preserve">Q-2222</t>
  </si>
  <si>
    <t xml:space="preserve">Q-2206</t>
  </si>
  <si>
    <t xml:space="preserve">Q-2228</t>
  </si>
  <si>
    <t xml:space="preserve">Q-2217</t>
  </si>
  <si>
    <t xml:space="preserve">Q-2239</t>
  </si>
  <si>
    <t xml:space="preserve">Q-2218</t>
  </si>
  <si>
    <t xml:space="preserve">Q-2245</t>
  </si>
  <si>
    <t xml:space="preserve">Q-2223</t>
  </si>
  <si>
    <t xml:space="preserve">JOB-3380</t>
  </si>
  <si>
    <t xml:space="preserve">Q-2224</t>
  </si>
  <si>
    <t xml:space="preserve">Q-2207</t>
  </si>
  <si>
    <t xml:space="preserve">JOB-3384</t>
  </si>
  <si>
    <t xml:space="preserve">Q-2208</t>
  </si>
  <si>
    <t xml:space="preserve">Q-2215</t>
  </si>
  <si>
    <t xml:space="preserve">Q-2204</t>
  </si>
  <si>
    <t xml:space="preserve">Q-2216</t>
  </si>
  <si>
    <t xml:space="preserve">Q-2225</t>
  </si>
  <si>
    <t xml:space="preserve">Q-2209</t>
  </si>
  <si>
    <t xml:space="preserve">JOB-3373</t>
  </si>
  <si>
    <t xml:space="preserve">Q-2273</t>
  </si>
  <si>
    <t xml:space="preserve">Q-2236</t>
  </si>
  <si>
    <t xml:space="preserve">Q-2219</t>
  </si>
  <si>
    <t xml:space="preserve">Q-2240</t>
  </si>
  <si>
    <t xml:space="preserve">Q-2229</t>
  </si>
  <si>
    <t xml:space="preserve">JOB-3386</t>
  </si>
  <si>
    <t xml:space="preserve">Q-2226</t>
  </si>
  <si>
    <t xml:space="preserve">Q-2227</t>
  </si>
  <si>
    <t xml:space="preserve">Q-2246</t>
  </si>
  <si>
    <t xml:space="preserve">Q-2288</t>
  </si>
  <si>
    <t xml:space="preserve">Q-2247</t>
  </si>
  <si>
    <t xml:space="preserve">Q-2265</t>
  </si>
  <si>
    <t xml:space="preserve">Q-2266</t>
  </si>
  <si>
    <t xml:space="preserve">Q-2230</t>
  </si>
  <si>
    <t xml:space="preserve">Q-2253</t>
  </si>
  <si>
    <t xml:space="preserve">Quote approved</t>
  </si>
  <si>
    <t xml:space="preserve">Q-2234</t>
  </si>
  <si>
    <t xml:space="preserve">Approved</t>
  </si>
  <si>
    <t xml:space="preserve">Q-2237</t>
  </si>
  <si>
    <t xml:space="preserve">Quote being prepared</t>
  </si>
  <si>
    <t xml:space="preserve">Q-2231</t>
  </si>
  <si>
    <t xml:space="preserve">Draft</t>
  </si>
  <si>
    <t xml:space="preserve">Q-2267</t>
  </si>
  <si>
    <t xml:space="preserve">Q-2241</t>
  </si>
  <si>
    <t xml:space="preserve">Q-2274</t>
  </si>
  <si>
    <t xml:space="preserve">Q-2268</t>
  </si>
  <si>
    <t xml:space="preserve">Q-2242</t>
  </si>
  <si>
    <t xml:space="preserve">Q-2235</t>
  </si>
  <si>
    <t xml:space="preserve">Q-2243</t>
  </si>
  <si>
    <t xml:space="preserve">JOB-3383</t>
  </si>
  <si>
    <t xml:space="preserve">Q-2248</t>
  </si>
  <si>
    <t xml:space="preserve">Q-2249</t>
  </si>
  <si>
    <t xml:space="preserve">Q-2254</t>
  </si>
  <si>
    <t xml:space="preserve">Q-2244</t>
  </si>
  <si>
    <t xml:space="preserve">Q-2258</t>
  </si>
  <si>
    <t xml:space="preserve">Q-2282</t>
  </si>
  <si>
    <t xml:space="preserve">Q-2269</t>
  </si>
  <si>
    <t xml:space="preserve">Q-2259</t>
  </si>
  <si>
    <t xml:space="preserve">Q-2255</t>
  </si>
  <si>
    <t xml:space="preserve">Q-2275</t>
  </si>
  <si>
    <t xml:space="preserve">Q-2270</t>
  </si>
  <si>
    <t xml:space="preserve">Q-2289</t>
  </si>
  <si>
    <t xml:space="preserve">Q-2250</t>
  </si>
  <si>
    <t xml:space="preserve">Q-2256</t>
  </si>
  <si>
    <t xml:space="preserve">Q-2260</t>
  </si>
  <si>
    <t xml:space="preserve">Q-2251</t>
  </si>
  <si>
    <t xml:space="preserve">Q-2276</t>
  </si>
  <si>
    <t xml:space="preserve">Q-2252</t>
  </si>
  <si>
    <t xml:space="preserve">Q-2277</t>
  </si>
  <si>
    <t xml:space="preserve">Q-2271</t>
  </si>
  <si>
    <t xml:space="preserve">Q-2290</t>
  </si>
  <si>
    <t xml:space="preserve">Q-2278</t>
  </si>
  <si>
    <t xml:space="preserve">Q-2261</t>
  </si>
  <si>
    <t xml:space="preserve">Q-2257</t>
  </si>
  <si>
    <t xml:space="preserve">Q-2262</t>
  </si>
  <si>
    <t xml:space="preserve">Q-2272</t>
  </si>
  <si>
    <t xml:space="preserve">Q-2279</t>
  </si>
  <si>
    <t xml:space="preserve">Q-2283</t>
  </si>
  <si>
    <t xml:space="preserve">Q-2263</t>
  </si>
  <si>
    <t xml:space="preserve">Q-2264</t>
  </si>
  <si>
    <t xml:space="preserve">Q-2280</t>
  </si>
  <si>
    <t xml:space="preserve">Q-2284</t>
  </si>
  <si>
    <t xml:space="preserve">Q-2285</t>
  </si>
  <si>
    <t xml:space="preserve">Q-2281</t>
  </si>
  <si>
    <t xml:space="preserve">Q-2291</t>
  </si>
  <si>
    <t xml:space="preserve">Q-2286</t>
  </si>
  <si>
    <t xml:space="preserve">Q-2287</t>
  </si>
  <si>
    <t xml:space="preserve">Q-2292</t>
  </si>
  <si>
    <t xml:space="preserve">Q-2293</t>
  </si>
  <si>
    <t xml:space="preserve">Q-2294</t>
  </si>
  <si>
    <t xml:space="preserve">Q-2295</t>
  </si>
  <si>
    <t xml:space="preserve">Q-2296</t>
  </si>
  <si>
    <t xml:space="preserve">Q-2297</t>
  </si>
  <si>
    <t xml:space="preserve">Q-2298</t>
  </si>
  <si>
    <t xml:space="preserve">Q-2299</t>
  </si>
  <si>
    <t xml:space="preserve">Q-2300</t>
  </si>
  <si>
    <t xml:space="preserve">Total (follows filters)</t>
  </si>
  <si>
    <t xml:space="preserve">Quote</t>
  </si>
  <si>
    <t xml:space="preserve">Quote title (starts with the deal ID)</t>
  </si>
  <si>
    <t xml:space="preserve">Created or sent</t>
  </si>
  <si>
    <t xml:space="preserve">Status</t>
  </si>
  <si>
    <t xml:space="preserve">Total (ex GST)</t>
  </si>
  <si>
    <t xml:space="preserve">GST 10%</t>
  </si>
  <si>
    <t xml:space="preserve">Total (inc GST)</t>
  </si>
  <si>
    <t xml:space="preserve">HubSpot deal</t>
  </si>
  <si>
    <t xml:space="preserve">[HS 412300015] Garden makeover, Abbotsford</t>
  </si>
  <si>
    <t xml:space="preserve">[HS 412300214] Planting and mulching, Mentone</t>
  </si>
  <si>
    <t xml:space="preserve">[HS 412300496] Garden makeover, Bentleigh</t>
  </si>
  <si>
    <t xml:space="preserve">[HS 412300548] Concrete and exposed aggregate, Kew</t>
  </si>
  <si>
    <t xml:space="preserve">[HS 412300346] Garden makeover, Sunshine</t>
  </si>
  <si>
    <t xml:space="preserve">[HS 412300766] Retaining wall, Preston</t>
  </si>
  <si>
    <t xml:space="preserve">[HS 412300419] Turf and irrigation, Moonee Ponds</t>
  </si>
  <si>
    <t xml:space="preserve">[HS 412301126] Garden makeover, Carlton</t>
  </si>
  <si>
    <t xml:space="preserve">[HS 412300245] Retaining wall, Mentone</t>
  </si>
  <si>
    <t xml:space="preserve">[HS 412300315] Planting and mulching, Camberwell</t>
  </si>
  <si>
    <t xml:space="preserve">[HS 412301265] Turf and irrigation, Preston West</t>
  </si>
  <si>
    <t xml:space="preserve">[HS 412301324] Retaining wall, Altona</t>
  </si>
  <si>
    <t xml:space="preserve">[HS 412300132] Paving, Footscray</t>
  </si>
  <si>
    <t xml:space="preserve">[HS 412300457] Retaining wall, Fitzroy</t>
  </si>
  <si>
    <t xml:space="preserve">[HS 412300565] Retaining wall, Altona</t>
  </si>
  <si>
    <t xml:space="preserve">[HS 412300951] Pergola and decking, Werribee</t>
  </si>
  <si>
    <t xml:space="preserve">[HS 412300980] Planting and mulching, St Kilda</t>
  </si>
  <si>
    <t xml:space="preserve">[HS 412300063] Paving, Collingwood</t>
  </si>
  <si>
    <t xml:space="preserve">[HS 412300375] Concrete and exposed aggregate, Williamstown</t>
  </si>
  <si>
    <t xml:space="preserve">[HS 412301667] Pergola and decking, Clayton</t>
  </si>
  <si>
    <t xml:space="preserve">[HS 412301760] Paving, Brunswick</t>
  </si>
  <si>
    <t xml:space="preserve">[HS 412302135] Concrete and exposed aggregate, Moonee Ponds</t>
  </si>
  <si>
    <t xml:space="preserve">[HS 412300608] Turf and irrigation, Oakleigh</t>
  </si>
  <si>
    <t xml:space="preserve">[HS 412301432] Pergola and decking, Epping</t>
  </si>
  <si>
    <t xml:space="preserve">[HS 412301604] Garden makeover, Footscray</t>
  </si>
  <si>
    <t xml:space="preserve">[HS 412300084] Garden makeover, Coburg</t>
  </si>
  <si>
    <t xml:space="preserve">[HS 412300706] Paving, Moorabbin</t>
  </si>
  <si>
    <t xml:space="preserve">[HS 412301816] Garden makeover, Mentone</t>
  </si>
  <si>
    <t xml:space="preserve">[HS 412302092] Retaining wall, Bayswater</t>
  </si>
  <si>
    <t xml:space="preserve">[HS 412302266] Concrete and exposed aggregate, Yarraville</t>
  </si>
  <si>
    <t xml:space="preserve">[HS 412302297] Paving, Clayton</t>
  </si>
  <si>
    <t xml:space="preserve">[HS 412301226] Paving, Epping</t>
  </si>
  <si>
    <t xml:space="preserve">[HS 412301084] Paving, Essendon</t>
  </si>
  <si>
    <t xml:space="preserve">[HS 412302001] Turf and irrigation, Williamstown</t>
  </si>
  <si>
    <t xml:space="preserve">[HS 412302049] Paving, Abbotsford</t>
  </si>
  <si>
    <t xml:space="preserve">[HS 412302149] Concrete and exposed aggregate, Collingwood</t>
  </si>
  <si>
    <t xml:space="preserve">[HS 412301209] Paving, Werribee</t>
  </si>
  <si>
    <t xml:space="preserve">[HS 412301503] Turf and irrigation, Brunswick</t>
  </si>
  <si>
    <t xml:space="preserve">[HS 412301968] Concrete and exposed aggregate, Thomastown</t>
  </si>
  <si>
    <t xml:space="preserve">[HS 412301638] Paving, Ringwood</t>
  </si>
  <si>
    <t xml:space="preserve">[HS 412301783] Concrete and exposed aggregate, Preston</t>
  </si>
  <si>
    <t xml:space="preserve">[HS 412302199] Pergola and decking, Thomastown</t>
  </si>
  <si>
    <t xml:space="preserve">[HS 412302778] Turf and irrigation, Bentleigh</t>
  </si>
  <si>
    <t xml:space="preserve">[HS 412301028] Concrete and exposed aggregate, Brighton</t>
  </si>
  <si>
    <t xml:space="preserve">[HS 412301345] Turf and irrigation, Burwood</t>
  </si>
  <si>
    <t xml:space="preserve">[HS 412301529] Retaining wall, Abbotsford</t>
  </si>
  <si>
    <t xml:space="preserve">[HS 412302890] Garden makeover, Northcote</t>
  </si>
  <si>
    <t xml:space="preserve">[HS 412303096] Turf and irrigation, Dandenong</t>
  </si>
  <si>
    <t xml:space="preserve">[HS 412303124] Pergola and decking, Ascot Vale</t>
  </si>
  <si>
    <t xml:space="preserve">[HS 412303156] Turf and irrigation, Yarraville</t>
  </si>
  <si>
    <t xml:space="preserve">[HS 412301941] Turf and irrigation, Cheltenham</t>
  </si>
  <si>
    <t xml:space="preserve">[HS 412303035] Planting and mulching, Essendon</t>
  </si>
  <si>
    <t xml:space="preserve">[HS 412302455] Planting and mulching, Moorabbin</t>
  </si>
  <si>
    <t xml:space="preserve">[HS 412302590] Paving, Ringwood</t>
  </si>
  <si>
    <t xml:space="preserve">[HS 412302341] Turf and irrigation, Brunswick</t>
  </si>
  <si>
    <t xml:space="preserve">[HS 412302546] Paving, Footscray</t>
  </si>
  <si>
    <t xml:space="preserve">[HS 412302378] Paving, Northcote</t>
  </si>
  <si>
    <t xml:space="preserve">[HS 412302646] Turf and irrigation, Fitzroy</t>
  </si>
  <si>
    <t xml:space="preserve">[HS 412302708] Turf and irrigation, Footscray</t>
  </si>
  <si>
    <t xml:space="preserve">[HS 412303274] Retaining wall, Yarraville</t>
  </si>
  <si>
    <t xml:space="preserve">[HS 412304227] Turf and irrigation, Cheltenham</t>
  </si>
  <si>
    <t xml:space="preserve">[HS 412302925] Garden makeover, Ascot Vale</t>
  </si>
  <si>
    <t xml:space="preserve">[HS 412303430] Pergola and decking, Ringwood</t>
  </si>
  <si>
    <t xml:space="preserve">[HS 412303448] Garden makeover, Brunswick</t>
  </si>
  <si>
    <t xml:space="preserve">[HS 412303495] Pergola and decking, Preston</t>
  </si>
  <si>
    <t xml:space="preserve">[HS 412303715] Planting and mulching, Preston</t>
  </si>
  <si>
    <t xml:space="preserve">[HS 412303896] Garden makeover, Collingwood</t>
  </si>
  <si>
    <t xml:space="preserve">[HS 412303999] Paving, Preston</t>
  </si>
  <si>
    <t xml:space="preserve">[HS 412303871] Concrete and exposed aggregate, Sunshine</t>
  </si>
  <si>
    <t xml:space="preserve">[HS 412303986] Turf and irrigation, Bentleigh</t>
  </si>
  <si>
    <t xml:space="preserve">[HS 412302679] Turf and irrigation, Ringwood</t>
  </si>
  <si>
    <t xml:space="preserve">[HS 412302745] Retaining wall, Brunswick</t>
  </si>
  <si>
    <t xml:space="preserve">[HS 412303188] Turf and irrigation, Preston</t>
  </si>
  <si>
    <t xml:space="preserve">[HS 412303737] Pergola and decking, Preston West</t>
  </si>
  <si>
    <t xml:space="preserve">[HS 412304034] Retaining wall, Brighton</t>
  </si>
  <si>
    <t xml:space="preserve">[HS 412304625] Paving, Carlton</t>
  </si>
  <si>
    <t xml:space="preserve">[HS 412304794] Planting and mulching, Thomastown</t>
  </si>
  <si>
    <t xml:space="preserve">[HS 412303348] Planting and mulching, Bayswater</t>
  </si>
  <si>
    <t xml:space="preserve">[HS 412303655] Retaining wall, Williamstown</t>
  </si>
  <si>
    <t xml:space="preserve">[HS 412303778] Concrete and exposed aggregate, Ringwood</t>
  </si>
  <si>
    <t xml:space="preserve">[HS 412304183] Retaining wall, Sunshine</t>
  </si>
  <si>
    <t xml:space="preserve">[HS 412304487] Paving, Preston</t>
  </si>
  <si>
    <t xml:space="preserve">[HS 412304594] Paving, Hawthorn</t>
  </si>
  <si>
    <t xml:space="preserve">[HS 412304929] Retaining wall, Cheltenham</t>
  </si>
  <si>
    <t xml:space="preserve">[HS 412303525] Garden makeover, Burwood</t>
  </si>
  <si>
    <t xml:space="preserve">[HS 412304255] Pergola and decking, Ringwood</t>
  </si>
  <si>
    <t xml:space="preserve">[HS 412304374] Planting and mulching, Richmond</t>
  </si>
  <si>
    <t xml:space="preserve">[HS 412303231] Pergola and decking, Collingwood</t>
  </si>
  <si>
    <t xml:space="preserve">[HS 412305089] Turf and irrigation, Essendon</t>
  </si>
  <si>
    <t xml:space="preserve">[HS 412305158] Paving, Northcote</t>
  </si>
  <si>
    <t xml:space="preserve">[HS 412305481] Pergola and decking, Ringwood</t>
  </si>
  <si>
    <t xml:space="preserve">[HS 412305595] Pergola and decking, Coburg</t>
  </si>
  <si>
    <t xml:space="preserve">[HS 412305632] Garden makeover, Kew</t>
  </si>
  <si>
    <t xml:space="preserve">[HS 412303933] Garden makeover, Preston</t>
  </si>
  <si>
    <t xml:space="preserve">[HS 412304405] Pergola and decking, Williamstown</t>
  </si>
  <si>
    <t xml:space="preserve">[HS 412305278] Paving, Fitzroy</t>
  </si>
  <si>
    <t xml:space="preserve">[HS 412305462] Paving, Box Hill</t>
  </si>
  <si>
    <t xml:space="preserve">[HS 412305684] Paving, Preston West</t>
  </si>
  <si>
    <t xml:space="preserve">[HS 412305313] Planting and mulching, Oakleigh</t>
  </si>
  <si>
    <t xml:space="preserve">[HS 412305779] Retaining wall, Richmond</t>
  </si>
  <si>
    <t xml:space="preserve">[HS 412305849] Garden makeover, Fitzroy</t>
  </si>
  <si>
    <t xml:space="preserve">[HS 412305888] Concrete and exposed aggregate, Bayswater</t>
  </si>
  <si>
    <t xml:space="preserve">[HS 412303606] Garden makeover, Epping</t>
  </si>
  <si>
    <t xml:space="preserve">[HS 412304463] Pergola and decking, Hawthorn</t>
  </si>
  <si>
    <t xml:space="preserve">[HS 412304898] Paving, Bentleigh</t>
  </si>
  <si>
    <t xml:space="preserve">[HS 412304129] Concrete and exposed aggregate, Heidelberg</t>
  </si>
  <si>
    <t xml:space="preserve">[HS 412304874] Turf and irrigation, Moorabbin</t>
  </si>
  <si>
    <t xml:space="preserve">[HS 412305120] Planting and mulching, Hawthorn</t>
  </si>
  <si>
    <t xml:space="preserve">[HS 412305002] Turf and irrigation, Footscray</t>
  </si>
  <si>
    <t xml:space="preserve">[HS 412305243] Turf and irrigation, Dandenong</t>
  </si>
  <si>
    <t xml:space="preserve">[HS 412305742] Concrete and exposed aggregate, Burwood</t>
  </si>
  <si>
    <t xml:space="preserve">[HS 412305810] Turf and irrigation, Bentleigh</t>
  </si>
  <si>
    <t xml:space="preserve">[HS 412304705] Planting and mulching, Hawthorn</t>
  </si>
  <si>
    <t xml:space="preserve">[HS 412306198] Turf and irrigation, Coburg</t>
  </si>
  <si>
    <t xml:space="preserve">[HS 412306464] Pergola and decking, Richmond</t>
  </si>
  <si>
    <t xml:space="preserve">[HS 412307010] Paving, Cheltenham</t>
  </si>
  <si>
    <t xml:space="preserve">[HS 412305968] Paving, Mentone</t>
  </si>
  <si>
    <t xml:space="preserve">[HS 412306576] Turf and irrigation, Moorabbin</t>
  </si>
  <si>
    <t xml:space="preserve">[HS 412306616] Concrete and exposed aggregate, Cheltenham</t>
  </si>
  <si>
    <t xml:space="preserve">[HS 412304541] Planting and mulching, Bayswater</t>
  </si>
  <si>
    <t xml:space="preserve">[HS 412305706] Pergola and decking, Collingwood</t>
  </si>
  <si>
    <t xml:space="preserve">[HS 412306690] Paving, Richmond</t>
  </si>
  <si>
    <t xml:space="preserve">[HS 412305062] Pergola and decking, Carlton</t>
  </si>
  <si>
    <t xml:space="preserve">[HS 412305342] Retaining wall, Williamstown</t>
  </si>
  <si>
    <t xml:space="preserve">[HS 412305411] Concrete and exposed aggregate, Oakleigh</t>
  </si>
  <si>
    <t xml:space="preserve">[HS 412305519] Paving, Bayswater</t>
  </si>
  <si>
    <t xml:space="preserve">[HS 412306300] Garden makeover, Brighton</t>
  </si>
  <si>
    <t xml:space="preserve">[HS 412306501] Planting and mulching, Essendon</t>
  </si>
  <si>
    <t xml:space="preserve">[HS 412307232] Retaining wall, Camberwell</t>
  </si>
  <si>
    <t xml:space="preserve">[HS 412304973] Garden makeover, Bayswater</t>
  </si>
  <si>
    <t xml:space="preserve">[HS 412306009] Retaining wall, St Kilda</t>
  </si>
  <si>
    <t xml:space="preserve">[HS 412306095] Turf and irrigation, Collingwood</t>
  </si>
  <si>
    <t xml:space="preserve">[HS 412306890] Garden makeover, Hawthorn</t>
  </si>
  <si>
    <t xml:space="preserve">[HS 412307291] Paving, Bentleigh</t>
  </si>
  <si>
    <t xml:space="preserve">[HS 412305194] Garden makeover, Essendon</t>
  </si>
  <si>
    <t xml:space="preserve">[HS 412306167] Retaining wall, Preston</t>
  </si>
  <si>
    <t xml:space="preserve">[HS 412306337] Turf and irrigation, Ringwood</t>
  </si>
  <si>
    <t xml:space="preserve">[HS 412306706] Pergola and decking, Bayswater</t>
  </si>
  <si>
    <t xml:space="preserve">[HS 412307161] Retaining wall, Clayton</t>
  </si>
  <si>
    <t xml:space="preserve">[HS 412307960] Garden makeover, Ascot Vale</t>
  </si>
  <si>
    <t xml:space="preserve">[HS 412306044] Paving, Altona</t>
  </si>
  <si>
    <t xml:space="preserve">[HS 412306105] Paving, Williamstown</t>
  </si>
  <si>
    <t xml:space="preserve">[HS 412306937] Retaining wall, Richmond</t>
  </si>
  <si>
    <t xml:space="preserve">[HS 412305934] Pergola and decking, Essendon</t>
  </si>
  <si>
    <t xml:space="preserve">[HS 412306387] Planting and mulching, Footscray</t>
  </si>
  <si>
    <t xml:space="preserve">[HS 412306629] Planting and mulching, Malvern</t>
  </si>
  <si>
    <t xml:space="preserve">[HS 412306739] Garden makeover, Moonee Ponds</t>
  </si>
  <si>
    <t xml:space="preserve">[HS 412307495] Paving, Ringwood</t>
  </si>
  <si>
    <t xml:space="preserve">[HS 412306244] Paving, Collingwood</t>
  </si>
  <si>
    <t xml:space="preserve">[HS 412307541] Paving, Essendon</t>
  </si>
  <si>
    <t xml:space="preserve">[HS 412308078] Pergola and decking, Reservoir</t>
  </si>
  <si>
    <t xml:space="preserve">[HS 412308497] Turf and irrigation, Ringwood</t>
  </si>
  <si>
    <t xml:space="preserve">[HS 412308635] Retaining wall, Box Hill</t>
  </si>
  <si>
    <t xml:space="preserve">[HS 412306271] Planting and mulching, Brunswick</t>
  </si>
  <si>
    <t xml:space="preserve">[HS 412306830] Planting and mulching, Preston</t>
  </si>
  <si>
    <t xml:space="preserve">[HS 412308330] Turf and irrigation, Yarraville</t>
  </si>
  <si>
    <t xml:space="preserve">[HS 412308769] Retaining wall, Yarraville</t>
  </si>
  <si>
    <t xml:space="preserve">[HS 412307274] Retaining wall, Richmond</t>
  </si>
  <si>
    <t xml:space="preserve">[HS 412307828] Paving, Coburg</t>
  </si>
  <si>
    <t xml:space="preserve">[HS 412308281] Concrete and exposed aggregate, Moonee Ponds</t>
  </si>
  <si>
    <t xml:space="preserve">[HS 412307419] Concrete and exposed aggregate, Box Hill</t>
  </si>
  <si>
    <t xml:space="preserve">[HS 412307669] Concrete and exposed aggregate, Werribee</t>
  </si>
  <si>
    <t xml:space="preserve">[HS 412307747] Planting and mulching, Williamstown</t>
  </si>
  <si>
    <t xml:space="preserve">[HS 412308222] Paving, Mentone</t>
  </si>
  <si>
    <t xml:space="preserve">[HS 412308510] Turf and irrigation, Thomastown</t>
  </si>
  <si>
    <t xml:space="preserve">[HS 412308975] Paving, Fitzroy</t>
  </si>
  <si>
    <t xml:space="preserve">[HS 412307031] Turf and irrigation, Richmond</t>
  </si>
  <si>
    <t xml:space="preserve">[HS 412307198] Turf and irrigation, Carlton</t>
  </si>
  <si>
    <t xml:space="preserve">[HS 412307874] Retaining wall, Cheltenham</t>
  </si>
  <si>
    <t xml:space="preserve">[HS 412307924] Paving, Preston West</t>
  </si>
  <si>
    <t xml:space="preserve">[HS 412308565] Turf and irrigation, Cheltenham</t>
  </si>
  <si>
    <t xml:space="preserve">[HS 412308940] Garden makeover, Altona</t>
  </si>
  <si>
    <t xml:space="preserve">[HS 412309081] Garden makeover, Werribee</t>
  </si>
  <si>
    <t xml:space="preserve">[HS 412307331] Turf and irrigation, Essendon</t>
  </si>
  <si>
    <t xml:space="preserve">[HS 412307886] Retaining wall, Hawthorn</t>
  </si>
  <si>
    <t xml:space="preserve">[HS 412308448] Turf and irrigation, Hawthorn</t>
  </si>
  <si>
    <t xml:space="preserve">[HS 412308991] Planting and mulching, Moonee Ponds</t>
  </si>
  <si>
    <t xml:space="preserve">[HS 412309707] Pergola and decking, Thomastown</t>
  </si>
  <si>
    <t xml:space="preserve">[HS 412309181] Pergola and decking, Collingwood</t>
  </si>
  <si>
    <t xml:space="preserve">[HS 412309530] Turf and irrigation, Yarraville</t>
  </si>
  <si>
    <t xml:space="preserve">[HS 412309796] Paving, St Kilda</t>
  </si>
  <si>
    <t xml:space="preserve">[HS 412307445] Pergola and decking, Sunshine</t>
  </si>
  <si>
    <t xml:space="preserve">[HS 412307557] Paving, Brighton</t>
  </si>
  <si>
    <t xml:space="preserve">[HS 412307708] Concrete and exposed aggregate, Ascot Vale</t>
  </si>
  <si>
    <t xml:space="preserve">[HS 412308185] Pergola and decking, Reservoir</t>
  </si>
  <si>
    <t xml:space="preserve">[HS 412308736] Paving, Burwood</t>
  </si>
  <si>
    <t xml:space="preserve">[HS 412308820] Garden makeover, Kew</t>
  </si>
  <si>
    <t xml:space="preserve">[HS 412309055] Planting and mulching, Sunshine</t>
  </si>
  <si>
    <t xml:space="preserve">[HS 412309240] Concrete and exposed aggregate, Kew</t>
  </si>
  <si>
    <t xml:space="preserve">[HS 412309421] Retaining wall, Abbotsford</t>
  </si>
  <si>
    <t xml:space="preserve">[HS 412309628] Pergola and decking, Dandenong</t>
  </si>
  <si>
    <t xml:space="preserve">[HS 412310150] Retaining wall, Mentone</t>
  </si>
  <si>
    <t xml:space="preserve">[HS 412308303] Retaining wall, Moorabbin</t>
  </si>
  <si>
    <t xml:space="preserve">[HS 412309343] Paving, Williamstown</t>
  </si>
  <si>
    <t xml:space="preserve">[HS 412309497] Paving, Burwood</t>
  </si>
  <si>
    <t xml:space="preserve">[HS 412310035] Retaining wall, Preston</t>
  </si>
  <si>
    <t xml:space="preserve">[HS 412310188] Paving, Bentleigh</t>
  </si>
  <si>
    <t xml:space="preserve">[HS 412310370] Retaining wall, Epping</t>
  </si>
  <si>
    <t xml:space="preserve">[HS 412310590] Concrete and exposed aggregate, Mentone</t>
  </si>
  <si>
    <t xml:space="preserve">[HS 412309150] Garden makeover, Bentleigh</t>
  </si>
  <si>
    <t xml:space="preserve">[HS 412309756] Concrete and exposed aggregate, Thomastown</t>
  </si>
  <si>
    <t xml:space="preserve">[HS 412309955] Retaining wall, Burwood</t>
  </si>
  <si>
    <t xml:space="preserve">[HS 412310400] Paving, Oakleigh</t>
  </si>
  <si>
    <t xml:space="preserve">[HS 412310454] Pergola and decking, Brunswick</t>
  </si>
  <si>
    <t xml:space="preserve">[HS 412310525] Pergola and decking, Sunshine</t>
  </si>
  <si>
    <t xml:space="preserve">[HS 412310675] Turf and irrigation, Bentleigh</t>
  </si>
  <si>
    <t xml:space="preserve">[HS 412309611] Turf and irrigation, Carlton</t>
  </si>
  <si>
    <t xml:space="preserve">[HS 412310552] Retaining wall, Brunswick</t>
  </si>
  <si>
    <t xml:space="preserve">[HS 412310918] Turf and irrigation, Oakleigh</t>
  </si>
  <si>
    <t xml:space="preserve">[HS 412310972] Paving, Clayton</t>
  </si>
  <si>
    <t xml:space="preserve">[HS 412310999] Planting and mulching, Box Hill</t>
  </si>
  <si>
    <t xml:space="preserve">[HS 412310324] Pergola and decking, Yarraville</t>
  </si>
  <si>
    <t xml:space="preserve">[HS 412310632] Turf and irrigation, Dandenong</t>
  </si>
  <si>
    <t xml:space="preserve">[HS 412309673] Paving, Cheltenham</t>
  </si>
  <si>
    <t xml:space="preserve">[HS 412311074] Paving, Werribee</t>
  </si>
  <si>
    <t xml:space="preserve">[HS 412311233] Turf and irrigation, Essendon</t>
  </si>
  <si>
    <t xml:space="preserve">[HS 412309889] Retaining wall, Williamstown</t>
  </si>
  <si>
    <t xml:space="preserve">[HS 412310713] Retaining wall, Richmond</t>
  </si>
  <si>
    <t xml:space="preserve">[HS 412310780] Turf and irrigation, Box Hill</t>
  </si>
  <si>
    <t xml:space="preserve">[HS 412310000] Turf and irrigation, Epping</t>
  </si>
  <si>
    <t xml:space="preserve">[HS 412311181] Pergola and decking, Fitzroy</t>
  </si>
  <si>
    <t xml:space="preserve">[HS 412311378] Paving, Ringwood</t>
  </si>
  <si>
    <t xml:space="preserve">[HS 412311803] Retaining wall, Kew</t>
  </si>
  <si>
    <t xml:space="preserve">[HS 412311422] Turf and irrigation, Bentleigh</t>
  </si>
  <si>
    <t xml:space="preserve">[HS 412311796] Planting and mulching, Carlton</t>
  </si>
  <si>
    <t xml:space="preserve">[HS 412312277] Retaining wall, Moonee Ponds</t>
  </si>
  <si>
    <t xml:space="preserve">[HS 412310212] Retaining wall, Essendon</t>
  </si>
  <si>
    <t xml:space="preserve">[HS 412310747] Garden makeover, Cheltenham</t>
  </si>
  <si>
    <t xml:space="preserve">[HS 412311682] Garden makeover, Northcote</t>
  </si>
  <si>
    <t xml:space="preserve">[HS 412312192] Paving, Ascot Vale</t>
  </si>
  <si>
    <t xml:space="preserve">[HS 412310307] Concrete and exposed aggregate, Bayswater</t>
  </si>
  <si>
    <t xml:space="preserve">[HS 412311109] Turf and irrigation, Oakleigh</t>
  </si>
  <si>
    <t xml:space="preserve">[HS 412311962] Turf and irrigation, Kew</t>
  </si>
  <si>
    <t xml:space="preserve">[HS 412311640] Retaining wall, Malvern</t>
  </si>
  <si>
    <t xml:space="preserve">[HS 412312026] Paving, Werribee</t>
  </si>
  <si>
    <t xml:space="preserve">[HS 412312222] Paving, St Kilda</t>
  </si>
  <si>
    <t xml:space="preserve">[HS 412312682] Paving, Dandenong</t>
  </si>
  <si>
    <t xml:space="preserve">[HS 412310858] Paving, Williamstown</t>
  </si>
  <si>
    <t xml:space="preserve">[HS 412311483] Pergola and decking, Clayton</t>
  </si>
  <si>
    <t xml:space="preserve">[HS 412311701] Paving, Collingwood</t>
  </si>
  <si>
    <t xml:space="preserve">[HS 412312773] Concrete and exposed aggregate, Box Hill</t>
  </si>
  <si>
    <t xml:space="preserve">[HS 412312842] Paving, Burwood</t>
  </si>
  <si>
    <t xml:space="preserve">[HS 412311278] Planting and mulching, Oakleigh</t>
  </si>
  <si>
    <t xml:space="preserve">[HS 412311326] Turf and irrigation, Hawthorn</t>
  </si>
  <si>
    <t xml:space="preserve">[HS 412312157] Planting and mulching, Hawthorn</t>
  </si>
  <si>
    <t xml:space="preserve">[HS 412312419] Retaining wall, St Kilda</t>
  </si>
  <si>
    <t xml:space="preserve">[HS 412312583] Pergola and decking, Northcote</t>
  </si>
  <si>
    <t xml:space="preserve">[HS 412313098] Planting and mulching, Burwood</t>
  </si>
  <si>
    <t xml:space="preserve">[HS 412312736] Pergola and decking, Footscray</t>
  </si>
  <si>
    <t xml:space="preserve">[HS 412312004] Turf and irrigation, Moonee Ponds</t>
  </si>
  <si>
    <t xml:space="preserve">[HS 412312106] Retaining wall, Moonee Ponds</t>
  </si>
  <si>
    <t xml:space="preserve">[HS 412312334] Planting and mulching, St Kilda</t>
  </si>
  <si>
    <t xml:space="preserve">[HS 412312373] Garden makeover, Essendon</t>
  </si>
  <si>
    <t xml:space="preserve">[HS 412312969] Paving, Cheltenham</t>
  </si>
  <si>
    <t xml:space="preserve">[HS 412312443] Garden makeover, Preston West</t>
  </si>
  <si>
    <t xml:space="preserve">[HS 412312520] Paving, Williamstown</t>
  </si>
  <si>
    <t xml:space="preserve">[HS 412313039] Planting and mulching, Brunswick</t>
  </si>
  <si>
    <t xml:space="preserve">[HS 412313437] Retaining wall, Ringwood</t>
  </si>
  <si>
    <t xml:space="preserve">[HS 412313645] Retaining wall, Collingwood</t>
  </si>
  <si>
    <t xml:space="preserve">[HS 412312898] Paving, Bentleigh</t>
  </si>
  <si>
    <t xml:space="preserve">[HS 412312932] Paving, Camberwell</t>
  </si>
  <si>
    <t xml:space="preserve">[HS 412313690] Paving, Williamstown</t>
  </si>
  <si>
    <t xml:space="preserve">[HS 412313727] Garden makeover, Preston West</t>
  </si>
  <si>
    <t xml:space="preserve">[HS 412312496] Garden makeover, Bentleigh</t>
  </si>
  <si>
    <t xml:space="preserve">[HS 412313136] Turf and irrigation, Hawthorn</t>
  </si>
  <si>
    <t xml:space="preserve">[HS 412313359] Concrete and exposed aggregate, Cheltenham</t>
  </si>
  <si>
    <t xml:space="preserve">[HS 412312997] Planting and mulching, Preston</t>
  </si>
  <si>
    <t xml:space="preserve">[HS 412314084] Concrete and exposed aggregate, Camberwell</t>
  </si>
  <si>
    <t xml:space="preserve">[HS 412314222] Paving, Richmond</t>
  </si>
  <si>
    <t xml:space="preserve">[HS 412313924] Garden makeover, Ascot Vale</t>
  </si>
  <si>
    <t xml:space="preserve">[HS 412314112] Paving, St Kilda</t>
  </si>
  <si>
    <t xml:space="preserve">[HS 412313301] Paving, Moonee Ponds</t>
  </si>
  <si>
    <t xml:space="preserve">[HS 412313488] Retaining wall, Mentone</t>
  </si>
  <si>
    <t xml:space="preserve">[HS 412314454] Paving, Brighton</t>
  </si>
  <si>
    <t xml:space="preserve">[HS 412314729] Paving, Moorabbin</t>
  </si>
  <si>
    <t xml:space="preserve">[HS 412314913] Paving, Moorabbin</t>
  </si>
  <si>
    <t xml:space="preserve">[HS 412313557] Turf and irrigation, Ascot Vale</t>
  </si>
  <si>
    <t xml:space="preserve">[HS 412313881] Concrete and exposed aggregate, Thomastown</t>
  </si>
  <si>
    <t xml:space="preserve">[HS 412314632] Garden makeover, Mentone</t>
  </si>
  <si>
    <t xml:space="preserve">[HS 412315099] Paving, Moonee Ponds</t>
  </si>
  <si>
    <t xml:space="preserve">[HS 412313420] Garden makeover, Fitzroy</t>
  </si>
  <si>
    <t xml:space="preserve">[HS 412314301] Retaining wall, Yarraville</t>
  </si>
  <si>
    <t xml:space="preserve">[HS 412314659] Pergola and decking, Bayswater</t>
  </si>
  <si>
    <t xml:space="preserve">[HS 412315013] Retaining wall, Mentone</t>
  </si>
  <si>
    <t xml:space="preserve">[HS 412313831] Garden makeover, Carlton</t>
  </si>
  <si>
    <t xml:space="preserve">[HS 412314373] Planting and mulching, Abbotsford</t>
  </si>
  <si>
    <t xml:space="preserve">[HS 412314530] Retaining wall, Malvern</t>
  </si>
  <si>
    <t xml:space="preserve">[HS 412314709] Paving, Bayswater</t>
  </si>
  <si>
    <t xml:space="preserve">[HS 412314810] Garden makeover, Thomastown</t>
  </si>
  <si>
    <t xml:space="preserve">[HS 412315235] Paving, Bayswater</t>
  </si>
  <si>
    <t xml:space="preserve">[HS 412314033] Turf and irrigation, Clayton</t>
  </si>
  <si>
    <t xml:space="preserve">[HS 412314876] Concrete and exposed aggregate, Hawthorn</t>
  </si>
  <si>
    <t xml:space="preserve">[HS 412315085] Pergola and decking, Burwood</t>
  </si>
  <si>
    <t xml:space="preserve">[HS 412315371] Concrete and exposed aggregate, Moonee Ponds</t>
  </si>
  <si>
    <t xml:space="preserve">[HS 412315714] Pergola and decking, Abbotsford</t>
  </si>
  <si>
    <t xml:space="preserve">[HS 412315819] Pergola and decking, Moonee Ponds</t>
  </si>
  <si>
    <t xml:space="preserve">[HS 412313999] Retaining wall, Preston West</t>
  </si>
  <si>
    <t xml:space="preserve">[HS 412314139] Garden makeover, Yarraville</t>
  </si>
  <si>
    <t xml:space="preserve">[HS 412314841] Paving, Fitzroy</t>
  </si>
  <si>
    <t xml:space="preserve">[HS 412315779] Garden makeover, Altona</t>
  </si>
  <si>
    <t xml:space="preserve">[HS 412316318] Paving, Williamstown</t>
  </si>
  <si>
    <t xml:space="preserve">[HS 412314484] Paving, Heidelberg</t>
  </si>
  <si>
    <t xml:space="preserve">[HS 412315557] Concrete and exposed aggregate, Altona</t>
  </si>
  <si>
    <t xml:space="preserve">[HS 412315971] Paving, Reservoir</t>
  </si>
  <si>
    <t xml:space="preserve">[HS 412314552] Garden makeover, Collingwood</t>
  </si>
  <si>
    <t xml:space="preserve">[HS 412314791] Retaining wall, Camberwell</t>
  </si>
  <si>
    <t xml:space="preserve">[HS 412315445] Pergola and decking, Cheltenham</t>
  </si>
  <si>
    <t xml:space="preserve">[HS 412316060] Pergola and decking, Cheltenham</t>
  </si>
  <si>
    <t xml:space="preserve">[HS 412314956] Retaining wall, Collingwood</t>
  </si>
  <si>
    <t xml:space="preserve">[HS 412315473] Paving, Abbotsford</t>
  </si>
  <si>
    <t xml:space="preserve">[HS 412316271] Turf and irrigation, Box Hill</t>
  </si>
  <si>
    <t xml:space="preserve">[HS 412316408] Planting and mulching, Hawthorn</t>
  </si>
  <si>
    <t xml:space="preserve">[HS 412316525] Garden makeover, Williamstown</t>
  </si>
  <si>
    <t xml:space="preserve">[HS 412315396] Retaining wall, Northcote</t>
  </si>
  <si>
    <t xml:space="preserve">[HS 412316579] Garden makeover, Yarraville</t>
  </si>
  <si>
    <t xml:space="preserve">[HS 412315135] Retaining wall, Ringwood</t>
  </si>
  <si>
    <t xml:space="preserve">[HS 412315343] Turf and irrigation, Sunshine</t>
  </si>
  <si>
    <t xml:space="preserve">[HS 412315654] Retaining wall, Bentleigh</t>
  </si>
  <si>
    <t xml:space="preserve">[HS 412316041] Pergola and decking, Footscray</t>
  </si>
  <si>
    <t xml:space="preserve">[HS 412316109] Garden makeover, Altona</t>
  </si>
  <si>
    <t xml:space="preserve">[HS 412316363] Concrete and exposed aggregate, Oakleigh</t>
  </si>
  <si>
    <t xml:space="preserve">[HS 412316879] Garden makeover, Carlton</t>
  </si>
  <si>
    <t xml:space="preserve">[HS 412315589] Pergola and decking, Reservoir</t>
  </si>
  <si>
    <t xml:space="preserve">[HS 412316736] Garden makeover, Bentleigh</t>
  </si>
  <si>
    <t xml:space="preserve">[HS 412317229] Retaining wall, Clayton</t>
  </si>
  <si>
    <t xml:space="preserve">[HS 412316679] Concrete and exposed aggregate, Essendon</t>
  </si>
  <si>
    <t xml:space="preserve">[HS 412316823] Garden makeover, Sunshine</t>
  </si>
  <si>
    <t xml:space="preserve">[HS 412316986] Garden makeover, Collingwood</t>
  </si>
  <si>
    <t xml:space="preserve">[HS 412315926] Pergola and decking, Clayton</t>
  </si>
  <si>
    <t xml:space="preserve">[HS 412316950] Turf and irrigation, St Kilda</t>
  </si>
  <si>
    <t xml:space="preserve">[HS 412316211] Turf and irrigation, Preston</t>
  </si>
  <si>
    <t xml:space="preserve">[HS 412316859] Paving, Werribee</t>
  </si>
  <si>
    <t xml:space="preserve">[HS 412317285] Retaining wall, Brighton</t>
  </si>
  <si>
    <t xml:space="preserve">[HS 412316711] Retaining wall, Abbotsford</t>
  </si>
  <si>
    <t xml:space="preserve">[HS 412317114] Turf and irrigation, Northcote</t>
  </si>
  <si>
    <t xml:space="preserve">[HS 412317593] Pergola and decking, Richmond</t>
  </si>
  <si>
    <t xml:space="preserve">[HS 412316485] Planting and mulching, Yarraville</t>
  </si>
  <si>
    <t xml:space="preserve">[HS 412317409] Turf and irrigation, Epping</t>
  </si>
  <si>
    <t xml:space="preserve">[HS 412317641] Retaining wall, Brunswick</t>
  </si>
  <si>
    <t xml:space="preserve">[HS 412317863] Garden makeover, Preston West</t>
  </si>
  <si>
    <t xml:space="preserve">[HS 412317138] Paving, Ringwood</t>
  </si>
  <si>
    <t xml:space="preserve">[HS 412317487] Planting and mulching, Camberwell</t>
  </si>
  <si>
    <t xml:space="preserve">[HS 412318226] Garden makeover, Malvern</t>
  </si>
  <si>
    <t xml:space="preserve">[HS 412317740] Retaining wall, Bentleigh</t>
  </si>
  <si>
    <t xml:space="preserve">[HS 412317952] Paving, Coburg</t>
  </si>
  <si>
    <t xml:space="preserve">[HS 412318035] Paving, Preston West</t>
  </si>
  <si>
    <t xml:space="preserve">[HS 412318123] Garden makeover, Fitzroy</t>
  </si>
  <si>
    <t xml:space="preserve">[HS 412317805] Retaining wall, Reservoir</t>
  </si>
  <si>
    <t xml:space="preserve">[HS 412317059] Turf and irrigation, Moorabbin</t>
  </si>
  <si>
    <t xml:space="preserve">[HS 412318251] Concrete and exposed aggregate, Burwood</t>
  </si>
  <si>
    <t xml:space="preserve">[HS 412318004] Garden makeover, Box Hill</t>
  </si>
  <si>
    <t xml:space="preserve">[HS 412317022] Paving, Box Hill</t>
  </si>
  <si>
    <t xml:space="preserve">[HS 412317319] Paving, Heidelberg</t>
  </si>
  <si>
    <t xml:space="preserve">[HS 412318715] Retaining wall, Essendon</t>
  </si>
  <si>
    <t xml:space="preserve">[HS 412317878] Garden makeover, Abbotsford</t>
  </si>
  <si>
    <t xml:space="preserve">[HS 412318465] Retaining wall, Kew</t>
  </si>
  <si>
    <t xml:space="preserve">[HS 412317436] Retaining wall, Oakleigh</t>
  </si>
  <si>
    <t xml:space="preserve">[HS 412317502] Planting and mulching, Ascot Vale</t>
  </si>
  <si>
    <t xml:space="preserve">[HS 412318527] Paving, Dandenong</t>
  </si>
  <si>
    <t xml:space="preserve">[HS 412318062] Paving, Essendon</t>
  </si>
  <si>
    <t xml:space="preserve">[HS 412318381] Pergola and decking, Brunswick</t>
  </si>
  <si>
    <t xml:space="preserve">[HS 412318186] Concrete and exposed aggregate, Dandenong</t>
  </si>
  <si>
    <t xml:space="preserve">[HS 412318595] Concrete and exposed aggregate, Yarraville</t>
  </si>
  <si>
    <t xml:space="preserve">[HS 412319463] Garden makeover, Brighton</t>
  </si>
  <si>
    <t xml:space="preserve">[HS 412318318] Concrete and exposed aggregate, Burwood</t>
  </si>
  <si>
    <t xml:space="preserve">[HS 412318637] Concrete and exposed aggregate, Preston West</t>
  </si>
  <si>
    <t xml:space="preserve">[HS 412319041] Garden makeover, Cheltenham</t>
  </si>
  <si>
    <t xml:space="preserve">[HS 412319410] Planting and mulching, Kew</t>
  </si>
  <si>
    <t xml:space="preserve">[HS 412319558] Planting and mulching, Sunshine</t>
  </si>
  <si>
    <t xml:space="preserve">[HS 412319883] Retaining wall, Abbotsford</t>
  </si>
  <si>
    <t xml:space="preserve">[HS 412320181] Retaining wall, Fitzroy</t>
  </si>
  <si>
    <t xml:space="preserve">[HS 412320239] Retaining wall, Coburg</t>
  </si>
  <si>
    <t xml:space="preserve">[HS 412318419] Retaining wall, Bentleigh</t>
  </si>
  <si>
    <t xml:space="preserve">[HS 412318439] Garden makeover, Ascot Vale</t>
  </si>
  <si>
    <t xml:space="preserve">[HS 412318824] Paving, Mentone</t>
  </si>
  <si>
    <t xml:space="preserve">[HS 412318890] Pergola and decking, Abbotsford</t>
  </si>
  <si>
    <t xml:space="preserve">[HS 412319625] Paving, Reservoir</t>
  </si>
  <si>
    <t xml:space="preserve">[HS 412320007] Pergola and decking, Sunshine</t>
  </si>
  <si>
    <t xml:space="preserve">[HS 412319176] Garden makeover, Moonee Ponds</t>
  </si>
  <si>
    <t xml:space="preserve">[HS 412319784] Paving, Heidelberg</t>
  </si>
  <si>
    <t xml:space="preserve">[HS 412319839] Pergola and decking, Altona</t>
  </si>
  <si>
    <t xml:space="preserve">[HS 412320218] Retaining wall, Preston</t>
  </si>
  <si>
    <t xml:space="preserve">[HS 412320653] Planting and mulching, Oakleigh</t>
  </si>
  <si>
    <t xml:space="preserve">[HS 412318928] Retaining wall, Preston West</t>
  </si>
  <si>
    <t xml:space="preserve">[HS 412320461] Retaining wall, Essendon</t>
  </si>
  <si>
    <t xml:space="preserve">[HS 412320542] Concrete and exposed aggregate, Bayswater</t>
  </si>
  <si>
    <t xml:space="preserve">[HS 412318846] Paving, Burwood</t>
  </si>
  <si>
    <t xml:space="preserve">[HS 412319149] Turf and irrigation, Cheltenham</t>
  </si>
  <si>
    <t xml:space="preserve">[HS 412319263] Concrete and exposed aggregate, Burwood</t>
  </si>
  <si>
    <t xml:space="preserve">[HS 412320359] Pergola and decking, Brunswick</t>
  </si>
  <si>
    <t xml:space="preserve">[HS 412320749] Concrete and exposed aggregate, Coburg</t>
  </si>
  <si>
    <t xml:space="preserve">[HS 412320944] Pergola and decking, Bentleigh</t>
  </si>
  <si>
    <t xml:space="preserve">[HS 412319956] Pergola and decking, Preston</t>
  </si>
  <si>
    <t xml:space="preserve">[HS 412320146] Turf and irrigation, Oakleigh</t>
  </si>
  <si>
    <t xml:space="preserve">[HS 412321183] Retaining wall, Thomastown</t>
  </si>
  <si>
    <t xml:space="preserve">[HS 412319078] Concrete and exposed aggregate, Brighton</t>
  </si>
  <si>
    <t xml:space="preserve">[HS 412319595] Turf and irrigation, Box Hill</t>
  </si>
  <si>
    <t xml:space="preserve">[HS 412320758] Turf and irrigation, Coburg</t>
  </si>
  <si>
    <t xml:space="preserve">[HS 412320831] Retaining wall, Reservoir</t>
  </si>
  <si>
    <t xml:space="preserve">[HS 412318956] Retaining wall, Epping</t>
  </si>
  <si>
    <t xml:space="preserve">[HS 412319362] Paving, Yarraville</t>
  </si>
  <si>
    <t xml:space="preserve">[HS 412319437] Retaining wall, Mentone</t>
  </si>
  <si>
    <t xml:space="preserve">[HS 412319907] Garden makeover, Ascot Vale</t>
  </si>
  <si>
    <t xml:space="preserve">[HS 412320515] Paving, Bentleigh</t>
  </si>
  <si>
    <t xml:space="preserve">[HS 412321136] Garden makeover, Yarraville</t>
  </si>
  <si>
    <t xml:space="preserve">[HS 412319204] Concrete and exposed aggregate, Malvern</t>
  </si>
  <si>
    <t xml:space="preserve">[HS 412319333] Garden makeover, Clayton</t>
  </si>
  <si>
    <t xml:space="preserve">[HS 412319727] Paving, Camberwell</t>
  </si>
  <si>
    <t xml:space="preserve">[HS 412320992] Retaining wall, Preston West</t>
  </si>
  <si>
    <t xml:space="preserve">[HS 412321580] Turf and irrigation, Werribee</t>
  </si>
  <si>
    <t xml:space="preserve">[HS 412321711] Turf and irrigation, Carlton</t>
  </si>
  <si>
    <t xml:space="preserve">[HS 412320693] Turf and irrigation, Dandenong</t>
  </si>
  <si>
    <t xml:space="preserve">[HS 412321108] Pergola and decking, Sunshine</t>
  </si>
  <si>
    <t xml:space="preserve">[HS 412320413] Concrete and exposed aggregate, Thomastown</t>
  </si>
  <si>
    <t xml:space="preserve">[HS 412320425] Turf and irrigation, Coburg</t>
  </si>
  <si>
    <t xml:space="preserve">[HS 412320924] Paving, Cheltenham</t>
  </si>
  <si>
    <t xml:space="preserve">[HS 412321264] Turf and irrigation, Mentone</t>
  </si>
  <si>
    <t xml:space="preserve">[HS 412321288] Paving, Thomastown</t>
  </si>
  <si>
    <t xml:space="preserve">[HS 412321474] Retaining wall, Brunswick</t>
  </si>
  <si>
    <t xml:space="preserve">[HS 412321743] Retaining wall, Ascot Vale</t>
  </si>
  <si>
    <t xml:space="preserve">[HS 412320806] Garden makeover, Richmond</t>
  </si>
  <si>
    <t xml:space="preserve">[HS 412321340] Pergola and decking, Epping</t>
  </si>
  <si>
    <t xml:space="preserve">[HS 412321554] Turf and irrigation, Ringwood</t>
  </si>
  <si>
    <t xml:space="preserve">[HS 412321920] Paving, Mentone</t>
  </si>
  <si>
    <t xml:space="preserve">[HS 412321896] Paving, Epping</t>
  </si>
  <si>
    <t xml:space="preserve">[HS 412322239] Retaining wall, Williamstown</t>
  </si>
  <si>
    <t xml:space="preserve">[HS 412322286] Concrete and exposed aggregate, St Kilda</t>
  </si>
  <si>
    <t xml:space="preserve">[HS 412322388] Turf and irrigation, Williamstown</t>
  </si>
  <si>
    <t xml:space="preserve">[HS 412321219] Planting and mulching, Burwood</t>
  </si>
  <si>
    <t xml:space="preserve">[HS 412322151] Turf and irrigation, Mentone</t>
  </si>
  <si>
    <t xml:space="preserve">[HS 412322348] Retaining wall, Mentone</t>
  </si>
  <si>
    <t xml:space="preserve">[HS 412322580] Planting and mulching, Bentleigh</t>
  </si>
  <si>
    <t xml:space="preserve">[HS 412321636] Retaining wall, Footscray</t>
  </si>
  <si>
    <t xml:space="preserve">[HS 412322609] Retaining wall, Kew</t>
  </si>
  <si>
    <t xml:space="preserve">[HS 412322813] Turf and irrigation, Moonee Ponds</t>
  </si>
  <si>
    <t xml:space="preserve">[HS 412322979] Retaining wall, Williamstown</t>
  </si>
  <si>
    <t xml:space="preserve">[HS 412322503] Paving, Moonee Ponds</t>
  </si>
  <si>
    <t xml:space="preserve">[HS 412322673] Retaining wall, Bentleigh</t>
  </si>
  <si>
    <t xml:space="preserve">[HS 412322943] Planting and mulching, Moorabbin</t>
  </si>
  <si>
    <t xml:space="preserve">[HS 412321815] Garden makeover, Richmond</t>
  </si>
  <si>
    <t xml:space="preserve">[HS 412321834] Paving, Bayswater</t>
  </si>
  <si>
    <t xml:space="preserve">[HS 412322888] Garden makeover, Fitzroy</t>
  </si>
  <si>
    <t xml:space="preserve">[HS 412321436] Turf and irrigation, Footscray</t>
  </si>
  <si>
    <t xml:space="preserve">[HS 412321508] Retaining wall, Richmond</t>
  </si>
  <si>
    <t xml:space="preserve">[HS 412322745] Paving, Epping</t>
  </si>
  <si>
    <t xml:space="preserve">[HS 412323358] Retaining wall, Footscray</t>
  </si>
  <si>
    <t xml:space="preserve">[HS 412322041] Turf and irrigation, Reservoir</t>
  </si>
  <si>
    <t xml:space="preserve">[HS 412323298] Garden makeover, Sunshine</t>
  </si>
  <si>
    <t xml:space="preserve">[HS 412323412] Planting and mulching, Preston West</t>
  </si>
  <si>
    <t xml:space="preserve">[HS 412321765] Turf and irrigation, Abbotsford</t>
  </si>
  <si>
    <t xml:space="preserve">[HS 412323488] Pergola and decking, Brighton</t>
  </si>
  <si>
    <t xml:space="preserve">[HS 412323522] Retaining wall, Yarraville</t>
  </si>
  <si>
    <t xml:space="preserve">[HS 412322858] Pergola and decking, Box Hill</t>
  </si>
  <si>
    <t xml:space="preserve">[HS 412323062] Pergola and decking, Camberwell</t>
  </si>
  <si>
    <t xml:space="preserve">[HS 412323164] Paving, Epping</t>
  </si>
  <si>
    <t xml:space="preserve">[HS 412323256] Retaining wall, Camberwell</t>
  </si>
  <si>
    <t xml:space="preserve">[HS 412323579] Garden makeover, Kew</t>
  </si>
  <si>
    <t xml:space="preserve">[HS 412323717] Paving, Fitzroy</t>
  </si>
  <si>
    <t xml:space="preserve">[HS 412324094] Concrete and exposed aggregate, Brighton</t>
  </si>
  <si>
    <t xml:space="preserve">[HS 412323783] Turf and irrigation, Heidelberg</t>
  </si>
  <si>
    <t xml:space="preserve">[HS 412323964] Garden makeover, Carlton</t>
  </si>
  <si>
    <t xml:space="preserve">[HS 412322767] Concrete and exposed aggregate, Bayswater</t>
  </si>
  <si>
    <t xml:space="preserve">[HS 412323620] Retaining wall, Ringwood</t>
  </si>
  <si>
    <t xml:space="preserve">[HS 412323792] Paving, Cheltenham</t>
  </si>
  <si>
    <t xml:space="preserve">[HS 412324077] Pergola and decking, Footscray</t>
  </si>
  <si>
    <t xml:space="preserve">[HS 412324408] Retaining wall, Preston West</t>
  </si>
  <si>
    <t xml:space="preserve">[HS 412323848] Retaining wall, Box Hill</t>
  </si>
  <si>
    <t xml:space="preserve">[HS 412322547] Garden makeover, Hawthorn</t>
  </si>
  <si>
    <t xml:space="preserve">[HS 412323546] Pergola and decking, Cheltenham</t>
  </si>
  <si>
    <t xml:space="preserve">[HS 412323876] Turf and irrigation, St Kilda</t>
  </si>
  <si>
    <t xml:space="preserve">[HS 412324125] Planting and mulching, Moonee Ponds</t>
  </si>
  <si>
    <t xml:space="preserve">[HS 412324265] Planting and mulching, Moonee Ponds</t>
  </si>
  <si>
    <t xml:space="preserve">[HS 412324465] Concrete and exposed aggregate, Box Hill</t>
  </si>
  <si>
    <t xml:space="preserve">[HS 412324609] Concrete and exposed aggregate, Reservoir</t>
  </si>
  <si>
    <t xml:space="preserve">[HS 412323917] Concrete and exposed aggregate, Preston</t>
  </si>
  <si>
    <t xml:space="preserve">[HS 412324654] Garden makeover, Brunswick</t>
  </si>
  <si>
    <t xml:space="preserve">[HS 412324704] Paving, Werribee</t>
  </si>
  <si>
    <t xml:space="preserve">[HS 412325026] Concrete and exposed aggregate, Richmond</t>
  </si>
  <si>
    <t xml:space="preserve">[HS 412323144] Turf and irrigation, Heidelberg</t>
  </si>
  <si>
    <t xml:space="preserve">[HS 412323686] Garden makeover, Richmond</t>
  </si>
  <si>
    <t xml:space="preserve">[HS 412324735] Pergola and decking, Abbotsford</t>
  </si>
  <si>
    <t xml:space="preserve">[HS 412324871] Turf and irrigation, Sunshine</t>
  </si>
  <si>
    <t xml:space="preserve">[HS 412325132] Pergola and decking, Kew</t>
  </si>
  <si>
    <t xml:space="preserve">[HS 412323648] Retaining wall, Werribee</t>
  </si>
  <si>
    <t xml:space="preserve">[HS 412324287] Retaining wall, St Kilda</t>
  </si>
  <si>
    <t xml:space="preserve">[HS 412324828] Retaining wall, Preston West</t>
  </si>
  <si>
    <t xml:space="preserve">[HS 412325285] Retaining wall, Box Hill</t>
  </si>
  <si>
    <t xml:space="preserve">[HS 412324361] Retaining wall, Malvern</t>
  </si>
  <si>
    <t xml:space="preserve">[HS 412324584] Concrete and exposed aggregate, Dandenong</t>
  </si>
  <si>
    <t xml:space="preserve">[HS 412325390] Turf and irrigation, Oakleigh</t>
  </si>
  <si>
    <t xml:space="preserve">[HS 412325504] Turf and irrigation, St Kilda</t>
  </si>
  <si>
    <t xml:space="preserve">[HS 412325670] Paving, Brighton</t>
  </si>
  <si>
    <t xml:space="preserve">[HS 412325688] Turf and irrigation, Malvern</t>
  </si>
  <si>
    <t xml:space="preserve">[HS 412325206] Pergola and decking, Moonee Ponds</t>
  </si>
  <si>
    <t xml:space="preserve">[HS 412324444] Retaining wall, Reservoir</t>
  </si>
  <si>
    <t xml:space="preserve">[HS 412326122] Garden makeover, Ringwood</t>
  </si>
  <si>
    <t xml:space="preserve">[HS 412324910] Paving, Preston</t>
  </si>
  <si>
    <t xml:space="preserve">[HS 412324989] Concrete and exposed aggregate, Epping</t>
  </si>
  <si>
    <t xml:space="preserve">[HS 412325869] Retaining wall, Sunshine</t>
  </si>
  <si>
    <t xml:space="preserve">[HS 412325252] Pergola and decking, Brighton</t>
  </si>
  <si>
    <t xml:space="preserve">[HS 412325355] Paving, Abbotsford</t>
  </si>
  <si>
    <t xml:space="preserve">[HS 412326041] Retaining wall, Bayswater</t>
  </si>
  <si>
    <t xml:space="preserve">[HS 412325816] Paving, Abbotsford</t>
  </si>
  <si>
    <t xml:space="preserve">[HS 412326004] Paving, Moorabbin</t>
  </si>
  <si>
    <t xml:space="preserve">[HS 412326087] Planting and mulching, Brunswick</t>
  </si>
  <si>
    <t xml:space="preserve">[HS 412326251] Turf and irrigation, Malvern</t>
  </si>
  <si>
    <t xml:space="preserve">[HS 412326541] Pergola and decking, Clayton</t>
  </si>
  <si>
    <t xml:space="preserve">[HS 412326770] Planting and mulching, Moonee Ponds</t>
  </si>
  <si>
    <t xml:space="preserve">[HS 412326908] Retaining wall, Burwood</t>
  </si>
  <si>
    <t xml:space="preserve">[HS 412325463] Retaining wall, Fitzroy</t>
  </si>
  <si>
    <t xml:space="preserve">[HS 412325633] Planting and mulching, Cheltenham</t>
  </si>
  <si>
    <t xml:space="preserve">[HS 412325924] Concrete and exposed aggregate, Brunswick</t>
  </si>
  <si>
    <t xml:space="preserve">[HS 412326496] Pergola and decking, Kew</t>
  </si>
  <si>
    <t xml:space="preserve">[HS 412325335] Garden makeover, Sunshine</t>
  </si>
  <si>
    <t xml:space="preserve">[HS 412325944] Retaining wall, Clayton</t>
  </si>
  <si>
    <t xml:space="preserve">[HS 412326307] Paving, Essendon</t>
  </si>
  <si>
    <t xml:space="preserve">[HS 412326810] Pergola and decking, Moorabbin</t>
  </si>
  <si>
    <t xml:space="preserve">[HS 412326851] Garden makeover, Carlton</t>
  </si>
  <si>
    <t xml:space="preserve">[HS 412327077] Concrete and exposed aggregate, Richmond</t>
  </si>
  <si>
    <t xml:space="preserve">[HS 412326605] Turf and irrigation, Mentone</t>
  </si>
  <si>
    <t xml:space="preserve">[HS 412326723] Garden makeover, Preston</t>
  </si>
  <si>
    <t xml:space="preserve">[HS 412326963] Paving, Moorabbin</t>
  </si>
  <si>
    <t xml:space="preserve">[HS 412325753] Garden makeover, Altona</t>
  </si>
  <si>
    <t xml:space="preserve">[HS 412327319] Paving, Footscray</t>
  </si>
  <si>
    <t xml:space="preserve">[HS 412327551] Pergola and decking, Epping</t>
  </si>
  <si>
    <t xml:space="preserve">[HS 412325730] Pergola and decking, Bayswater</t>
  </si>
  <si>
    <t xml:space="preserve">[HS 412326374] Turf and irrigation, Oakleigh</t>
  </si>
  <si>
    <t xml:space="preserve">[HS 412326689] Turf and irrigation, Moorabbin</t>
  </si>
  <si>
    <t xml:space="preserve">[HS 412327171] Garden makeover, Hawthorn</t>
  </si>
  <si>
    <t xml:space="preserve">[HS 412327755] Garden makeover, Bayswater</t>
  </si>
  <si>
    <t xml:space="preserve">[HS 412326164] Paving, Ringwood</t>
  </si>
  <si>
    <t xml:space="preserve">[HS 412326440] Paving, Carlton</t>
  </si>
  <si>
    <t xml:space="preserve">[HS 412327140] Paving, Camberwell</t>
  </si>
  <si>
    <t xml:space="preserve">[HS 412326284] Concrete and exposed aggregate, Williamstown</t>
  </si>
  <si>
    <t xml:space="preserve">[HS 412327737] Concrete and exposed aggregate, Brighton</t>
  </si>
  <si>
    <t xml:space="preserve">[HS 412327947] Turf and irrigation, Preston</t>
  </si>
  <si>
    <t xml:space="preserve">[HS 412328035] Planting and mulching, Kew</t>
  </si>
  <si>
    <t xml:space="preserve">[HS 412328107] Pergola and decking, Epping</t>
  </si>
  <si>
    <t xml:space="preserve">[HS 412328146] Paving, Hawthorn</t>
  </si>
  <si>
    <t xml:space="preserve">[HS 412328168] Garden makeover, Essendon</t>
  </si>
  <si>
    <t xml:space="preserve">[HS 412326654] Paving, Cheltenham</t>
  </si>
  <si>
    <t xml:space="preserve">[HS 412326996] Concrete and exposed aggregate, Cheltenham</t>
  </si>
  <si>
    <t xml:space="preserve">[HS 412328295] Paving, Preston West</t>
  </si>
  <si>
    <t xml:space="preserve">[HS 412327295] Planting and mulching, Northcote</t>
  </si>
  <si>
    <t xml:space="preserve">[HS 412327088] Paving, Bentleigh</t>
  </si>
  <si>
    <t xml:space="preserve">[HS 412327428] Pergola and decking, Bentleigh</t>
  </si>
  <si>
    <t xml:space="preserve">[HS 412327650] Retaining wall, Sunshine</t>
  </si>
  <si>
    <t xml:space="preserve">[HS 412327208] Turf and irrigation, Fitzroy</t>
  </si>
  <si>
    <t xml:space="preserve">[HS 412327623] Paving, Camberwell</t>
  </si>
  <si>
    <t xml:space="preserve">[HS 412327691] Turf and irrigation, Kew</t>
  </si>
  <si>
    <t xml:space="preserve">[HS 412328463] Garden makeover, Mentone</t>
  </si>
  <si>
    <t xml:space="preserve">[HS 412329104] Turf and irrigation, Werribee</t>
  </si>
  <si>
    <t xml:space="preserve">[HS 412329321] Retaining wall, Moonee Ponds</t>
  </si>
  <si>
    <t xml:space="preserve">[HS 412329379] Paving, Ringwood</t>
  </si>
  <si>
    <t xml:space="preserve">[HS 412327355] Pergola and decking, Bentleigh</t>
  </si>
  <si>
    <t xml:space="preserve">[HS 412328735] Pergola and decking, Kew</t>
  </si>
  <si>
    <t xml:space="preserve">[HS 412329459] Turf and irrigation, Moonee Ponds</t>
  </si>
  <si>
    <t xml:space="preserve">[HS 412329638] Pergola and decking, Abbotsford</t>
  </si>
  <si>
    <t xml:space="preserve">[HS 412328613] Turf and irrigation, Clayton</t>
  </si>
  <si>
    <t xml:space="preserve">[HS 412329027] Retaining wall, Bayswater</t>
  </si>
  <si>
    <t xml:space="preserve">[HS 412329056] Paving, Mentone</t>
  </si>
  <si>
    <t xml:space="preserve">[HS 412329143] Paving, Williamstown</t>
  </si>
  <si>
    <t xml:space="preserve">[HS 412329206] Planting and mulching, Preston West</t>
  </si>
  <si>
    <t xml:space="preserve">[HS 412328047] Pergola and decking, Brighton</t>
  </si>
  <si>
    <t xml:space="preserve">[HS 412329533] Retaining wall, Cheltenham</t>
  </si>
  <si>
    <t xml:space="preserve">[HS 412329160] Retaining wall, Hawthorn</t>
  </si>
  <si>
    <t xml:space="preserve">[HS 412329292] Paving, Coburg</t>
  </si>
  <si>
    <t xml:space="preserve">[HS 412329511] Turf and irrigation, Bentleigh</t>
  </si>
  <si>
    <t xml:space="preserve">[HS 412329988] Concrete and exposed aggregate, Sunshine</t>
  </si>
  <si>
    <t xml:space="preserve">[HS 412328222] Paving, Williamstown</t>
  </si>
  <si>
    <t xml:space="preserve">[HS 412328664] Concrete and exposed aggregate, Bentleigh</t>
  </si>
  <si>
    <t xml:space="preserve">[HS 412328875] Retaining wall, Preston West</t>
  </si>
  <si>
    <t xml:space="preserve">[HS 412329240] Paving, Brighton</t>
  </si>
  <si>
    <t xml:space="preserve">[HS 412329751] Paving, Dandenong</t>
  </si>
  <si>
    <t xml:space="preserve">[HS 412329827] Turf and irrigation, Hawthorn</t>
  </si>
  <si>
    <t xml:space="preserve">[HS 412330138] Concrete and exposed aggregate, Hawthorn</t>
  </si>
  <si>
    <t xml:space="preserve">[HS 412328322] Planting and mulching, Northcote</t>
  </si>
  <si>
    <t xml:space="preserve">[HS 412328398] Turf and irrigation, Reservoir</t>
  </si>
  <si>
    <t xml:space="preserve">[HS 412330472] Concrete and exposed aggregate, Dandenong</t>
  </si>
  <si>
    <t xml:space="preserve">[HS 412330577] Turf and irrigation, Mentone</t>
  </si>
  <si>
    <t xml:space="preserve">[HS 412328431] Garden makeover, Preston West</t>
  </si>
  <si>
    <t xml:space="preserve">[HS 412328682] Planting and mulching, Abbotsford</t>
  </si>
  <si>
    <t xml:space="preserve">[HS 412329681] Turf and irrigation, Ringwood</t>
  </si>
  <si>
    <t xml:space="preserve">[HS 412330202] Turf and irrigation, Williamstown</t>
  </si>
  <si>
    <t xml:space="preserve">[HS 412330619] Retaining wall, Epping</t>
  </si>
  <si>
    <t xml:space="preserve">[HS 412329000] Retaining wall, Preston</t>
  </si>
  <si>
    <t xml:space="preserve">[HS 412329713] Turf and irrigation, Thomastown</t>
  </si>
  <si>
    <t xml:space="preserve">[HS 412330156] Retaining wall, Heidelberg</t>
  </si>
  <si>
    <t xml:space="preserve">[HS 412330527] Turf and irrigation, Moonee Ponds</t>
  </si>
  <si>
    <t xml:space="preserve">[HS 412330786] Planting and mulching, Camberwell</t>
  </si>
  <si>
    <t xml:space="preserve">[HS 412328778] Garden makeover, Fitzroy</t>
  </si>
  <si>
    <t xml:space="preserve">[HS 412328935] Paving, Preston</t>
  </si>
  <si>
    <t xml:space="preserve">[HS 412329429] Turf and irrigation, Ascot Vale</t>
  </si>
  <si>
    <t xml:space="preserve">[HS 412330357] Turf and irrigation, Kew</t>
  </si>
  <si>
    <t xml:space="preserve">[HS 412330838] Garden makeover, Richmond</t>
  </si>
  <si>
    <t xml:space="preserve">[HS 412330862] Turf and irrigation, Yarraville</t>
  </si>
  <si>
    <t xml:space="preserve">[HS 412329603] Paving, Fitzroy</t>
  </si>
  <si>
    <t xml:space="preserve">[HS 412329889] Pergola and decking, Mentone</t>
  </si>
  <si>
    <t xml:space="preserve">[HS 412330242] Turf and irrigation, Hawthorn</t>
  </si>
  <si>
    <t xml:space="preserve">[HS 412331015] Turf and irrigation, Carlton</t>
  </si>
  <si>
    <t xml:space="preserve">[HS 412331072] Planting and mulching, St Kilda</t>
  </si>
  <si>
    <t xml:space="preserve">[HS 412331106] Planting and mulching, Abbotsford</t>
  </si>
  <si>
    <t xml:space="preserve">[HS 412330020] Turf and irrigation, Preston West</t>
  </si>
  <si>
    <t xml:space="preserve">[HS 412330097] Turf and irrigation, Reservoir</t>
  </si>
  <si>
    <t xml:space="preserve">[HS 412331209] Retaining wall, Mentone</t>
  </si>
  <si>
    <t xml:space="preserve">[HS 412330326] Garden makeover, Werribee</t>
  </si>
  <si>
    <t xml:space="preserve">[HS 412330493] Paving, Cheltenham</t>
  </si>
  <si>
    <t xml:space="preserve">[HS 412330713] Paving, Coburg</t>
  </si>
  <si>
    <t xml:space="preserve">[HS 412331144] Pergola and decking, Cheltenham</t>
  </si>
  <si>
    <t xml:space="preserve">[HS 412330388] Planting and mulching, Malvern</t>
  </si>
  <si>
    <t xml:space="preserve">[HS 412330945] Retaining wall, Coburg</t>
  </si>
  <si>
    <t xml:space="preserve">[HS 412330766] Retaining wall, Epping</t>
  </si>
  <si>
    <t xml:space="preserve">[HS 412331431] Garden makeover, Cheltenham</t>
  </si>
  <si>
    <t xml:space="preserve">[HS 412332108] Pergola and decking, Bentleigh</t>
  </si>
  <si>
    <t xml:space="preserve">[HS 412332320] Pergola and decking, Sunshine</t>
  </si>
  <si>
    <t xml:space="preserve">[HS 412331239] Turf and irrigation, Heidelberg</t>
  </si>
  <si>
    <t xml:space="preserve">[HS 412331601] Planting and mulching, Reservoir</t>
  </si>
  <si>
    <t xml:space="preserve">[HS 412332508] Turf and irrigation, Yarraville</t>
  </si>
  <si>
    <t xml:space="preserve">[HS 412332572] Pergola and decking, Burwood</t>
  </si>
  <si>
    <t xml:space="preserve">[HS 412331784] Pergola and decking, Burwood</t>
  </si>
  <si>
    <t xml:space="preserve">[HS 412331279] Garden makeover, Reservoir</t>
  </si>
  <si>
    <t xml:space="preserve">[HS 412331376] Turf and irrigation, Coburg</t>
  </si>
  <si>
    <t xml:space="preserve">[HS 412332016] Paving, Essendon</t>
  </si>
  <si>
    <t xml:space="preserve">[HS 412332061] Retaining wall, Yarraville</t>
  </si>
  <si>
    <t xml:space="preserve">[HS 412332388] Garden makeover, Box Hill</t>
  </si>
  <si>
    <t xml:space="preserve">[HS 412332612] Paving, Mentone</t>
  </si>
  <si>
    <t xml:space="preserve">[HS 412332691] Turf and irrigation, Epping</t>
  </si>
  <si>
    <t xml:space="preserve">[HS 412333061] Retaining wall, Collingwood</t>
  </si>
  <si>
    <t xml:space="preserve">[HS 412332356] Pergola and decking, Ringwood</t>
  </si>
  <si>
    <t xml:space="preserve">[HS 412332549] Paving, Oakleigh</t>
  </si>
  <si>
    <t xml:space="preserve">[HS 412332732] Turf and irrigation, Brunswick</t>
  </si>
  <si>
    <t xml:space="preserve">[HS 412331544] Paving, Reservoir</t>
  </si>
  <si>
    <t xml:space="preserve">[HS 412331664] Garden makeover, Hawthorn</t>
  </si>
  <si>
    <t xml:space="preserve">[HS 412331936] Pergola and decking, Moonee Ponds</t>
  </si>
  <si>
    <t xml:space="preserve">[HS 412332169] Retaining wall, Hawthorn</t>
  </si>
  <si>
    <t xml:space="preserve">[HS 412332826] Pergola and decking, Epping</t>
  </si>
  <si>
    <t xml:space="preserve">[HS 412332196] Turf and irrigation, Brighton</t>
  </si>
  <si>
    <t xml:space="preserve">[HS 412331850] Planting and mulching, Camberwell</t>
  </si>
  <si>
    <t xml:space="preserve">[HS 412333198] Paving, Clayton</t>
  </si>
  <si>
    <t xml:space="preserve">[HS 412333663] Retaining wall, Footscray</t>
  </si>
  <si>
    <t xml:space="preserve">[HS 412332745] Pergola and decking, Yarraville</t>
  </si>
  <si>
    <t xml:space="preserve">[HS 412332958] Retaining wall, Ringwood</t>
  </si>
  <si>
    <t xml:space="preserve">[HS 412333394] Paving, Altona</t>
  </si>
  <si>
    <t xml:space="preserve">[HS 412334077] Planting and mulching, Ringwood</t>
  </si>
  <si>
    <t xml:space="preserve">[HS 412334155] Garden makeover, Coburg</t>
  </si>
  <si>
    <t xml:space="preserve">[HS 412331749] Retaining wall, Burwood</t>
  </si>
  <si>
    <t xml:space="preserve">[HS 412332245] Pergola and decking, Essendon</t>
  </si>
  <si>
    <t xml:space="preserve">[HS 412333677] Turf and irrigation, Preston West</t>
  </si>
  <si>
    <t xml:space="preserve">[HS 412333949] Retaining wall, Epping</t>
  </si>
  <si>
    <t xml:space="preserve">[HS 412332464] Garden makeover, Coburg</t>
  </si>
  <si>
    <t xml:space="preserve">[HS 412333280] Garden makeover, Coburg</t>
  </si>
  <si>
    <t xml:space="preserve">[HS 412333330] Garden makeover, Ringwood</t>
  </si>
  <si>
    <t xml:space="preserve">[HS 412332870] Garden makeover, Malvern</t>
  </si>
  <si>
    <t xml:space="preserve">[HS 412333028] Pergola and decking, Epping</t>
  </si>
  <si>
    <t xml:space="preserve">[HS 412334236] Turf and irrigation, Williamstown</t>
  </si>
  <si>
    <t xml:space="preserve">[HS 412334283] Retaining wall, Essendon</t>
  </si>
  <si>
    <t xml:space="preserve">[HS 412332783] Garden makeover, Sunshine</t>
  </si>
  <si>
    <t xml:space="preserve">[HS 412333532] Garden makeover, Collingwood</t>
  </si>
  <si>
    <t xml:space="preserve">[HS 412334715] Pergola and decking, Fitzroy</t>
  </si>
  <si>
    <t xml:space="preserve">[HS 412334872] Pergola and decking, Brighton</t>
  </si>
  <si>
    <t xml:space="preserve">[HS 412333345] Turf and irrigation, Footscray</t>
  </si>
  <si>
    <t xml:space="preserve">[HS 412333411] Planting and mulching, Preston</t>
  </si>
  <si>
    <t xml:space="preserve">[HS 412333143] Retaining wall, Moorabbin</t>
  </si>
  <si>
    <t xml:space="preserve">[HS 412333176] Garden makeover, Sunshine</t>
  </si>
  <si>
    <t xml:space="preserve">[HS 412333718] Concrete and exposed aggregate, Sunshine</t>
  </si>
  <si>
    <t xml:space="preserve">[HS 412334433] Turf and irrigation, Malvern</t>
  </si>
  <si>
    <t xml:space="preserve">[HS 412333497] Retaining wall, Sunshine</t>
  </si>
  <si>
    <t xml:space="preserve">[HS 412334049] Paving, Carlton</t>
  </si>
  <si>
    <t xml:space="preserve">[HS 412334450] Concrete and exposed aggregate, Sunshine</t>
  </si>
  <si>
    <t xml:space="preserve">[HS 412333227] Garden makeover, Clayton</t>
  </si>
  <si>
    <t xml:space="preserve">[HS 412333831] Retaining wall, Altona</t>
  </si>
  <si>
    <t xml:space="preserve">[HS 412334672] Turf and irrigation, Hawthorn</t>
  </si>
  <si>
    <t xml:space="preserve">[HS 412335059] Retaining wall, Northcote</t>
  </si>
  <si>
    <t xml:space="preserve">[HS 412335475] Garden makeover, Mentone</t>
  </si>
  <si>
    <t xml:space="preserve">[HS 412333456] Garden makeover, Coburg</t>
  </si>
  <si>
    <t xml:space="preserve">[HS 412334309] Turf and irrigation, Bentleigh</t>
  </si>
  <si>
    <t xml:space="preserve">[HS 412335132] Pergola and decking, Abbotsford</t>
  </si>
  <si>
    <t xml:space="preserve">[HS 412335398] Garden makeover, Thomastown</t>
  </si>
  <si>
    <t xml:space="preserve">[HS 412333990] Turf and irrigation, Cheltenham</t>
  </si>
  <si>
    <t xml:space="preserve">[HS 412335424] Paving, Mentone</t>
  </si>
  <si>
    <t xml:space="preserve">[HS 412333922] Retaining wall, Ascot Vale</t>
  </si>
  <si>
    <t xml:space="preserve">[HS 412334619] Retaining wall, Box Hill</t>
  </si>
  <si>
    <t xml:space="preserve">[HS 412334752] Paving, Northcote</t>
  </si>
  <si>
    <t xml:space="preserve">[HS 412334953] Turf and irrigation, Richmond</t>
  </si>
  <si>
    <t xml:space="preserve">[HS 412335353] Paving, Cheltenham</t>
  </si>
  <si>
    <t xml:space="preserve">[HS 412334538] Paving, Box Hill</t>
  </si>
  <si>
    <t xml:space="preserve">[HS 412335597] Retaining wall, Kew</t>
  </si>
  <si>
    <t xml:space="preserve">[HS 412334496] Pergola and decking, Williamstown</t>
  </si>
  <si>
    <t xml:space="preserve">[HS 412335261] Concrete and exposed aggregate, Bentleigh</t>
  </si>
  <si>
    <t xml:space="preserve">[HS 412335634] Concrete and exposed aggregate, Thomastown</t>
  </si>
  <si>
    <t xml:space="preserve">[HS 412335686] Paving, Epping</t>
  </si>
  <si>
    <t xml:space="preserve">[HS 412335314] Turf and irrigation, Epping</t>
  </si>
  <si>
    <t xml:space="preserve">[HS 412335806] Paving, Collingwood</t>
  </si>
  <si>
    <t xml:space="preserve">[HS 412335951] Retaining wall, Footscray</t>
  </si>
  <si>
    <t xml:space="preserve">[HS 412335728] Retaining wall, Mentone</t>
  </si>
  <si>
    <t xml:space="preserve">[HS 412335507] Concrete and exposed aggregate, Reservoir</t>
  </si>
  <si>
    <t xml:space="preserve">[HS 412336172] Turf and irrigation, Epping</t>
  </si>
  <si>
    <t xml:space="preserve">[HS 412336408] Turf and irrigation, Preston West</t>
  </si>
  <si>
    <t xml:space="preserve">[HS 412335839] Garden makeover, Thomastown</t>
  </si>
  <si>
    <t xml:space="preserve">[HS 412336572] Planting and mulching, Carlton</t>
  </si>
  <si>
    <t xml:space="preserve">[HS 412335580] Garden makeover, Camberwell</t>
  </si>
  <si>
    <t xml:space="preserve">[HS 412335972] Turf and irrigation, Preston West</t>
  </si>
  <si>
    <t xml:space="preserve">[HS 412336098] Turf and irrigation, Box Hill</t>
  </si>
  <si>
    <t xml:space="preserve">[HS 412336485] Turf and irrigation, Yarraville</t>
  </si>
  <si>
    <t xml:space="preserve">[HS 412336186] Concrete and exposed aggregate, Hawthorn</t>
  </si>
  <si>
    <t xml:space="preserve">[HS 412336260] Pergola and decking, Moonee Ponds</t>
  </si>
  <si>
    <t xml:space="preserve">[HS 412335914] Planting and mulching, Oakleigh</t>
  </si>
  <si>
    <t xml:space="preserve">[HS 412335761] Turf and irrigation, Moorabbin</t>
  </si>
  <si>
    <t xml:space="preserve">[HS 412336393] Paving, Essendon</t>
  </si>
  <si>
    <t xml:space="preserve">[HS 412336359] Concrete and exposed aggregate, Fitzroy</t>
  </si>
  <si>
    <t xml:space="preserve">[HS 412336964] Garden makeover, Sunshine</t>
  </si>
  <si>
    <t xml:space="preserve">[HS 412336056] Garden makeover, Fitzroy</t>
  </si>
  <si>
    <t xml:space="preserve">[HS 412336461] Paving, Box Hill</t>
  </si>
  <si>
    <t xml:space="preserve">[HS 412336252] Paving, Brighton</t>
  </si>
  <si>
    <t xml:space="preserve">[HS 412336892] Turf and irrigation, Yarraville</t>
  </si>
  <si>
    <t xml:space="preserve">[HS 412337165] Retaining wall, Camberwell</t>
  </si>
  <si>
    <t xml:space="preserve">[HS 412337194] Turf and irrigation, Yarraville</t>
  </si>
  <si>
    <t xml:space="preserve">[HS 412337496] Turf and irrigation, Moorabbin</t>
  </si>
  <si>
    <t xml:space="preserve">[HS 412337678] Garden makeover, Bentleigh</t>
  </si>
  <si>
    <t xml:space="preserve">[HS 412337764] Paving, Preston</t>
  </si>
  <si>
    <t xml:space="preserve">[HS 412337445] Retaining wall, Collingwood</t>
  </si>
  <si>
    <t xml:space="preserve">[HS 412337573] Turf and irrigation, St Kilda</t>
  </si>
  <si>
    <t xml:space="preserve">[HS 412337600] Turf and irrigation, Bayswater</t>
  </si>
  <si>
    <t xml:space="preserve">[HS 412336535] Paving, Brighton</t>
  </si>
  <si>
    <t xml:space="preserve">[HS 412336796] Paving, Werribee</t>
  </si>
  <si>
    <t xml:space="preserve">[HS 412337802] Garden makeover, Preston West</t>
  </si>
  <si>
    <t xml:space="preserve">[HS 412337899] Retaining wall, Burwood</t>
  </si>
  <si>
    <t xml:space="preserve">[HS 412338084] Retaining wall, Ringwood</t>
  </si>
  <si>
    <t xml:space="preserve">[HS 412337637] Concrete and exposed aggregate, Epping</t>
  </si>
  <si>
    <t xml:space="preserve">[HS 412336938] Turf and irrigation, Moorabbin</t>
  </si>
  <si>
    <t xml:space="preserve">[HS 412338236] Planting and mulching, Malvern</t>
  </si>
  <si>
    <t xml:space="preserve">[HS 412337116] Retaining wall, Brighton</t>
  </si>
  <si>
    <t xml:space="preserve">[HS 412337007] Paving, Bentleigh</t>
  </si>
  <si>
    <t xml:space="preserve">[HS 412337324] Garden makeover, Epping</t>
  </si>
  <si>
    <t xml:space="preserve">[HS 412337343] Paving, Collingwood</t>
  </si>
  <si>
    <t xml:space="preserve">[HS 412337436] Planting and mulching, Preston West</t>
  </si>
  <si>
    <t xml:space="preserve">[HS 412337711] Retaining wall, Heidelberg</t>
  </si>
  <si>
    <t xml:space="preserve">[HS 412338348] Planting and mulching, Collingwood</t>
  </si>
  <si>
    <t xml:space="preserve">[HS 412338570] Pergola and decking, Malvern</t>
  </si>
  <si>
    <t xml:space="preserve">[HS 412338680] Turf and irrigation, Heidelberg</t>
  </si>
  <si>
    <t xml:space="preserve">[HS 412337400] Garden makeover, Bentleigh</t>
  </si>
  <si>
    <t xml:space="preserve">[HS 412338139] Turf and irrigation, Carlton</t>
  </si>
  <si>
    <t xml:space="preserve">[HS 412338198] Paving, Box Hill</t>
  </si>
  <si>
    <t xml:space="preserve">[HS 412338745] Concrete and exposed aggregate, Richmond</t>
  </si>
  <si>
    <t xml:space="preserve">[HS 412338982] Turf and irrigation, Northcote</t>
  </si>
  <si>
    <t xml:space="preserve">[HS 412338433] Turf and irrigation, Richmond</t>
  </si>
  <si>
    <t xml:space="preserve">[HS 412338472] Retaining wall, Brighton</t>
  </si>
  <si>
    <t xml:space="preserve">[HS 412339004] Garden makeover, Richmond</t>
  </si>
  <si>
    <t xml:space="preserve">[HS 412339040] Turf and irrigation, Williamstown</t>
  </si>
  <si>
    <t xml:space="preserve">[HS 412339153] Retaining wall, Essendon</t>
  </si>
  <si>
    <t xml:space="preserve">[HS 412339507] Turf and irrigation, Clayton</t>
  </si>
  <si>
    <t xml:space="preserve">[HS 412338777] Paving, Abbotsford</t>
  </si>
  <si>
    <t xml:space="preserve">[HS 412339188] Retaining wall, Ascot Vale</t>
  </si>
  <si>
    <t xml:space="preserve">[HS 412338376] Paving, Malvern</t>
  </si>
  <si>
    <t xml:space="preserve">[HS 412339360] Retaining wall, Preston West</t>
  </si>
  <si>
    <t xml:space="preserve">[HS 412339687] Garden makeover, Malvern</t>
  </si>
  <si>
    <t xml:space="preserve">[HS 412338864] Planting and mulching, Clayton</t>
  </si>
  <si>
    <t xml:space="preserve">[HS 412338836] Concrete and exposed aggregate, Kew</t>
  </si>
  <si>
    <t xml:space="preserve">[HS 412339785] Concrete and exposed aggregate, Collingwood</t>
  </si>
  <si>
    <t xml:space="preserve">[HS 412340113] Retaining wall, Collingwood</t>
  </si>
  <si>
    <t xml:space="preserve">[HS 412338721] Garden makeover, Fitzroy</t>
  </si>
  <si>
    <t xml:space="preserve">[HS 412339874] Retaining wall, Bayswater</t>
  </si>
  <si>
    <t xml:space="preserve">[HS 412339977] Pergola and decking, Richmond</t>
  </si>
  <si>
    <t xml:space="preserve">[HS 412339124] Retaining wall, Sunshine</t>
  </si>
  <si>
    <t xml:space="preserve">[HS 412339246] Garden makeover, Yarraville</t>
  </si>
  <si>
    <t xml:space="preserve">[HS 412339266] Paving, Brunswick</t>
  </si>
  <si>
    <t xml:space="preserve">[HS 412339321] Retaining wall, Epping</t>
  </si>
  <si>
    <t xml:space="preserve">[HS 412339706] Retaining wall, Malvern</t>
  </si>
  <si>
    <t xml:space="preserve">[HS 412339740] Paving, Bayswater</t>
  </si>
  <si>
    <t xml:space="preserve">[HS 412340489] Garden makeover, Northcote</t>
  </si>
  <si>
    <t xml:space="preserve">[HS 412339568] Retaining wall, Preston</t>
  </si>
  <si>
    <t xml:space="preserve">[HS 412340152] Retaining wall, Ringwood</t>
  </si>
  <si>
    <t xml:space="preserve">[HS 412340247] Paving, Epping</t>
  </si>
  <si>
    <t xml:space="preserve">[HS 412340351] Concrete and exposed aggregate, Essendon</t>
  </si>
  <si>
    <t xml:space="preserve">[HS 412339947] Pergola and decking, Hawthorn</t>
  </si>
  <si>
    <t xml:space="preserve">[HS 412340003] Garden makeover, Altona</t>
  </si>
  <si>
    <t xml:space="preserve">[HS 412340097] Retaining wall, Mentone</t>
  </si>
  <si>
    <t xml:space="preserve">[HS 412340375] Paving, Bayswater</t>
  </si>
  <si>
    <t xml:space="preserve">[HS 412340635] Turf and irrigation, Moonee Ponds</t>
  </si>
  <si>
    <t xml:space="preserve">[HS 412340581] Concrete and exposed aggregate, Carlton</t>
  </si>
  <si>
    <t xml:space="preserve">[HS 412340758] Garden makeover, Box Hill</t>
  </si>
  <si>
    <t xml:space="preserve">[HS 412341109] Pergola and decking, Preston West</t>
  </si>
  <si>
    <t xml:space="preserve">[HS 412340591] Retaining wall, Preston</t>
  </si>
  <si>
    <t xml:space="preserve">[HS 412340878] Paving, Altona</t>
  </si>
  <si>
    <t xml:space="preserve">[HS 412340900] Turf and irrigation, Kew</t>
  </si>
  <si>
    <t xml:space="preserve">[HS 412341394] Concrete and exposed aggregate, Footscray</t>
  </si>
  <si>
    <t xml:space="preserve">[HS 412340452] Turf and irrigation, Carlton</t>
  </si>
  <si>
    <t xml:space="preserve">[HS 412340926] Retaining wall, Ringwood</t>
  </si>
  <si>
    <t xml:space="preserve">[HS 412341023] Garden makeover, Oakleigh</t>
  </si>
  <si>
    <t xml:space="preserve">[HS 412341342] Turf and irrigation, Sunshine</t>
  </si>
  <si>
    <t xml:space="preserve">[HS 412341059] Garden makeover, Moorabbin</t>
  </si>
  <si>
    <t xml:space="preserve">[HS 412341458] Garden makeover, Sunshine</t>
  </si>
  <si>
    <t xml:space="preserve">[HS 412340702] Turf and irrigation, Fitzroy</t>
  </si>
  <si>
    <t xml:space="preserve">[HS 412341531] Pergola and decking, Coburg</t>
  </si>
  <si>
    <t xml:space="preserve">[HS 412340838] Turf and irrigation, Cheltenham</t>
  </si>
  <si>
    <t xml:space="preserve">[HS 412341815] Turf and irrigation, Moonee Ponds</t>
  </si>
  <si>
    <t xml:space="preserve">[HS 412341504] Pergola and decking, Ringwood</t>
  </si>
  <si>
    <t xml:space="preserve">[HS 412342089] Pergola and decking, Richmond</t>
  </si>
  <si>
    <t xml:space="preserve">[HS 412341144] Planting and mulching, Clayton</t>
  </si>
  <si>
    <t xml:space="preserve">[HS 412341777] Garden makeover, Altona</t>
  </si>
  <si>
    <t xml:space="preserve">[HS 412340968] Turf and irrigation, Thomastown</t>
  </si>
  <si>
    <t xml:space="preserve">[HS 412341421] Planting and mulching, Bayswater</t>
  </si>
  <si>
    <t xml:space="preserve">[HS 412341599] Planting and mulching, Werribee</t>
  </si>
  <si>
    <t xml:space="preserve">[HS 412341675] Concrete and exposed aggregate, Epping</t>
  </si>
  <si>
    <t xml:space="preserve">[HS 412341892] Retaining wall, Brunswick</t>
  </si>
  <si>
    <t xml:space="preserve">[HS 412342156] Paving, Mentone</t>
  </si>
  <si>
    <t xml:space="preserve">[HS 412342202] Paving, Carlton</t>
  </si>
  <si>
    <t xml:space="preserve">[HS 412342236] Garden makeover, Moonee Ponds</t>
  </si>
  <si>
    <t xml:space="preserve">[HS 412341281] Paving, Abbotsford</t>
  </si>
  <si>
    <t xml:space="preserve">[HS 412341751] Pergola and decking, Cheltenham</t>
  </si>
  <si>
    <t xml:space="preserve">[HS 412341931] Retaining wall, Box Hill</t>
  </si>
  <si>
    <t xml:space="preserve">[HS 412342423] Garden makeover, Fitzroy</t>
  </si>
  <si>
    <t xml:space="preserve">[HS 412342002] Turf and irrigation, Mentone</t>
  </si>
  <si>
    <t xml:space="preserve">[HS 412342532] Paving, Altona</t>
  </si>
  <si>
    <t xml:space="preserve">[HS 412342579] Pergola and decking, Burwood</t>
  </si>
  <si>
    <t xml:space="preserve">[HS 412341578] Turf and irrigation, Hawthorn</t>
  </si>
  <si>
    <t xml:space="preserve">[HS 412342450] Pergola and decking, Essendon</t>
  </si>
  <si>
    <t xml:space="preserve">[HS 412342999] Retaining wall, Epping</t>
  </si>
  <si>
    <t xml:space="preserve">[HS 412342638] Turf and irrigation, Hawthorn</t>
  </si>
  <si>
    <t xml:space="preserve">[HS 412343154] Retaining wall, Clayton</t>
  </si>
  <si>
    <t xml:space="preserve">[HS 412342123] Pergola and decking, Yarraville</t>
  </si>
  <si>
    <t xml:space="preserve">[HS 412342331] Retaining wall, Ringwood</t>
  </si>
  <si>
    <t xml:space="preserve">[HS 412342298] Retaining wall, Reservoir</t>
  </si>
  <si>
    <t xml:space="preserve">[HS 412343134] Paving, Dandenong</t>
  </si>
  <si>
    <t xml:space="preserve">[HS 412343316] Paving, Preston West</t>
  </si>
  <si>
    <t xml:space="preserve">[HS 412343485] Paving, Thomastown</t>
  </si>
  <si>
    <t xml:space="preserve">[HS 412342947] Pergola and decking, Epping</t>
  </si>
  <si>
    <t xml:space="preserve">[HS 412343052] Turf and irrigation, Clayton</t>
  </si>
  <si>
    <t xml:space="preserve">[HS 412343232] Concrete and exposed aggregate, Carlton</t>
  </si>
  <si>
    <t xml:space="preserve">[HS 412343512] Planting and mulching, Werribee</t>
  </si>
  <si>
    <t xml:space="preserve">[HS 412343352] Paving, Ascot Vale</t>
  </si>
  <si>
    <t xml:space="preserve">[HS 412343947] Garden makeover, Bentleigh</t>
  </si>
  <si>
    <t xml:space="preserve">[HS 412342664] Garden makeover, Bentleigh</t>
  </si>
  <si>
    <t xml:space="preserve">[HS 412342893] Retaining wall, Preston</t>
  </si>
  <si>
    <t xml:space="preserve">[HS 412342962] Retaining wall, Dandenong</t>
  </si>
  <si>
    <t xml:space="preserve">[HS 412343077] Planting and mulching, Clayton</t>
  </si>
  <si>
    <t xml:space="preserve">[HS 412343850] Retaining wall, Altona</t>
  </si>
  <si>
    <t xml:space="preserve">[HS 412343962] Paving, Reservoir</t>
  </si>
  <si>
    <t xml:space="preserve">[HS 412342813] Turf and irrigation, Dandenong</t>
  </si>
  <si>
    <t xml:space="preserve">[HS 412343274] Paving, Northcote</t>
  </si>
  <si>
    <t xml:space="preserve">[HS 412342613] Paving, Footscray</t>
  </si>
  <si>
    <t xml:space="preserve">[HS 412342861] Concrete and exposed aggregate, Preston</t>
  </si>
  <si>
    <t xml:space="preserve">[HS 412343672] Turf and irrigation, Heidelberg</t>
  </si>
  <si>
    <t xml:space="preserve">[HS 412342699] Pergola and decking, Altona</t>
  </si>
  <si>
    <t xml:space="preserve">[HS 412343643] Retaining wall, Brighton</t>
  </si>
  <si>
    <t xml:space="preserve">[HS 412343710] Concrete and exposed aggregate, Box Hill</t>
  </si>
  <si>
    <t xml:space="preserve">[HS 412343783] Planting and mulching, Williamstown</t>
  </si>
  <si>
    <t xml:space="preserve">[HS 412343614] Retaining wall, Collingwood</t>
  </si>
  <si>
    <t xml:space="preserve">[HS 412343993] Pergola and decking, Brunswick</t>
  </si>
  <si>
    <t xml:space="preserve">[HS 412344187] Turf and irrigation, Essendon</t>
  </si>
  <si>
    <t xml:space="preserve">[HS 412343371] Turf and irrigation, Oakleigh</t>
  </si>
  <si>
    <t xml:space="preserve">[HS 412344086] Concrete and exposed aggregate, Werribee</t>
  </si>
  <si>
    <t xml:space="preserve">[HS 412344633] Paving, Essendon</t>
  </si>
  <si>
    <t xml:space="preserve">[HS 412344739] Turf and irrigation, Abbotsford</t>
  </si>
  <si>
    <t xml:space="preserve">[HS 412343409] Paving, Yarraville</t>
  </si>
  <si>
    <t xml:space="preserve">[HS 412343554] Turf and irrigation, Altona</t>
  </si>
  <si>
    <t xml:space="preserve">[HS 412344279] Garden makeover, Preston</t>
  </si>
  <si>
    <t xml:space="preserve">[HS 412344445] Paving, Collingwood</t>
  </si>
  <si>
    <t xml:space="preserve">[HS 412343748] Pergola and decking, Cheltenham</t>
  </si>
  <si>
    <t xml:space="preserve">[HS 412344153] Retaining wall, Fitzroy</t>
  </si>
  <si>
    <t xml:space="preserve">[HS 412344293] Concrete and exposed aggregate, Yarraville</t>
  </si>
  <si>
    <t xml:space="preserve">[HS 412344534] Retaining wall, Preston</t>
  </si>
  <si>
    <t xml:space="preserve">[HS 412344595] Concrete and exposed aggregate, Moonee Ponds</t>
  </si>
  <si>
    <t xml:space="preserve">[HS 412344777] Garden makeover, Footscray</t>
  </si>
  <si>
    <t xml:space="preserve">[HS 412344231] Retaining wall, Moonee Ponds</t>
  </si>
  <si>
    <t xml:space="preserve">[HS 412344504] Paving, Kew</t>
  </si>
  <si>
    <t xml:space="preserve">[HS 412344681] Turf and irrigation, Carlton</t>
  </si>
  <si>
    <t xml:space="preserve">[HS 412345012] Paving, Werribee</t>
  </si>
  <si>
    <t xml:space="preserve">[HS 412345114] Paving, Werribee</t>
  </si>
  <si>
    <t xml:space="preserve">[HS 412345425] Concrete and exposed aggregate, Brighton</t>
  </si>
  <si>
    <t xml:space="preserve">[HS 412344337] Garden makeover, Mentone</t>
  </si>
  <si>
    <t xml:space="preserve">[HS 412344966] Turf and irrigation, Werribee</t>
  </si>
  <si>
    <t xml:space="preserve">[HS 412345037] Planting and mulching, Preston West</t>
  </si>
  <si>
    <t xml:space="preserve">[HS 412345280] Turf and irrigation, Fitzroy</t>
  </si>
  <si>
    <t xml:space="preserve">[HS 412345331] Paving, Ringwood</t>
  </si>
  <si>
    <t xml:space="preserve">[HS 412345203] Retaining wall, Kew</t>
  </si>
  <si>
    <t xml:space="preserve">[HS 412345378] Pergola and decking, Dandenong</t>
  </si>
  <si>
    <t xml:space="preserve">[HS 412345573] Garden makeover, Camberwell</t>
  </si>
  <si>
    <t xml:space="preserve">[HS 412345704] Planting and mulching, Mentone</t>
  </si>
  <si>
    <t xml:space="preserve">[HS 412344574] Turf and irrigation, Malvern</t>
  </si>
  <si>
    <t xml:space="preserve">[HS 412344904] Pergola and decking, Dandenong</t>
  </si>
  <si>
    <t xml:space="preserve">[HS 412344851] Paving, Werribee</t>
  </si>
  <si>
    <t xml:space="preserve">[HS 412346095] Paving, Preston</t>
  </si>
  <si>
    <t xml:space="preserve">[HS 412345449] Retaining wall, Essendon</t>
  </si>
  <si>
    <t xml:space="preserve">[HS 412345481] Planting and mulching, Mentone</t>
  </si>
  <si>
    <t xml:space="preserve">[HS 412345828] Turf and irrigation, Williamstown</t>
  </si>
  <si>
    <t xml:space="preserve">[HS 412345925] Garden makeover, Reservoir</t>
  </si>
  <si>
    <t xml:space="preserve">[HS 412345650] Turf and irrigation, Essendon</t>
  </si>
  <si>
    <t xml:space="preserve">[HS 412346351] Retaining wall, Fitzroy</t>
  </si>
  <si>
    <t xml:space="preserve">[HS 412345231] Turf and irrigation, Heidelberg</t>
  </si>
  <si>
    <t xml:space="preserve">[HS 412345752] Paving, Malvern</t>
  </si>
  <si>
    <t xml:space="preserve">[HS 412345294] Concrete and exposed aggregate, Northcote</t>
  </si>
  <si>
    <t xml:space="preserve">[HS 412345515] Paving, Moorabbin</t>
  </si>
  <si>
    <t xml:space="preserve">[HS 412346033] Garden makeover, Preston</t>
  </si>
  <si>
    <t xml:space="preserve">[HS 412346708] Garden makeover, Moorabbin</t>
  </si>
  <si>
    <t xml:space="preserve">[HS 412345148] Paving, Richmond</t>
  </si>
  <si>
    <t xml:space="preserve">[HS 412345888] Retaining wall, Altona</t>
  </si>
  <si>
    <t xml:space="preserve">[HS 412346205] Turf and irrigation, Moonee Ponds</t>
  </si>
  <si>
    <t xml:space="preserve">[HS 412346783] Turf and irrigation, Preston West</t>
  </si>
  <si>
    <t xml:space="preserve">[HS 412346011] Garden makeover, Thomastown</t>
  </si>
  <si>
    <t xml:space="preserve">[HS 412346418] Retaining wall, Brunswick</t>
  </si>
  <si>
    <t xml:space="preserve">[HS 412345667] Pergola and decking, Kew</t>
  </si>
  <si>
    <t xml:space="preserve">[HS 412345787] Garden makeover, Coburg</t>
  </si>
  <si>
    <t xml:space="preserve">[HS 412345982] Concrete and exposed aggregate, Camberwell</t>
  </si>
  <si>
    <t xml:space="preserve">[HS 412346517] Pergola and decking, Hawthorn</t>
  </si>
  <si>
    <t xml:space="preserve">[HS 412346550] Concrete and exposed aggregate, Preston</t>
  </si>
  <si>
    <t xml:space="preserve">[HS 412346868] Turf and irrigation, St Kilda</t>
  </si>
  <si>
    <t xml:space="preserve">[HS 412347201] Concrete and exposed aggregate, Clayton</t>
  </si>
  <si>
    <t xml:space="preserve">[HS 412345847] Pergola and decking, Essendon</t>
  </si>
  <si>
    <t xml:space="preserve">[HS 412346222] Retaining wall, Malvern</t>
  </si>
  <si>
    <t xml:space="preserve">[HS 412347030] Garden makeover, Werribee</t>
  </si>
  <si>
    <t xml:space="preserve">[HS 412347129] Retaining wall, Reservoir</t>
  </si>
  <si>
    <t xml:space="preserve">[HS 412347417] Pergola and decking, Epping</t>
  </si>
  <si>
    <t xml:space="preserve">[HS 412346294] Paving, Northcote</t>
  </si>
  <si>
    <t xml:space="preserve">[HS 412346979] Paving, Clayton</t>
  </si>
  <si>
    <t xml:space="preserve">[HS 412347640] Pergola and decking, Bayswater</t>
  </si>
  <si>
    <t xml:space="preserve">[HS 412346759] Pergola and decking, Carlton</t>
  </si>
  <si>
    <t xml:space="preserve">[HS 412347087] Retaining wall, Hawthorn</t>
  </si>
  <si>
    <t xml:space="preserve">[HS 412347458] Planting and mulching, Fitzroy</t>
  </si>
  <si>
    <t xml:space="preserve">[HS 412347942] Paving, Hawthorn</t>
  </si>
  <si>
    <t xml:space="preserve">[HS 412346464] Concrete and exposed aggregate, Abbotsford</t>
  </si>
  <si>
    <t xml:space="preserve">[HS 412347014] Turf and irrigation, Oakleigh</t>
  </si>
  <si>
    <t xml:space="preserve">[HS 412347261] Retaining wall, Bentleigh</t>
  </si>
  <si>
    <t xml:space="preserve">[HS 412347571] Turf and irrigation, Williamstown</t>
  </si>
  <si>
    <t xml:space="preserve">[HS 412348197] Turf and irrigation, Yarraville</t>
  </si>
  <si>
    <t xml:space="preserve">[HS 412346481] Concrete and exposed aggregate, Essendon</t>
  </si>
  <si>
    <t xml:space="preserve">[HS 412347675] Pergola and decking, Altona</t>
  </si>
  <si>
    <t xml:space="preserve">[HS 412347384] Concrete and exposed aggregate, Richmond</t>
  </si>
  <si>
    <t xml:space="preserve">[HS 412347700] Concrete and exposed aggregate, Essendon</t>
  </si>
  <si>
    <t xml:space="preserve">[HS 412348155] Concrete and exposed aggregate, Williamstown</t>
  </si>
  <si>
    <t xml:space="preserve">[HS 412348341] Garden makeover, Oakleigh</t>
  </si>
  <si>
    <t xml:space="preserve">[HS 412346932] Garden makeover, Brighton</t>
  </si>
  <si>
    <t xml:space="preserve">[HS 412348592] Retaining wall, Clayton</t>
  </si>
  <si>
    <t xml:space="preserve">[HS 412347143] Paving, Kew</t>
  </si>
  <si>
    <t xml:space="preserve">[HS 412347526] Paving, Williamstown</t>
  </si>
  <si>
    <t xml:space="preserve">[HS 412348661] Retaining wall, Carlton</t>
  </si>
  <si>
    <t xml:space="preserve">[HS 412347301] Planting and mulching, Werribee</t>
  </si>
  <si>
    <t xml:space="preserve">[HS 412347773] Turf and irrigation, Epping</t>
  </si>
  <si>
    <t xml:space="preserve">[HS 412348304] Planting and mulching, Dandenong</t>
  </si>
  <si>
    <t xml:space="preserve">[HS 412348889] Retaining wall, Collingwood</t>
  </si>
  <si>
    <t xml:space="preserve">[HS 412349077] Retaining wall, Moonee Ponds</t>
  </si>
  <si>
    <t xml:space="preserve">[HS 412347741] Garden makeover, Werribee</t>
  </si>
  <si>
    <t xml:space="preserve">[HS 412348048] Retaining wall, Williamstown</t>
  </si>
  <si>
    <t xml:space="preserve">[HS 412348371] Turf and irrigation, Preston</t>
  </si>
  <si>
    <t xml:space="preserve">[HS 412348447] Retaining wall, Ringwood</t>
  </si>
  <si>
    <t xml:space="preserve">[HS 412348826] Garden makeover, Bentleigh</t>
  </si>
  <si>
    <t xml:space="preserve">[HS 412347816] Garden makeover, Thomastown</t>
  </si>
  <si>
    <t xml:space="preserve">[HS 412347962] Turf and irrigation, Ringwood</t>
  </si>
  <si>
    <t xml:space="preserve">[HS 412348417] Concrete and exposed aggregate, Oakleigh</t>
  </si>
  <si>
    <t xml:space="preserve">[HS 412348552] Pergola and decking, Ringwood</t>
  </si>
  <si>
    <t xml:space="preserve">[HS 412348621] Pergola and decking, Epping</t>
  </si>
  <si>
    <t xml:space="preserve">[HS 412348973] Turf and irrigation, Altona</t>
  </si>
  <si>
    <t xml:space="preserve">[HS 412349047] Pergola and decking, Essendon</t>
  </si>
  <si>
    <t xml:space="preserve">[HS 412348476] Retaining wall, Brighton</t>
  </si>
  <si>
    <t xml:space="preserve">[HS 412348845] Garden makeover, Oakleigh</t>
  </si>
  <si>
    <t xml:space="preserve">[HS 412348004] Garden makeover, Hawthorn</t>
  </si>
  <si>
    <t xml:space="preserve">[HS 412349405] Paving, Fitzroy</t>
  </si>
  <si>
    <t xml:space="preserve">[HS 412347879] Turf and irrigation, Reservoir</t>
  </si>
  <si>
    <t xml:space="preserve">[HS 412349009] Paving, Box Hill</t>
  </si>
  <si>
    <t xml:space="preserve">[HS 412349637] Pergola and decking, Sunshine</t>
  </si>
  <si>
    <t xml:space="preserve">[HS 412348236] Retaining wall, Malvern</t>
  </si>
  <si>
    <t xml:space="preserve">[HS 412349294] Retaining wall, Carlton</t>
  </si>
  <si>
    <t xml:space="preserve">[HS 412349442] Concrete and exposed aggregate, Altona</t>
  </si>
  <si>
    <t xml:space="preserve">[HS 412350046] Paving, Clayton</t>
  </si>
  <si>
    <t xml:space="preserve">[HS 412349325] Planting and mulching, Thomastown</t>
  </si>
  <si>
    <t xml:space="preserve">[HS 412349657] Turf and irrigation, Werribee</t>
  </si>
  <si>
    <t xml:space="preserve">[HS 412349708] Garden makeover, St Kilda</t>
  </si>
  <si>
    <t xml:space="preserve">[HS 412350110] Retaining wall, Bayswater</t>
  </si>
  <si>
    <t xml:space="preserve">[HS 412350198] Pergola and decking, Abbotsford</t>
  </si>
  <si>
    <t xml:space="preserve">[HS 412349859] Retaining wall, Northcote</t>
  </si>
  <si>
    <t xml:space="preserve">[HS 412349931] Pergola and decking, Sunshine</t>
  </si>
  <si>
    <t xml:space="preserve">[HS 412349381] Paving, Clayton</t>
  </si>
  <si>
    <t xml:space="preserve">[HS 412349906] Planting and mulching, Footscray</t>
  </si>
  <si>
    <t xml:space="preserve">[HS 412350258] Garden makeover, Bentleigh</t>
  </si>
  <si>
    <t xml:space="preserve">[HS 412350302] Retaining wall, Camberwell</t>
  </si>
  <si>
    <t xml:space="preserve">[HS 412348925] Turf and irrigation, Cheltenham</t>
  </si>
  <si>
    <t xml:space="preserve">[HS 412349544] Retaining wall, Altona</t>
  </si>
  <si>
    <t xml:space="preserve">[HS 412349116] Pergola and decking, Malvern</t>
  </si>
  <si>
    <t xml:space="preserve">[HS 412350214] Retaining wall, Brighton</t>
  </si>
  <si>
    <t xml:space="preserve">[HS 412349775] Retaining wall, Coburg</t>
  </si>
  <si>
    <t xml:space="preserve">[HS 412349814] Pergola and decking, Werribee</t>
  </si>
  <si>
    <t xml:space="preserve">[HS 412350163] Pergola and decking, Burwood</t>
  </si>
  <si>
    <t xml:space="preserve">[HS 412350361] Turf and irrigation, Camberwell</t>
  </si>
  <si>
    <t xml:space="preserve">[HS 412350506] Planting and mulching, Collingwood</t>
  </si>
  <si>
    <t xml:space="preserve">[HS 412350571] Planting and mulching, Brunswick</t>
  </si>
  <si>
    <t xml:space="preserve">[HS 412350664] Concrete and exposed aggregate, Ringwood</t>
  </si>
  <si>
    <t xml:space="preserve">[HS 412351288] Retaining wall, Thomastown</t>
  </si>
  <si>
    <t xml:space="preserve">[HS 412349153] Turf and irrigation, Thomastown</t>
  </si>
  <si>
    <t xml:space="preserve">[HS 412349489] Planting and mulching, Heidelberg</t>
  </si>
  <si>
    <t xml:space="preserve">[HS 412349596] Pergola and decking, Werribee</t>
  </si>
  <si>
    <t xml:space="preserve">[HS 412350014] Pergola and decking, Collingwood</t>
  </si>
  <si>
    <t xml:space="preserve">[HS 412350423] Turf and irrigation, Altona</t>
  </si>
  <si>
    <t xml:space="preserve">[HS 412350494] Pergola and decking, Ascot Vale</t>
  </si>
  <si>
    <t xml:space="preserve">[HS 412351001] Turf and irrigation, Mentone</t>
  </si>
  <si>
    <t xml:space="preserve">[HS 412351044] Paving, Bayswater</t>
  </si>
  <si>
    <t xml:space="preserve">[HS 412351083] Turf and irrigation, Epping</t>
  </si>
  <si>
    <t xml:space="preserve">[HS 412349275] Turf and irrigation, Fitzroy</t>
  </si>
  <si>
    <t xml:space="preserve">[HS 412351127] Turf and irrigation, Preston West</t>
  </si>
  <si>
    <t xml:space="preserve">[HS 412350065] Turf and irrigation, Cheltenham</t>
  </si>
  <si>
    <t xml:space="preserve">[HS 412350711] Retaining wall, Bayswater</t>
  </si>
  <si>
    <t xml:space="preserve">[HS 412350743] Planting and mulching, Abbotsford</t>
  </si>
  <si>
    <t xml:space="preserve">[HS 412350921] Retaining wall, Kew</t>
  </si>
  <si>
    <t xml:space="preserve">[HS 412351160] Retaining wall, Epping</t>
  </si>
  <si>
    <t xml:space="preserve">[HS 412351889] Turf and irrigation, Oakleigh</t>
  </si>
  <si>
    <t xml:space="preserve">[HS 412350446] Concrete and exposed aggregate, Thomastown</t>
  </si>
  <si>
    <t xml:space="preserve">[HS 412351357] Paving, Heidelberg</t>
  </si>
  <si>
    <t xml:space="preserve">[HS 412351744] Paving, Box Hill</t>
  </si>
  <si>
    <t xml:space="preserve">[HS 412351787] Concrete and exposed aggregate, Thomastown</t>
  </si>
  <si>
    <t xml:space="preserve">[HS 412351992] Turf and irrigation, Williamstown</t>
  </si>
  <si>
    <t xml:space="preserve">[HS 412349976] Garden makeover, Box Hill</t>
  </si>
  <si>
    <t xml:space="preserve">[HS 412350339] Retaining wall, Coburg</t>
  </si>
  <si>
    <t xml:space="preserve">[HS 412350638] Paving, Ascot Vale</t>
  </si>
  <si>
    <t xml:space="preserve">[HS 412351188] Concrete and exposed aggregate, Bentleigh</t>
  </si>
  <si>
    <t xml:space="preserve">[HS 412351212] Paving, Brighton</t>
  </si>
  <si>
    <t xml:space="preserve">[HS 412351802] Retaining wall, Bayswater</t>
  </si>
  <si>
    <t xml:space="preserve">[HS 412351920] Pergola and decking, Ringwood</t>
  </si>
  <si>
    <t xml:space="preserve">[HS 412351438] Retaining wall, Coburg</t>
  </si>
  <si>
    <t xml:space="preserve">[HS 412351560] Turf and irrigation, Collingwood</t>
  </si>
  <si>
    <t xml:space="preserve">[HS 412352157] Retaining wall, Burwood</t>
  </si>
  <si>
    <t xml:space="preserve">[HS 412350607] Concrete and exposed aggregate, Box Hill</t>
  </si>
  <si>
    <t xml:space="preserve">[HS 412350901] Retaining wall, Camberwell</t>
  </si>
  <si>
    <t xml:space="preserve">[HS 412351338] Turf and irrigation, Mentone</t>
  </si>
  <si>
    <t xml:space="preserve">[HS 412351629] Retaining wall, Cheltenham</t>
  </si>
  <si>
    <t xml:space="preserve">[HS 412351691] Retaining wall, Box Hill</t>
  </si>
  <si>
    <t xml:space="preserve">[HS 412351969] Retaining wall, Dandenong</t>
  </si>
  <si>
    <t xml:space="preserve">[HS 412352270] Concrete and exposed aggregate, Thomastown</t>
  </si>
  <si>
    <t xml:space="preserve">[HS 412352333] Paving, Oakleigh</t>
  </si>
  <si>
    <t xml:space="preserve">[HS 412351399] Pergola and decking, Moonee Ponds</t>
  </si>
  <si>
    <t xml:space="preserve">[HS 412352208] Garden makeover, Preston</t>
  </si>
  <si>
    <t xml:space="preserve">[HS 412352739] Retaining wall, Heidelberg</t>
  </si>
  <si>
    <t xml:space="preserve">[HS 412352987] Retaining wall, Richmond</t>
  </si>
  <si>
    <t xml:space="preserve">[HS 412350841] Planting and mulching, Camberwell</t>
  </si>
  <si>
    <t xml:space="preserve">[HS 412350976] Pergola and decking, Essendon</t>
  </si>
  <si>
    <t xml:space="preserve">[HS 412352842] Concrete and exposed aggregate, Bayswater</t>
  </si>
  <si>
    <t xml:space="preserve">[HS 412353251] Turf and irrigation, Epping</t>
  </si>
  <si>
    <t xml:space="preserve">[HS 412352109] Retaining wall, St Kilda</t>
  </si>
  <si>
    <t xml:space="preserve">[HS 412352929] Retaining wall, Mentone</t>
  </si>
  <si>
    <t xml:space="preserve">[HS 412351259] Planting and mulching, Burwood</t>
  </si>
  <si>
    <t xml:space="preserve">[HS 412351518] Paving, Kew</t>
  </si>
  <si>
    <t xml:space="preserve">[HS 412352194] Turf and irrigation, Preston West</t>
  </si>
  <si>
    <t xml:space="preserve">[HS 412353074] Paving, Yarraville</t>
  </si>
  <si>
    <t xml:space="preserve">[HS 412353235] Paving, Reservoir</t>
  </si>
  <si>
    <t xml:space="preserve">[HS 412353304] Garden makeover, Richmond</t>
  </si>
  <si>
    <t xml:space="preserve">[HS 412353469] Concrete and exposed aggregate, Sunshine</t>
  </si>
  <si>
    <t xml:space="preserve">[HS 412351593] Pergola and decking, St Kilda</t>
  </si>
  <si>
    <t xml:space="preserve">[HS 412352380] Retaining wall, Brighton</t>
  </si>
  <si>
    <t xml:space="preserve">[HS 412352598] Retaining wall, Fitzroy</t>
  </si>
  <si>
    <t xml:space="preserve">[HS 412353320] Garden makeover, Brunswick</t>
  </si>
  <si>
    <t xml:space="preserve">[HS 412353375] Garden makeover, Collingwood</t>
  </si>
  <si>
    <t xml:space="preserve">[HS 412354004] Retaining wall, Richmond</t>
  </si>
  <si>
    <t xml:space="preserve">[HS 412354101] Pergola and decking, Cheltenham</t>
  </si>
  <si>
    <t xml:space="preserve">[HS 412354198] Garden makeover, Camberwell</t>
  </si>
  <si>
    <t xml:space="preserve">[HS 412352775] Retaining wall, Ringwood</t>
  </si>
  <si>
    <t xml:space="preserve">[HS 412353435] Paving, Burwood</t>
  </si>
  <si>
    <t xml:space="preserve">[HS 412353839] Paving, Burwood</t>
  </si>
  <si>
    <t xml:space="preserve">[HS 412354022] Turf and irrigation, Epping</t>
  </si>
  <si>
    <t xml:space="preserve">[HS 412354511] Pergola and decking, Williamstown</t>
  </si>
  <si>
    <t xml:space="preserve">[HS 412353569] Turf and irrigation, Carlton</t>
  </si>
  <si>
    <t xml:space="preserve">[HS 412353817] Retaining wall, Preston</t>
  </si>
  <si>
    <t xml:space="preserve">[HS 412354059] Pergola and decking, Ringwood</t>
  </si>
  <si>
    <t xml:space="preserve">[HS 412354480] Turf and irrigation, Sunshine</t>
  </si>
  <si>
    <t xml:space="preserve">[HS 412354550] Paving, Clayton</t>
  </si>
  <si>
    <t xml:space="preserve">[HS 412354751] Planting and mulching, Bayswater</t>
  </si>
  <si>
    <t xml:space="preserve">[HS 412354765] Planting and mulching, Sunshine</t>
  </si>
  <si>
    <t xml:space="preserve">[HS 412352629] Retaining wall, St Kilda</t>
  </si>
  <si>
    <t xml:space="preserve">[HS 412352671] Planting and mulching, Hawthorn</t>
  </si>
  <si>
    <t xml:space="preserve">[HS 412353032] Turf and irrigation, Altona</t>
  </si>
  <si>
    <t xml:space="preserve">[HS 412353152] Retaining wall, Ringwood</t>
  </si>
  <si>
    <t xml:space="preserve">[HS 412353783] Garden makeover, Moorabbin</t>
  </si>
  <si>
    <t xml:space="preserve">[HS 412353918] Turf and irrigation, Reservoir</t>
  </si>
  <si>
    <t xml:space="preserve">[HS 412354317] Concrete and exposed aggregate, Camberwell</t>
  </si>
  <si>
    <t xml:space="preserve">[HS 412354630] Turf and irrigation, Collingwood</t>
  </si>
  <si>
    <t xml:space="preserve">[HS 412352036] Garden makeover, Coburg</t>
  </si>
  <si>
    <t xml:space="preserve">[HS 412353101] Pergola and decking, Altona</t>
  </si>
  <si>
    <t xml:space="preserve">[HS 412353887] Planting and mulching, Coburg</t>
  </si>
  <si>
    <t xml:space="preserve">[HS 412354155] Retaining wall, Moorabbin</t>
  </si>
  <si>
    <t xml:space="preserve">[HS 412354261] Turf and irrigation, Hawthorn</t>
  </si>
  <si>
    <t xml:space="preserve">[HS 412354452] Turf and irrigation, Coburg</t>
  </si>
  <si>
    <t xml:space="preserve">[HS 412354672] Garden makeover, Brunswick</t>
  </si>
  <si>
    <t xml:space="preserve">[HS 412354824] Turf and irrigation, Altona</t>
  </si>
  <si>
    <t xml:space="preserve">[HS 412354917] Retaining wall, Williamstown</t>
  </si>
  <si>
    <t xml:space="preserve">[HS 412353679] Garden makeover, Abbotsford</t>
  </si>
  <si>
    <t xml:space="preserve">[HS 412354708] Pergola and decking, Bayswater</t>
  </si>
  <si>
    <t xml:space="preserve">[HS 412354857] Pergola and decking, Burwood</t>
  </si>
  <si>
    <t xml:space="preserve">[HS 412354884] Pergola and decking, Carlton</t>
  </si>
  <si>
    <t xml:space="preserve">[HS 412355012] Turf and irrigation, Oakleigh</t>
  </si>
  <si>
    <t xml:space="preserve">[HS 412355072] Garden makeover, Brunswick</t>
  </si>
  <si>
    <t xml:space="preserve">[HS 412352507] Concrete and exposed aggregate, Dandenong</t>
  </si>
  <si>
    <t xml:space="preserve">[HS 412353952] Retaining wall, Cheltenham</t>
  </si>
  <si>
    <t xml:space="preserve">[HS 412354353] Turf and irrigation, Epping</t>
  </si>
  <si>
    <t xml:space="preserve">[HS 412354952] Paving, Thomastown</t>
  </si>
  <si>
    <t xml:space="preserve">[HS 412355117] Paving, Bayswater</t>
  </si>
  <si>
    <t xml:space="preserve">[HS 412355154] Garden makeover, Brunswick</t>
  </si>
  <si>
    <t xml:space="preserve">[HS 412355229] Paving, Altona</t>
  </si>
  <si>
    <t xml:space="preserve">[HS 412355251] Garden makeover, Richmond</t>
  </si>
  <si>
    <t xml:space="preserve">[HS 412355303] Garden makeover, Ascot Vale</t>
  </si>
  <si>
    <t xml:space="preserve">[HS 412355325] Paving, Yarraville</t>
  </si>
  <si>
    <t xml:space="preserve">[HS 412355368] Turf and irrigation, Yarraville</t>
  </si>
  <si>
    <t xml:space="preserve">[HS 412355455] Planting and mulching, Northcote</t>
  </si>
  <si>
    <t xml:space="preserve">[HS 412355483] Garden makeover, Brunswick</t>
  </si>
  <si>
    <t xml:space="preserve">Jobber event</t>
  </si>
  <si>
    <t xml:space="preserve">Jobber event time</t>
  </si>
  <si>
    <t xml:space="preserve">Lag (minutes)</t>
  </si>
  <si>
    <t xml:space="preserve">HubSpot updated</t>
  </si>
  <si>
    <t xml:space="preserve">HubSpot quote status</t>
  </si>
  <si>
    <t xml:space="preserve">Within 15 minutes</t>
  </si>
  <si>
    <t xml:space="preserve">Job created</t>
  </si>
  <si>
    <t xml:space="preserve">Contact A</t>
  </si>
  <si>
    <t xml:space="preserve">Contact B</t>
  </si>
  <si>
    <t xml:space="preserve">Name</t>
  </si>
  <si>
    <t xml:space="preserve">Suburb</t>
  </si>
  <si>
    <t xml:space="preserve">Match type</t>
  </si>
  <si>
    <t xml:space="preserve">Action</t>
  </si>
  <si>
    <t xml:space="preserve">C-20000</t>
  </si>
  <si>
    <t xml:space="preserve">C-20001</t>
  </si>
  <si>
    <t xml:space="preserve">Jordan Kaur</t>
  </si>
  <si>
    <t xml:space="preserve">Hawthorn</t>
  </si>
  <si>
    <t xml:space="preserve">Mobile number in different formats (with and without the country code)</t>
  </si>
  <si>
    <t xml:space="preserve">Review by hand, merge if same household</t>
  </si>
  <si>
    <t xml:space="preserve">C-20003</t>
  </si>
  <si>
    <t xml:space="preserve">C-20004</t>
  </si>
  <si>
    <t xml:space="preserve">Jordan Murphy</t>
  </si>
  <si>
    <t xml:space="preserve">Footscray</t>
  </si>
  <si>
    <t xml:space="preserve">C-20006</t>
  </si>
  <si>
    <t xml:space="preserve">C-20007</t>
  </si>
  <si>
    <t xml:space="preserve">Taylor Smith</t>
  </si>
  <si>
    <t xml:space="preserve">Essendon</t>
  </si>
  <si>
    <t xml:space="preserve">Email with different capitals or a typo</t>
  </si>
  <si>
    <t xml:space="preserve">Merge, keep the older contact</t>
  </si>
  <si>
    <t xml:space="preserve">C-20009</t>
  </si>
  <si>
    <t xml:space="preserve">C-20010</t>
  </si>
  <si>
    <t xml:space="preserve">Alex Papadopoulos</t>
  </si>
  <si>
    <t xml:space="preserve">Sunshine</t>
  </si>
  <si>
    <t xml:space="preserve">C-20012</t>
  </si>
  <si>
    <t xml:space="preserve">C-20013</t>
  </si>
  <si>
    <t xml:space="preserve">Pat Singh</t>
  </si>
  <si>
    <t xml:space="preserve">Ascot Vale</t>
  </si>
  <si>
    <t xml:space="preserve">C-20015</t>
  </si>
  <si>
    <t xml:space="preserve">C-20016</t>
  </si>
  <si>
    <t xml:space="preserve">Pat Brown</t>
  </si>
  <si>
    <t xml:space="preserve">Moonee Ponds</t>
  </si>
  <si>
    <t xml:space="preserve">C-20018</t>
  </si>
  <si>
    <t xml:space="preserve">C-20019</t>
  </si>
  <si>
    <t xml:space="preserve">Chris Murphy</t>
  </si>
  <si>
    <t xml:space="preserve">Collingwood</t>
  </si>
  <si>
    <t xml:space="preserve">C-20021</t>
  </si>
  <si>
    <t xml:space="preserve">C-20022</t>
  </si>
  <si>
    <t xml:space="preserve">Taylor Nguyen</t>
  </si>
  <si>
    <t xml:space="preserve">Brighton</t>
  </si>
  <si>
    <t xml:space="preserve">C-20024</t>
  </si>
  <si>
    <t xml:space="preserve">C-20025</t>
  </si>
  <si>
    <t xml:space="preserve">Jamie Kaur</t>
  </si>
  <si>
    <t xml:space="preserve">Heidelberg</t>
  </si>
  <si>
    <t xml:space="preserve">C-20027</t>
  </si>
  <si>
    <t xml:space="preserve">C-20028</t>
  </si>
  <si>
    <t xml:space="preserve">Taylor Papadopoulos</t>
  </si>
  <si>
    <t xml:space="preserve">Same name and suburb, different phone</t>
  </si>
  <si>
    <t xml:space="preserve">C-20030</t>
  </si>
  <si>
    <t xml:space="preserve">C-20031</t>
  </si>
  <si>
    <t xml:space="preserve">Jamie Chen</t>
  </si>
  <si>
    <t xml:space="preserve">Kew</t>
  </si>
  <si>
    <t xml:space="preserve">C-20033</t>
  </si>
  <si>
    <t xml:space="preserve">C-20034</t>
  </si>
  <si>
    <t xml:space="preserve">Casey Williams</t>
  </si>
  <si>
    <t xml:space="preserve">Ringwood</t>
  </si>
  <si>
    <t xml:space="preserve">C-20036</t>
  </si>
  <si>
    <t xml:space="preserve">C-20037</t>
  </si>
  <si>
    <t xml:space="preserve">Dandenong</t>
  </si>
  <si>
    <t xml:space="preserve">C-20039</t>
  </si>
  <si>
    <t xml:space="preserve">C-20040</t>
  </si>
  <si>
    <t xml:space="preserve">Sam Nguyen</t>
  </si>
  <si>
    <t xml:space="preserve">Carlton</t>
  </si>
  <si>
    <t xml:space="preserve">C-20042</t>
  </si>
  <si>
    <t xml:space="preserve">C-20043</t>
  </si>
  <si>
    <t xml:space="preserve">Jordan Singh</t>
  </si>
  <si>
    <t xml:space="preserve">Richmond</t>
  </si>
  <si>
    <t xml:space="preserve">C-20045</t>
  </si>
  <si>
    <t xml:space="preserve">C-20046</t>
  </si>
  <si>
    <t xml:space="preserve">Sam Papadopoulos</t>
  </si>
  <si>
    <t xml:space="preserve">Northcote</t>
  </si>
  <si>
    <t xml:space="preserve">C-20048</t>
  </si>
  <si>
    <t xml:space="preserve">C-20049</t>
  </si>
  <si>
    <t xml:space="preserve">Casey Singh</t>
  </si>
  <si>
    <t xml:space="preserve">Preston West</t>
  </si>
  <si>
    <t xml:space="preserve">C-20051</t>
  </si>
  <si>
    <t xml:space="preserve">C-20052</t>
  </si>
  <si>
    <t xml:space="preserve">Abbotsford</t>
  </si>
  <si>
    <t xml:space="preserve">C-20054</t>
  </si>
  <si>
    <t xml:space="preserve">C-20055</t>
  </si>
  <si>
    <t xml:space="preserve">Robin Singh</t>
  </si>
  <si>
    <t xml:space="preserve">Fitzroy</t>
  </si>
  <si>
    <t xml:space="preserve">C-20057</t>
  </si>
  <si>
    <t xml:space="preserve">C-20058</t>
  </si>
  <si>
    <t xml:space="preserve">Robin Nguyen</t>
  </si>
  <si>
    <t xml:space="preserve">Bentleigh</t>
  </si>
  <si>
    <t xml:space="preserve">C-20060</t>
  </si>
  <si>
    <t xml:space="preserve">C-20061</t>
  </si>
  <si>
    <t xml:space="preserve">Morgan Williams</t>
  </si>
  <si>
    <t xml:space="preserve">C-20063</t>
  </si>
  <si>
    <t xml:space="preserve">C-20064</t>
  </si>
  <si>
    <t xml:space="preserve">Jordan Nguyen</t>
  </si>
  <si>
    <t xml:space="preserve">C-20066</t>
  </si>
  <si>
    <t xml:space="preserve">C-20067</t>
  </si>
  <si>
    <t xml:space="preserve">Alex Smith</t>
  </si>
  <si>
    <t xml:space="preserve">C-20069</t>
  </si>
  <si>
    <t xml:space="preserve">C-20070</t>
  </si>
  <si>
    <t xml:space="preserve">Pat Kaur</t>
  </si>
  <si>
    <t xml:space="preserve">Preston</t>
  </si>
  <si>
    <t xml:space="preserve">C-20072</t>
  </si>
  <si>
    <t xml:space="preserve">C-20073</t>
  </si>
  <si>
    <t xml:space="preserve">Morgan Papadopoulos</t>
  </si>
  <si>
    <t xml:space="preserve">Epping</t>
  </si>
  <si>
    <t xml:space="preserve">C-20075</t>
  </si>
  <si>
    <t xml:space="preserve">C-20076</t>
  </si>
  <si>
    <t xml:space="preserve">Chris Brown</t>
  </si>
  <si>
    <t xml:space="preserve">C-20078</t>
  </si>
  <si>
    <t xml:space="preserve">C-20079</t>
  </si>
  <si>
    <t xml:space="preserve">Chris Chen</t>
  </si>
  <si>
    <t xml:space="preserve">Oakleigh</t>
  </si>
  <si>
    <t xml:space="preserve">C-20081</t>
  </si>
  <si>
    <t xml:space="preserve">C-20082</t>
  </si>
  <si>
    <t xml:space="preserve">Pat Smith</t>
  </si>
  <si>
    <t xml:space="preserve">Coburg</t>
  </si>
  <si>
    <t xml:space="preserve">C-20084</t>
  </si>
  <si>
    <t xml:space="preserve">C-20085</t>
  </si>
  <si>
    <t xml:space="preserve">Taylor Chen</t>
  </si>
  <si>
    <t xml:space="preserve">St Kilda</t>
  </si>
  <si>
    <t xml:space="preserve">C-20087</t>
  </si>
  <si>
    <t xml:space="preserve">C-20088</t>
  </si>
  <si>
    <t xml:space="preserve">Morgan Singh</t>
  </si>
  <si>
    <t xml:space="preserve">Burwood</t>
  </si>
  <si>
    <t xml:space="preserve">C-20090</t>
  </si>
  <si>
    <t xml:space="preserve">C-20091</t>
  </si>
  <si>
    <t xml:space="preserve">Chris Papadopoulos</t>
  </si>
  <si>
    <t xml:space="preserve">C-20093</t>
  </si>
  <si>
    <t xml:space="preserve">C-20094</t>
  </si>
  <si>
    <t xml:space="preserve">Robin Smith</t>
  </si>
  <si>
    <t xml:space="preserve">C-20096</t>
  </si>
  <si>
    <t xml:space="preserve">C-20097</t>
  </si>
  <si>
    <t xml:space="preserve">Jamie Smith</t>
  </si>
  <si>
    <t xml:space="preserve">Box Hill</t>
  </si>
  <si>
    <t xml:space="preserve">C-20099</t>
  </si>
  <si>
    <t xml:space="preserve">C-20100</t>
  </si>
  <si>
    <t xml:space="preserve">Jamie Brown</t>
  </si>
  <si>
    <t xml:space="preserve">Brunswick</t>
  </si>
  <si>
    <t xml:space="preserve">C-20102</t>
  </si>
  <si>
    <t xml:space="preserve">C-20103</t>
  </si>
  <si>
    <t xml:space="preserve">C-20105</t>
  </si>
  <si>
    <t xml:space="preserve">C-20106</t>
  </si>
  <si>
    <t xml:space="preserve">C-20108</t>
  </si>
  <si>
    <t xml:space="preserve">C-20109</t>
  </si>
  <si>
    <t xml:space="preserve">Robin Murphy</t>
  </si>
  <si>
    <t xml:space="preserve">C-20111</t>
  </si>
  <si>
    <t xml:space="preserve">C-20112</t>
  </si>
  <si>
    <t xml:space="preserve">Pat Murphy</t>
  </si>
  <si>
    <t xml:space="preserve">C-20114</t>
  </si>
  <si>
    <t xml:space="preserve">C-20115</t>
  </si>
  <si>
    <t xml:space="preserve">Robin Papadopoulos</t>
  </si>
  <si>
    <t xml:space="preserve">C-20117</t>
  </si>
  <si>
    <t xml:space="preserve">C-20118</t>
  </si>
  <si>
    <t xml:space="preserve">Chris Rossi</t>
  </si>
  <si>
    <t xml:space="preserve">C-20120</t>
  </si>
  <si>
    <t xml:space="preserve">C-20121</t>
  </si>
  <si>
    <t xml:space="preserve">Alex Singh</t>
  </si>
  <si>
    <t xml:space="preserve">C-20123</t>
  </si>
  <si>
    <t xml:space="preserve">C-20124</t>
  </si>
  <si>
    <t xml:space="preserve">Jamie Singh</t>
  </si>
  <si>
    <t xml:space="preserve">C-20126</t>
  </si>
  <si>
    <t xml:space="preserve">C-20127</t>
  </si>
  <si>
    <t xml:space="preserve">C-20129</t>
  </si>
  <si>
    <t xml:space="preserve">C-20130</t>
  </si>
  <si>
    <t xml:space="preserve">Bayswater</t>
  </si>
  <si>
    <t xml:space="preserve">C-20132</t>
  </si>
  <si>
    <t xml:space="preserve">C-20133</t>
  </si>
  <si>
    <t xml:space="preserve">Casey Kaur</t>
  </si>
  <si>
    <t xml:space="preserve">C-20135</t>
  </si>
  <si>
    <t xml:space="preserve">C-20136</t>
  </si>
  <si>
    <t xml:space="preserve">Alex Murphy</t>
  </si>
  <si>
    <t xml:space="preserve">C-20138</t>
  </si>
  <si>
    <t xml:space="preserve">C-20139</t>
  </si>
  <si>
    <t xml:space="preserve">Morgan Murphy</t>
  </si>
  <si>
    <t xml:space="preserve">C-20141</t>
  </si>
  <si>
    <t xml:space="preserve">C-20142</t>
  </si>
  <si>
    <t xml:space="preserve">Jamie Rossi</t>
  </si>
  <si>
    <t xml:space="preserve">C-20144</t>
  </si>
  <si>
    <t xml:space="preserve">C-20145</t>
  </si>
  <si>
    <t xml:space="preserve">Sam Williams</t>
  </si>
  <si>
    <t xml:space="preserve">C-20147</t>
  </si>
  <si>
    <t xml:space="preserve">C-20148</t>
  </si>
  <si>
    <t xml:space="preserve">Jamie Murphy</t>
  </si>
  <si>
    <t xml:space="preserve">C-20150</t>
  </si>
  <si>
    <t xml:space="preserve">C-20151</t>
  </si>
  <si>
    <t xml:space="preserve">Cheltenham</t>
  </si>
  <si>
    <t xml:space="preserve">C-20153</t>
  </si>
  <si>
    <t xml:space="preserve">C-20154</t>
  </si>
  <si>
    <t xml:space="preserve">Casey Murphy</t>
  </si>
  <si>
    <t xml:space="preserve">Mentone</t>
  </si>
  <si>
    <t xml:space="preserve">C-20156</t>
  </si>
  <si>
    <t xml:space="preserve">C-20157</t>
  </si>
  <si>
    <t xml:space="preserve">Robin Brown</t>
  </si>
  <si>
    <t xml:space="preserve">Reservoir</t>
  </si>
  <si>
    <t xml:space="preserve">C-20159</t>
  </si>
  <si>
    <t xml:space="preserve">C-20160</t>
  </si>
  <si>
    <t xml:space="preserve">Pat Nguyen</t>
  </si>
  <si>
    <t xml:space="preserve">Malvern</t>
  </si>
  <si>
    <t xml:space="preserve">C-20162</t>
  </si>
  <si>
    <t xml:space="preserve">C-20163</t>
  </si>
  <si>
    <t xml:space="preserve">Casey Papadopoulos</t>
  </si>
  <si>
    <t xml:space="preserve">C-20165</t>
  </si>
  <si>
    <t xml:space="preserve">C-20166</t>
  </si>
  <si>
    <t xml:space="preserve">Robin Chen</t>
  </si>
  <si>
    <t xml:space="preserve">C-20168</t>
  </si>
  <si>
    <t xml:space="preserve">C-20169</t>
  </si>
  <si>
    <t xml:space="preserve">Chris Singh</t>
  </si>
  <si>
    <t xml:space="preserve">C-20171</t>
  </si>
  <si>
    <t xml:space="preserve">C-20172</t>
  </si>
  <si>
    <t xml:space="preserve">Taylor Singh</t>
  </si>
  <si>
    <t xml:space="preserve">C-20174</t>
  </si>
  <si>
    <t xml:space="preserve">C-20175</t>
  </si>
  <si>
    <t xml:space="preserve">Morgan Rossi</t>
  </si>
  <si>
    <t xml:space="preserve">C-20177</t>
  </si>
  <si>
    <t xml:space="preserve">C-20178</t>
  </si>
  <si>
    <t xml:space="preserve">Chris Kaur</t>
  </si>
  <si>
    <t xml:space="preserve">C-20180</t>
  </si>
  <si>
    <t xml:space="preserve">C-20181</t>
  </si>
  <si>
    <t xml:space="preserve">Jamie Williams</t>
  </si>
  <si>
    <t xml:space="preserve">C-20183</t>
  </si>
  <si>
    <t xml:space="preserve">C-20184</t>
  </si>
  <si>
    <t xml:space="preserve">C-20186</t>
  </si>
  <si>
    <t xml:space="preserve">C-20187</t>
  </si>
  <si>
    <t xml:space="preserve">Werribee</t>
  </si>
  <si>
    <t xml:space="preserve">Deals</t>
  </si>
  <si>
    <t xml:space="preserve">With a quote</t>
  </si>
  <si>
    <t xml:space="preserve">Won</t>
  </si>
  <si>
    <t xml:space="preserve">Won value (ex GST)</t>
  </si>
  <si>
    <t xml:space="preserve">Avg days to quote</t>
  </si>
  <si>
    <t xml:space="preserve">Total</t>
  </si>
  <si>
    <t xml:space="preserve">Step</t>
  </si>
  <si>
    <t xml:space="preserve">Test month, Sep 2026</t>
  </si>
  <si>
    <t xml:space="preserve">Events</t>
  </si>
  <si>
    <t xml:space="preserve">Deals created</t>
  </si>
  <si>
    <t xml:space="preserve">Quote stage but no quote in Jobber</t>
  </si>
  <si>
    <t xml:space="preserve">Longest lag (minutes)</t>
  </si>
  <si>
    <t xml:space="preserve">Average lag (minutes)</t>
  </si>
  <si>
    <t xml:space="preserve">Still open at 30 September 2026</t>
  </si>
  <si>
    <t xml:space="preserve">Lost before quote, by reason</t>
  </si>
  <si>
    <t xml:space="preserve">Duplicate pairs, by match type</t>
  </si>
  <si>
    <t xml:space="preserve">Total pairs</t>
  </si>
</sst>
</file>

<file path=xl/styles.xml><?xml version="1.0" encoding="utf-8"?>
<styleSheet xmlns="http://schemas.openxmlformats.org/spreadsheetml/2006/main">
  <numFmts count="11">
    <numFmt numFmtId="164" formatCode="General"/>
    <numFmt numFmtId="165" formatCode="#,##0"/>
    <numFmt numFmtId="166" formatCode="\$#,##0;[RED]&quot;-$&quot;#,##0"/>
    <numFmt numFmtId="167" formatCode="0.0%"/>
    <numFmt numFmtId="168" formatCode="#,##0.0"/>
    <numFmt numFmtId="169" formatCode="\$#,##0.00;[RED]&quot;-$&quot;#,##0.00"/>
    <numFmt numFmtId="170" formatCode="0"/>
    <numFmt numFmtId="171" formatCode="dd\ mmm\ yyyy"/>
    <numFmt numFmtId="172" formatCode="@"/>
    <numFmt numFmtId="173" formatCode="mmm\ yyyy"/>
    <numFmt numFmtId="174" formatCode="dd\ mmm\ yyyy\ hh:mm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F3A5F"/>
      <name val="Cambria"/>
      <family val="0"/>
      <charset val="1"/>
    </font>
    <font>
      <i val="true"/>
      <sz val="11"/>
      <name val="Cambria"/>
      <family val="0"/>
      <charset val="1"/>
    </font>
    <font>
      <b val="true"/>
      <sz val="11"/>
      <color rgb="FFFFFFFF"/>
      <name val="Calibri"/>
      <family val="0"/>
      <charset val="1"/>
    </font>
    <font>
      <b val="true"/>
      <sz val="11"/>
      <name val="Cambria"/>
      <family val="0"/>
      <charset val="1"/>
    </font>
    <font>
      <b val="true"/>
      <sz val="14"/>
      <color rgb="FF1F3A5F"/>
      <name val="Cambria"/>
      <family val="0"/>
      <charset val="1"/>
    </font>
    <font>
      <i val="true"/>
      <sz val="9"/>
      <name val="Cambria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1F3A5F"/>
        <bgColor rgb="FF333333"/>
      </patternFill>
    </fill>
    <fill>
      <patternFill patternType="solid">
        <fgColor rgb="FFF3F8EE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 style="thin">
        <color rgb="FFBBBBBB"/>
      </top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6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70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2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3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4">
    <dxf>
      <fill>
        <patternFill patternType="solid">
          <fgColor rgb="FF1F3A5F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FFFFFF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BBBBB"/>
      <rgbColor rgb="FF808080"/>
      <rgbColor rgb="FF9999FF"/>
      <rgbColor rgb="FF993366"/>
      <rgbColor rgb="FFF3F8E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1F3A5F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drawing" Target="../drawings/drawing4.xml"/>
</Relationships>
</file>

<file path=xl/worksheets/_rels/sheet7.xml.rels><?xml version="1.0" encoding="UTF-8"?>
<Relationships xmlns="http://schemas.openxmlformats.org/package/2006/relationships"><Relationship Id="rId1" Type="http://schemas.openxmlformats.org/officeDocument/2006/relationships/drawing" Target="../drawings/drawing5.xml"/>
</Relationships>
</file>

<file path=xl/worksheets/_rels/sheet8.xml.rels><?xml version="1.0" encoding="UTF-8"?>
<Relationships xmlns="http://schemas.openxmlformats.org/package/2006/relationships"><Relationship Id="rId1" Type="http://schemas.openxmlformats.org/officeDocument/2006/relationships/drawing" Target="../drawings/drawing6.xml"/>
</Relationships>
</file>

<file path=xl/worksheets/_rels/sheet9.xml.rels><?xml version="1.0" encoding="UTF-8"?>
<Relationships xmlns="http://schemas.openxmlformats.org/package/2006/relationships"><Relationship Id="rId1" Type="http://schemas.openxmlformats.org/officeDocument/2006/relationships/drawing" Target="../drawings/drawing7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F3A5F"/>
    <pageSetUpPr fitToPage="false"/>
  </sheetPr>
  <dimension ref="A1:B2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110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30" hidden="false" customHeight="true" outlineLevel="0" collapsed="false">
      <c r="A4" s="3" t="s">
        <v>2</v>
      </c>
      <c r="B4" s="3"/>
    </row>
    <row r="5" customFormat="false" ht="30" hidden="false" customHeight="true" outlineLevel="0" collapsed="false">
      <c r="A5" s="3" t="s">
        <v>3</v>
      </c>
      <c r="B5" s="3"/>
    </row>
    <row r="7" customFormat="false" ht="15" hidden="false" customHeight="false" outlineLevel="0" collapsed="false">
      <c r="A7" s="4" t="s">
        <v>4</v>
      </c>
      <c r="B7" s="4" t="s">
        <v>5</v>
      </c>
    </row>
    <row r="8" customFormat="false" ht="15" hidden="false" customHeight="true" outlineLevel="0" collapsed="false">
      <c r="A8" s="5" t="s">
        <v>6</v>
      </c>
      <c r="B8" s="6" t="s">
        <v>7</v>
      </c>
    </row>
    <row r="9" customFormat="false" ht="30" hidden="false" customHeight="true" outlineLevel="0" collapsed="false">
      <c r="A9" s="5" t="s">
        <v>8</v>
      </c>
      <c r="B9" s="6" t="s">
        <v>9</v>
      </c>
    </row>
    <row r="10" customFormat="false" ht="30" hidden="false" customHeight="true" outlineLevel="0" collapsed="false">
      <c r="A10" s="5" t="s">
        <v>10</v>
      </c>
      <c r="B10" s="6" t="s">
        <v>11</v>
      </c>
    </row>
    <row r="11" customFormat="false" ht="15" hidden="false" customHeight="true" outlineLevel="0" collapsed="false">
      <c r="A11" s="5" t="s">
        <v>12</v>
      </c>
      <c r="B11" s="6" t="s">
        <v>13</v>
      </c>
    </row>
    <row r="12" customFormat="false" ht="15" hidden="false" customHeight="true" outlineLevel="0" collapsed="false">
      <c r="A12" s="5" t="s">
        <v>14</v>
      </c>
      <c r="B12" s="6" t="s">
        <v>15</v>
      </c>
    </row>
    <row r="13" customFormat="false" ht="15" hidden="false" customHeight="true" outlineLevel="0" collapsed="false">
      <c r="A13" s="5" t="s">
        <v>16</v>
      </c>
      <c r="B13" s="6" t="s">
        <v>17</v>
      </c>
    </row>
    <row r="14" customFormat="false" ht="15" hidden="false" customHeight="true" outlineLevel="0" collapsed="false">
      <c r="A14" s="5" t="s">
        <v>18</v>
      </c>
      <c r="B14" s="6" t="s">
        <v>19</v>
      </c>
    </row>
    <row r="15" customFormat="false" ht="15" hidden="false" customHeight="true" outlineLevel="0" collapsed="false">
      <c r="A15" s="5" t="s">
        <v>20</v>
      </c>
      <c r="B15" s="6" t="s">
        <v>21</v>
      </c>
    </row>
    <row r="17" customFormat="false" ht="15" hidden="false" customHeight="true" outlineLevel="0" collapsed="false">
      <c r="A17" s="3" t="s">
        <v>22</v>
      </c>
      <c r="B17" s="3"/>
    </row>
    <row r="18" customFormat="false" ht="30" hidden="false" customHeight="true" outlineLevel="0" collapsed="false">
      <c r="A18" s="3" t="s">
        <v>23</v>
      </c>
      <c r="B18" s="3"/>
    </row>
    <row r="20" customFormat="false" ht="15" hidden="false" customHeight="false" outlineLevel="0" collapsed="false">
      <c r="A20" s="2" t="s">
        <v>24</v>
      </c>
    </row>
  </sheetData>
  <mergeCells count="4">
    <mergeCell ref="A4:B4"/>
    <mergeCell ref="A5:B5"/>
    <mergeCell ref="A17:B17"/>
    <mergeCell ref="A18:B18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F3A5F"/>
    <pageSetUpPr fitToPage="false"/>
  </sheetPr>
  <dimension ref="A1:E3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60"/>
    <col collapsed="false" customWidth="true" hidden="false" outlineLevel="0" max="2" min="2" style="0" width="20"/>
    <col collapsed="false" customWidth="true" hidden="false" outlineLevel="0" max="3" min="3" style="0" width="22"/>
    <col collapsed="false" customWidth="true" hidden="false" outlineLevel="0" max="4" min="4" style="0" width="10"/>
    <col collapsed="false" customWidth="true" hidden="false" outlineLevel="0" max="5" min="5" style="0" width="60"/>
  </cols>
  <sheetData>
    <row r="1" customFormat="false" ht="17.35" hidden="false" customHeight="false" outlineLevel="0" collapsed="false">
      <c r="A1" s="7" t="s">
        <v>25</v>
      </c>
    </row>
    <row r="2" customFormat="false" ht="15" hidden="false" customHeight="false" outlineLevel="0" collapsed="false">
      <c r="A2" s="8" t="s">
        <v>26</v>
      </c>
    </row>
    <row r="4" customFormat="false" ht="15" hidden="false" customHeight="false" outlineLevel="0" collapsed="false">
      <c r="A4" s="9" t="s">
        <v>27</v>
      </c>
      <c r="B4" s="10" t="s">
        <v>28</v>
      </c>
      <c r="C4" s="10" t="s">
        <v>29</v>
      </c>
      <c r="D4" s="10" t="s">
        <v>30</v>
      </c>
      <c r="E4" s="10" t="s">
        <v>31</v>
      </c>
    </row>
    <row r="5" customFormat="false" ht="15" hidden="false" customHeight="false" outlineLevel="0" collapsed="false">
      <c r="A5" s="6" t="s">
        <v>32</v>
      </c>
      <c r="B5" s="11" t="n">
        <f aca="false">COUNTA('HubSpot deals'!$A$2:$A$1501)</f>
        <v>1500</v>
      </c>
      <c r="C5" s="12" t="n">
        <v>1500</v>
      </c>
      <c r="D5" s="13" t="str">
        <f aca="false">IF(ABS(B5-C5)&lt;=0,"OK","CHECK")</f>
        <v>OK</v>
      </c>
    </row>
    <row r="6" customFormat="false" ht="15" hidden="false" customHeight="false" outlineLevel="0" collapsed="false">
      <c r="A6" s="6" t="s">
        <v>10</v>
      </c>
      <c r="B6" s="11" t="n">
        <f aca="false">COUNTA('Jobber quotes'!$A$2:$A$1101)</f>
        <v>1100</v>
      </c>
      <c r="C6" s="12" t="n">
        <v>1100</v>
      </c>
      <c r="D6" s="13" t="str">
        <f aca="false">IF(ABS(B6-C6)&lt;=0,"OK","CHECK")</f>
        <v>OK</v>
      </c>
    </row>
    <row r="7" customFormat="false" ht="15" hidden="false" customHeight="false" outlineLevel="0" collapsed="false">
      <c r="A7" s="6" t="s">
        <v>33</v>
      </c>
      <c r="B7" s="14" t="n">
        <f aca="false">SUM('Jobber quotes'!$E$2:$E$1101)</f>
        <v>19501750</v>
      </c>
      <c r="C7" s="15" t="n">
        <v>19501750</v>
      </c>
      <c r="D7" s="13" t="str">
        <f aca="false">IF(ABS(B7-C7)&lt;=0.5,"OK","CHECK")</f>
        <v>OK</v>
      </c>
      <c r="E7" s="6" t="s">
        <v>34</v>
      </c>
    </row>
    <row r="8" customFormat="false" ht="15" hidden="false" customHeight="false" outlineLevel="0" collapsed="false">
      <c r="A8" s="6" t="s">
        <v>35</v>
      </c>
      <c r="B8" s="11" t="n">
        <f aca="false">COUNTIF('HubSpot deals'!$M$2:$M$1501,"*quote stage, no quote*")</f>
        <v>120</v>
      </c>
      <c r="C8" s="12" t="n">
        <v>120</v>
      </c>
      <c r="D8" s="13" t="str">
        <f aca="false">IF(ABS(B8-C8)&lt;=0,"OK","CHECK")</f>
        <v>OK</v>
      </c>
    </row>
    <row r="9" customFormat="false" ht="15" hidden="false" customHeight="false" outlineLevel="0" collapsed="false">
      <c r="A9" s="6" t="s">
        <v>36</v>
      </c>
      <c r="B9" s="11" t="n">
        <f aca="false">COUNTIF('HubSpot deals'!$M$2:$M$1501,"*no owner*")</f>
        <v>41</v>
      </c>
      <c r="C9" s="12" t="n">
        <v>41</v>
      </c>
      <c r="D9" s="13" t="str">
        <f aca="false">IF(ABS(B9-C9)&lt;=0,"OK","CHECK")</f>
        <v>OK</v>
      </c>
    </row>
    <row r="10" customFormat="false" ht="15" hidden="false" customHeight="false" outlineLevel="0" collapsed="false">
      <c r="A10" s="6" t="s">
        <v>37</v>
      </c>
      <c r="B10" s="11" t="n">
        <f aca="false">COUNTA('Duplicates before'!$A$2:$A$64)</f>
        <v>63</v>
      </c>
      <c r="C10" s="12" t="n">
        <v>63</v>
      </c>
      <c r="D10" s="13" t="str">
        <f aca="false">IF(ABS(B10-C10)&lt;=0,"OK","CHECK")</f>
        <v>OK</v>
      </c>
    </row>
    <row r="12" customFormat="false" ht="15" hidden="false" customHeight="false" outlineLevel="0" collapsed="false">
      <c r="A12" s="9" t="s">
        <v>38</v>
      </c>
      <c r="B12" s="10" t="s">
        <v>28</v>
      </c>
      <c r="C12" s="10" t="s">
        <v>29</v>
      </c>
      <c r="D12" s="10" t="s">
        <v>30</v>
      </c>
      <c r="E12" s="10" t="s">
        <v>31</v>
      </c>
    </row>
    <row r="13" customFormat="false" ht="15" hidden="false" customHeight="false" outlineLevel="0" collapsed="false">
      <c r="A13" s="6" t="s">
        <v>39</v>
      </c>
      <c r="B13" s="11" t="n">
        <f aca="false">Funnel!B3</f>
        <v>280</v>
      </c>
      <c r="C13" s="12" t="n">
        <v>280</v>
      </c>
      <c r="D13" s="13" t="str">
        <f aca="false">IF(ABS(B13-C13)&lt;=0,"OK","CHECK")</f>
        <v>OK</v>
      </c>
    </row>
    <row r="14" customFormat="false" ht="15" hidden="false" customHeight="false" outlineLevel="0" collapsed="false">
      <c r="A14" s="6" t="s">
        <v>40</v>
      </c>
      <c r="B14" s="11" t="n">
        <f aca="false">Funnel!B4</f>
        <v>1220</v>
      </c>
      <c r="C14" s="12" t="n">
        <v>1220</v>
      </c>
      <c r="D14" s="13" t="str">
        <f aca="false">IF(ABS(B14-C14)&lt;=0,"OK","CHECK")</f>
        <v>OK</v>
      </c>
    </row>
    <row r="15" customFormat="false" ht="15" hidden="false" customHeight="false" outlineLevel="0" collapsed="false">
      <c r="A15" s="6" t="s">
        <v>41</v>
      </c>
      <c r="B15" s="11" t="n">
        <f aca="false">Funnel!B7</f>
        <v>387</v>
      </c>
      <c r="C15" s="12" t="n">
        <v>387</v>
      </c>
      <c r="D15" s="13" t="str">
        <f aca="false">IF(ABS(B15-C15)&lt;=0,"OK","CHECK")</f>
        <v>OK</v>
      </c>
    </row>
    <row r="16" customFormat="false" ht="15" hidden="false" customHeight="false" outlineLevel="0" collapsed="false">
      <c r="A16" s="6" t="s">
        <v>42</v>
      </c>
      <c r="B16" s="11" t="n">
        <f aca="false">Funnel!B8</f>
        <v>592</v>
      </c>
      <c r="C16" s="12" t="n">
        <v>592</v>
      </c>
      <c r="D16" s="13" t="str">
        <f aca="false">IF(ABS(B16-C16)&lt;=0,"OK","CHECK")</f>
        <v>OK</v>
      </c>
    </row>
    <row r="17" customFormat="false" ht="15" hidden="false" customHeight="false" outlineLevel="0" collapsed="false">
      <c r="A17" s="6" t="s">
        <v>43</v>
      </c>
      <c r="B17" s="11" t="n">
        <f aca="false">Funnel!B9</f>
        <v>121</v>
      </c>
      <c r="C17" s="12" t="n">
        <v>121</v>
      </c>
      <c r="D17" s="13" t="str">
        <f aca="false">IF(ABS(B17-C17)&lt;=0,"OK","CHECK")</f>
        <v>OK</v>
      </c>
    </row>
    <row r="18" customFormat="false" ht="15" hidden="false" customHeight="false" outlineLevel="0" collapsed="false">
      <c r="A18" s="6" t="s">
        <v>44</v>
      </c>
      <c r="B18" s="16" t="n">
        <f aca="false">Sources!F8</f>
        <v>0.395301327885598</v>
      </c>
      <c r="C18" s="17" t="n">
        <v>0.395</v>
      </c>
      <c r="D18" s="13" t="str">
        <f aca="false">IF(ABS(B18-C18)&lt;=0.0006,"OK","CHECK")</f>
        <v>OK</v>
      </c>
      <c r="E18" s="6" t="s">
        <v>45</v>
      </c>
    </row>
    <row r="19" customFormat="false" ht="15" hidden="false" customHeight="false" outlineLevel="0" collapsed="false">
      <c r="A19" s="6" t="s">
        <v>46</v>
      </c>
      <c r="B19" s="18" t="n">
        <f aca="false">Sources!H8</f>
        <v>6.71545454545455</v>
      </c>
      <c r="C19" s="19" t="n">
        <v>6.7</v>
      </c>
      <c r="D19" s="13" t="str">
        <f aca="false">IF(ABS(B19-C19)&lt;=0.05,"OK","CHECK")</f>
        <v>OK</v>
      </c>
    </row>
    <row r="21" customFormat="false" ht="15" hidden="false" customHeight="false" outlineLevel="0" collapsed="false">
      <c r="A21" s="9" t="s">
        <v>47</v>
      </c>
      <c r="B21" s="10" t="s">
        <v>28</v>
      </c>
      <c r="C21" s="10" t="s">
        <v>29</v>
      </c>
      <c r="D21" s="10" t="s">
        <v>30</v>
      </c>
      <c r="E21" s="10" t="s">
        <v>31</v>
      </c>
    </row>
    <row r="22" customFormat="false" ht="15" hidden="false" customHeight="false" outlineLevel="0" collapsed="false">
      <c r="A22" s="6" t="s">
        <v>48</v>
      </c>
      <c r="B22" s="20" t="n">
        <f aca="false">SUMIFS('HubSpot deals'!$H$2:$H$1501,'HubSpot deals'!$G$2:$G$1501,"Won, job booked")</f>
        <v>7011600</v>
      </c>
      <c r="C22" s="21" t="n">
        <v>7011600</v>
      </c>
      <c r="D22" s="13" t="str">
        <f aca="false">IF(ABS(B22-C22)&lt;=0.005,"OK","CHECK")</f>
        <v>OK</v>
      </c>
    </row>
    <row r="23" customFormat="false" ht="15" hidden="false" customHeight="false" outlineLevel="0" collapsed="false">
      <c r="A23" s="6" t="s">
        <v>49</v>
      </c>
      <c r="B23" s="20" t="n">
        <f aca="false">SUMIFS('Jobber quotes'!$F$2:$F$1101,'Jobber quotes'!$I$2:$I$1101,"&lt;&gt;")</f>
        <v>701160</v>
      </c>
      <c r="C23" s="21" t="n">
        <v>701160</v>
      </c>
      <c r="D23" s="13" t="str">
        <f aca="false">IF(ABS(B23-C23)&lt;=0.005,"OK","CHECK")</f>
        <v>OK</v>
      </c>
    </row>
    <row r="24" customFormat="false" ht="15" hidden="false" customHeight="false" outlineLevel="0" collapsed="false">
      <c r="A24" s="6" t="s">
        <v>50</v>
      </c>
      <c r="B24" s="20" t="n">
        <f aca="false">SUMIFS('Jobber quotes'!$G$2:$G$1101,'Jobber quotes'!$I$2:$I$1101,"&lt;&gt;")</f>
        <v>7712760</v>
      </c>
      <c r="C24" s="21" t="n">
        <v>7712760</v>
      </c>
      <c r="D24" s="13" t="str">
        <f aca="false">IF(ABS(B24-C24)&lt;=0.005,"OK","CHECK")</f>
        <v>OK</v>
      </c>
    </row>
    <row r="25" customFormat="false" ht="15" hidden="false" customHeight="false" outlineLevel="0" collapsed="false">
      <c r="A25" s="6" t="s">
        <v>51</v>
      </c>
      <c r="B25" s="20" t="n">
        <f aca="false">SUMIFS('HubSpot deals'!$H$2:$H$1501,'HubSpot deals'!$G$2:$G$1501,"Won, job booked")-SUMIFS('Jobber quotes'!$E$2:$E$1101,'Jobber quotes'!$I$2:$I$1101,"&lt;&gt;")</f>
        <v>0</v>
      </c>
      <c r="C25" s="21" t="n">
        <v>0</v>
      </c>
      <c r="D25" s="13" t="str">
        <f aca="false">IF(ABS(B25-C25)&lt;=0.005,"OK","CHECK")</f>
        <v>OK</v>
      </c>
      <c r="E25" s="6" t="s">
        <v>52</v>
      </c>
    </row>
    <row r="27" customFormat="false" ht="15" hidden="false" customHeight="false" outlineLevel="0" collapsed="false">
      <c r="A27" s="9" t="s">
        <v>53</v>
      </c>
      <c r="B27" s="10" t="s">
        <v>28</v>
      </c>
      <c r="C27" s="10" t="s">
        <v>29</v>
      </c>
      <c r="D27" s="10" t="s">
        <v>30</v>
      </c>
      <c r="E27" s="10" t="s">
        <v>31</v>
      </c>
    </row>
    <row r="28" customFormat="false" ht="15" hidden="false" customHeight="false" outlineLevel="0" collapsed="false">
      <c r="A28" s="6" t="s">
        <v>54</v>
      </c>
      <c r="B28" s="11" t="n">
        <f aca="false">COUNTIFS('HubSpot deals'!$N$2:$N$1501,DATE(2026,9,1))</f>
        <v>157</v>
      </c>
      <c r="C28" s="12" t="n">
        <v>157</v>
      </c>
      <c r="D28" s="13" t="str">
        <f aca="false">IF(ABS(B28-C28)&lt;=0,"OK","CHECK")</f>
        <v>OK</v>
      </c>
      <c r="E28" s="6" t="s">
        <v>55</v>
      </c>
    </row>
    <row r="29" customFormat="false" ht="15" hidden="false" customHeight="false" outlineLevel="0" collapsed="false">
      <c r="A29" s="6" t="s">
        <v>56</v>
      </c>
      <c r="B29" s="11" t="n">
        <f aca="false">Funnel!E5</f>
        <v>180</v>
      </c>
      <c r="C29" s="12" t="n">
        <v>180</v>
      </c>
      <c r="D29" s="13" t="str">
        <f aca="false">IF(ABS(B29-C29)&lt;=0,"OK","CHECK")</f>
        <v>OK</v>
      </c>
    </row>
    <row r="30" customFormat="false" ht="15" hidden="false" customHeight="false" outlineLevel="0" collapsed="false">
      <c r="A30" s="6" t="s">
        <v>57</v>
      </c>
      <c r="B30" s="11" t="n">
        <f aca="false">Funnel!E6</f>
        <v>13</v>
      </c>
      <c r="C30" s="12" t="n">
        <v>13</v>
      </c>
      <c r="D30" s="13" t="str">
        <f aca="false">IF(ABS(B30-C30)&lt;=0,"OK","CHECK")</f>
        <v>OK</v>
      </c>
    </row>
    <row r="31" customFormat="false" ht="15" hidden="false" customHeight="false" outlineLevel="0" collapsed="false">
      <c r="A31" s="6" t="s">
        <v>58</v>
      </c>
      <c r="B31" s="18" t="n">
        <f aca="false">Funnel!E7</f>
        <v>6.98888888888889</v>
      </c>
      <c r="C31" s="19" t="n">
        <v>7</v>
      </c>
      <c r="D31" s="13" t="str">
        <f aca="false">IF(ABS(B31-C31)&lt;=0.05,"OK","CHECK")</f>
        <v>OK</v>
      </c>
    </row>
    <row r="32" customFormat="false" ht="15" hidden="false" customHeight="false" outlineLevel="0" collapsed="false">
      <c r="A32" s="6" t="s">
        <v>59</v>
      </c>
      <c r="B32" s="11" t="n">
        <f aca="false">Funnel!E8</f>
        <v>180</v>
      </c>
      <c r="C32" s="12" t="n">
        <v>180</v>
      </c>
      <c r="D32" s="13" t="str">
        <f aca="false">IF(ABS(B32-C32)&lt;=0,"OK","CHECK")</f>
        <v>OK</v>
      </c>
      <c r="E32" s="6" t="s">
        <v>60</v>
      </c>
    </row>
    <row r="34" customFormat="false" ht="15" hidden="false" customHeight="false" outlineLevel="0" collapsed="false">
      <c r="A34" s="9" t="s">
        <v>61</v>
      </c>
      <c r="B34" s="10" t="s">
        <v>28</v>
      </c>
      <c r="C34" s="10" t="s">
        <v>29</v>
      </c>
      <c r="D34" s="10" t="s">
        <v>30</v>
      </c>
      <c r="E34" s="10" t="s">
        <v>31</v>
      </c>
    </row>
    <row r="35" customFormat="false" ht="15" hidden="false" customHeight="false" outlineLevel="0" collapsed="false">
      <c r="A35" s="6" t="s">
        <v>62</v>
      </c>
      <c r="B35" s="11" t="n">
        <f aca="false">COUNTIFS('HubSpot deals'!$B$2:$B$1501,"&lt;"&amp;DATE(2026,9,1))-SUMPRODUCT(('HubSpot deals'!$B$2:$B$1501&lt;DATE(2026,9,1))*ISNUMBER(SEARCH("no owner",'HubSpot deals'!$M$2:$M$1501)))</f>
        <v>1302</v>
      </c>
      <c r="C35" s="12" t="n">
        <v>1302</v>
      </c>
      <c r="D35" s="13" t="str">
        <f aca="false">IF(ABS(B35-C35)&lt;=0,"OK","CHECK")</f>
        <v>OK</v>
      </c>
      <c r="E35" s="6" t="s">
        <v>63</v>
      </c>
    </row>
    <row r="36" customFormat="false" ht="15" hidden="false" customHeight="false" outlineLevel="0" collapsed="false">
      <c r="A36" s="6" t="s">
        <v>64</v>
      </c>
      <c r="B36" s="11" t="n">
        <f aca="false">COUNTIFS('HubSpot deals'!$B$2:$B$1501,"&lt;"&amp;DATE(2026,9,1))</f>
        <v>1343</v>
      </c>
      <c r="C36" s="12" t="n">
        <v>1343</v>
      </c>
      <c r="D36" s="13" t="str">
        <f aca="false">IF(ABS(B36-C36)&lt;=0,"OK","CHECK")</f>
        <v>OK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O150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13"/>
    <col collapsed="false" customWidth="true" hidden="false" outlineLevel="0" max="3" min="3" style="0" width="36"/>
    <col collapsed="false" customWidth="true" hidden="false" outlineLevel="0" max="4" min="4" style="0" width="20"/>
    <col collapsed="false" customWidth="true" hidden="false" outlineLevel="0" max="5" min="5" style="0" width="22"/>
    <col collapsed="false" customWidth="true" hidden="false" outlineLevel="0" max="6" min="6" style="0" width="12"/>
    <col collapsed="false" customWidth="true" hidden="false" outlineLevel="0" max="7" min="7" style="0" width="21"/>
    <col collapsed="false" customWidth="true" hidden="false" outlineLevel="0" max="8" min="8" style="0" width="14"/>
    <col collapsed="false" customWidth="true" hidden="false" outlineLevel="0" max="9" min="9" style="0" width="11"/>
    <col collapsed="false" customWidth="true" hidden="false" outlineLevel="0" max="10" min="10" style="0" width="17"/>
    <col collapsed="false" customWidth="true" hidden="false" outlineLevel="0" max="11" min="11" style="0" width="11"/>
    <col collapsed="false" customWidth="true" hidden="false" outlineLevel="0" max="12" min="12" style="0" width="28"/>
    <col collapsed="false" customWidth="true" hidden="false" outlineLevel="0" max="13" min="13" style="0" width="36"/>
    <col collapsed="false" customWidth="true" hidden="false" outlineLevel="0" max="14" min="14" style="0" width="12"/>
    <col collapsed="false" customWidth="true" hidden="false" outlineLevel="0" max="15" min="15" style="0" width="10"/>
  </cols>
  <sheetData>
    <row r="1" customFormat="false" ht="31.5" hidden="false" customHeight="true" outlineLevel="0" collapsed="false">
      <c r="A1" s="22" t="s">
        <v>65</v>
      </c>
      <c r="B1" s="22" t="s">
        <v>66</v>
      </c>
      <c r="C1" s="22" t="s">
        <v>67</v>
      </c>
      <c r="D1" s="22" t="s">
        <v>68</v>
      </c>
      <c r="E1" s="22" t="s">
        <v>69</v>
      </c>
      <c r="F1" s="22" t="s">
        <v>70</v>
      </c>
      <c r="G1" s="22" t="s">
        <v>71</v>
      </c>
      <c r="H1" s="22" t="s">
        <v>72</v>
      </c>
      <c r="I1" s="22" t="s">
        <v>73</v>
      </c>
      <c r="J1" s="22" t="s">
        <v>74</v>
      </c>
      <c r="K1" s="22" t="s">
        <v>75</v>
      </c>
      <c r="L1" s="22" t="s">
        <v>76</v>
      </c>
      <c r="M1" s="22" t="s">
        <v>77</v>
      </c>
      <c r="N1" s="22" t="s">
        <v>78</v>
      </c>
      <c r="O1" s="22" t="s">
        <v>79</v>
      </c>
    </row>
    <row r="2" customFormat="false" ht="15" hidden="false" customHeight="false" outlineLevel="0" collapsed="false">
      <c r="A2" s="23" t="n">
        <v>412300015</v>
      </c>
      <c r="B2" s="24" t="n">
        <v>45931</v>
      </c>
      <c r="C2" s="25" t="s">
        <v>80</v>
      </c>
      <c r="D2" s="25" t="s">
        <v>81</v>
      </c>
      <c r="E2" s="25" t="s">
        <v>82</v>
      </c>
      <c r="F2" s="25" t="s">
        <v>83</v>
      </c>
      <c r="G2" s="25" t="s">
        <v>42</v>
      </c>
      <c r="H2" s="21" t="n">
        <v>19200</v>
      </c>
      <c r="I2" s="25" t="s">
        <v>84</v>
      </c>
      <c r="J2" s="25" t="s">
        <v>85</v>
      </c>
      <c r="K2" s="25"/>
      <c r="L2" s="25" t="s">
        <v>86</v>
      </c>
      <c r="M2" s="25"/>
      <c r="N2" s="26" t="n">
        <f aca="false">DATE(YEAR(B2),MONTH(B2),1)</f>
        <v>45931</v>
      </c>
      <c r="O2" s="12" t="n">
        <f aca="false">IF(I2="","",INDEX('Jobber quotes'!$C$2:$C$1101,MATCH(I2,'Jobber quotes'!$A$2:$A$1101,0))-B2)</f>
        <v>2</v>
      </c>
    </row>
    <row r="3" customFormat="false" ht="15" hidden="false" customHeight="false" outlineLevel="0" collapsed="false">
      <c r="A3" s="23" t="n">
        <v>412300063</v>
      </c>
      <c r="B3" s="24" t="n">
        <v>45931</v>
      </c>
      <c r="C3" s="25" t="s">
        <v>87</v>
      </c>
      <c r="D3" s="25" t="s">
        <v>88</v>
      </c>
      <c r="E3" s="25" t="s">
        <v>89</v>
      </c>
      <c r="F3" s="25" t="s">
        <v>90</v>
      </c>
      <c r="G3" s="25" t="s">
        <v>42</v>
      </c>
      <c r="H3" s="21" t="n">
        <v>18600</v>
      </c>
      <c r="I3" s="25" t="s">
        <v>91</v>
      </c>
      <c r="J3" s="25" t="s">
        <v>85</v>
      </c>
      <c r="K3" s="25"/>
      <c r="L3" s="25" t="s">
        <v>92</v>
      </c>
      <c r="M3" s="25"/>
      <c r="N3" s="26" t="n">
        <f aca="false">DATE(YEAR(B3),MONTH(B3),1)</f>
        <v>45931</v>
      </c>
      <c r="O3" s="12" t="n">
        <f aca="false">IF(I3="","",INDEX('Jobber quotes'!$C$2:$C$1101,MATCH(I3,'Jobber quotes'!$A$2:$A$1101,0))-B3)</f>
        <v>11</v>
      </c>
    </row>
    <row r="4" customFormat="false" ht="15" hidden="false" customHeight="false" outlineLevel="0" collapsed="false">
      <c r="A4" s="23" t="n">
        <v>412300084</v>
      </c>
      <c r="B4" s="24" t="n">
        <v>45931</v>
      </c>
      <c r="C4" s="25" t="s">
        <v>93</v>
      </c>
      <c r="D4" s="25" t="s">
        <v>81</v>
      </c>
      <c r="E4" s="25" t="s">
        <v>89</v>
      </c>
      <c r="F4" s="25" t="s">
        <v>94</v>
      </c>
      <c r="G4" s="25" t="s">
        <v>42</v>
      </c>
      <c r="H4" s="21" t="n">
        <v>22100</v>
      </c>
      <c r="I4" s="25" t="s">
        <v>95</v>
      </c>
      <c r="J4" s="25" t="s">
        <v>85</v>
      </c>
      <c r="K4" s="25"/>
      <c r="L4" s="25" t="s">
        <v>92</v>
      </c>
      <c r="M4" s="25"/>
      <c r="N4" s="26" t="n">
        <f aca="false">DATE(YEAR(B4),MONTH(B4),1)</f>
        <v>45931</v>
      </c>
      <c r="O4" s="12" t="n">
        <f aca="false">IF(I4="","",INDEX('Jobber quotes'!$C$2:$C$1101,MATCH(I4,'Jobber quotes'!$A$2:$A$1101,0))-B4)</f>
        <v>13</v>
      </c>
    </row>
    <row r="5" customFormat="false" ht="15" hidden="false" customHeight="false" outlineLevel="0" collapsed="false">
      <c r="A5" s="23" t="n">
        <v>412300132</v>
      </c>
      <c r="B5" s="24" t="n">
        <v>45932</v>
      </c>
      <c r="C5" s="25" t="s">
        <v>96</v>
      </c>
      <c r="D5" s="25" t="s">
        <v>88</v>
      </c>
      <c r="E5" s="25" t="s">
        <v>97</v>
      </c>
      <c r="F5" s="25" t="s">
        <v>83</v>
      </c>
      <c r="G5" s="25" t="s">
        <v>42</v>
      </c>
      <c r="H5" s="21" t="n">
        <v>32550</v>
      </c>
      <c r="I5" s="25" t="s">
        <v>98</v>
      </c>
      <c r="J5" s="25" t="s">
        <v>85</v>
      </c>
      <c r="K5" s="25"/>
      <c r="L5" s="25" t="s">
        <v>99</v>
      </c>
      <c r="M5" s="25"/>
      <c r="N5" s="26" t="n">
        <f aca="false">DATE(YEAR(B5),MONTH(B5),1)</f>
        <v>45931</v>
      </c>
      <c r="O5" s="12" t="n">
        <f aca="false">IF(I5="","",INDEX('Jobber quotes'!$C$2:$C$1101,MATCH(I5,'Jobber quotes'!$A$2:$A$1101,0))-B5)</f>
        <v>9</v>
      </c>
    </row>
    <row r="6" customFormat="false" ht="15" hidden="false" customHeight="false" outlineLevel="0" collapsed="false">
      <c r="A6" s="23" t="n">
        <v>412300177</v>
      </c>
      <c r="B6" s="24" t="n">
        <v>45932</v>
      </c>
      <c r="C6" s="25" t="s">
        <v>100</v>
      </c>
      <c r="D6" s="25" t="s">
        <v>101</v>
      </c>
      <c r="E6" s="25" t="s">
        <v>102</v>
      </c>
      <c r="F6" s="25" t="s">
        <v>90</v>
      </c>
      <c r="G6" s="25" t="s">
        <v>103</v>
      </c>
      <c r="H6" s="21"/>
      <c r="I6" s="25"/>
      <c r="J6" s="25"/>
      <c r="K6" s="25"/>
      <c r="L6" s="25"/>
      <c r="M6" s="25" t="s">
        <v>104</v>
      </c>
      <c r="N6" s="26" t="n">
        <f aca="false">DATE(YEAR(B6),MONTH(B6),1)</f>
        <v>45931</v>
      </c>
      <c r="O6" s="12" t="str">
        <f aca="false">IF(I6="","",INDEX('Jobber quotes'!$C$2:$C$1101,MATCH(I6,'Jobber quotes'!$A$2:$A$1101,0))-B6)</f>
        <v/>
      </c>
    </row>
    <row r="7" customFormat="false" ht="15" hidden="false" customHeight="false" outlineLevel="0" collapsed="false">
      <c r="A7" s="23" t="n">
        <v>412300214</v>
      </c>
      <c r="B7" s="24" t="n">
        <v>45932</v>
      </c>
      <c r="C7" s="25" t="s">
        <v>105</v>
      </c>
      <c r="D7" s="25" t="s">
        <v>106</v>
      </c>
      <c r="E7" s="25" t="s">
        <v>107</v>
      </c>
      <c r="F7" s="25" t="s">
        <v>94</v>
      </c>
      <c r="G7" s="25" t="s">
        <v>42</v>
      </c>
      <c r="H7" s="21" t="n">
        <v>6550</v>
      </c>
      <c r="I7" s="25" t="s">
        <v>108</v>
      </c>
      <c r="J7" s="25" t="s">
        <v>85</v>
      </c>
      <c r="K7" s="25"/>
      <c r="L7" s="25" t="s">
        <v>109</v>
      </c>
      <c r="M7" s="25"/>
      <c r="N7" s="26" t="n">
        <f aca="false">DATE(YEAR(B7),MONTH(B7),1)</f>
        <v>45931</v>
      </c>
      <c r="O7" s="12" t="n">
        <f aca="false">IF(I7="","",INDEX('Jobber quotes'!$C$2:$C$1101,MATCH(I7,'Jobber quotes'!$A$2:$A$1101,0))-B7)</f>
        <v>3</v>
      </c>
    </row>
    <row r="8" customFormat="false" ht="15" hidden="false" customHeight="false" outlineLevel="0" collapsed="false">
      <c r="A8" s="23" t="n">
        <v>412300245</v>
      </c>
      <c r="B8" s="24" t="n">
        <v>45932</v>
      </c>
      <c r="C8" s="25" t="s">
        <v>110</v>
      </c>
      <c r="D8" s="25" t="s">
        <v>111</v>
      </c>
      <c r="E8" s="25" t="s">
        <v>112</v>
      </c>
      <c r="F8" s="25" t="s">
        <v>83</v>
      </c>
      <c r="G8" s="25" t="s">
        <v>42</v>
      </c>
      <c r="H8" s="21" t="n">
        <v>35800</v>
      </c>
      <c r="I8" s="25" t="s">
        <v>113</v>
      </c>
      <c r="J8" s="25" t="s">
        <v>85</v>
      </c>
      <c r="K8" s="25"/>
      <c r="L8" s="25" t="s">
        <v>86</v>
      </c>
      <c r="M8" s="25"/>
      <c r="N8" s="26" t="n">
        <f aca="false">DATE(YEAR(B8),MONTH(B8),1)</f>
        <v>45931</v>
      </c>
      <c r="O8" s="12" t="n">
        <f aca="false">IF(I8="","",INDEX('Jobber quotes'!$C$2:$C$1101,MATCH(I8,'Jobber quotes'!$A$2:$A$1101,0))-B8)</f>
        <v>7</v>
      </c>
    </row>
    <row r="9" customFormat="false" ht="15" hidden="false" customHeight="false" outlineLevel="0" collapsed="false">
      <c r="A9" s="23" t="n">
        <v>412300263</v>
      </c>
      <c r="B9" s="24" t="n">
        <v>45932</v>
      </c>
      <c r="C9" s="25" t="s">
        <v>114</v>
      </c>
      <c r="D9" s="25" t="s">
        <v>88</v>
      </c>
      <c r="E9" s="25" t="s">
        <v>107</v>
      </c>
      <c r="F9" s="25" t="s">
        <v>90</v>
      </c>
      <c r="G9" s="25" t="s">
        <v>115</v>
      </c>
      <c r="H9" s="21"/>
      <c r="I9" s="25"/>
      <c r="J9" s="25"/>
      <c r="K9" s="25"/>
      <c r="L9" s="25" t="s">
        <v>116</v>
      </c>
      <c r="M9" s="25"/>
      <c r="N9" s="26" t="n">
        <f aca="false">DATE(YEAR(B9),MONTH(B9),1)</f>
        <v>45931</v>
      </c>
      <c r="O9" s="12" t="str">
        <f aca="false">IF(I9="","",INDEX('Jobber quotes'!$C$2:$C$1101,MATCH(I9,'Jobber quotes'!$A$2:$A$1101,0))-B9)</f>
        <v/>
      </c>
    </row>
    <row r="10" customFormat="false" ht="15" hidden="false" customHeight="false" outlineLevel="0" collapsed="false">
      <c r="A10" s="23" t="n">
        <v>412300315</v>
      </c>
      <c r="B10" s="24" t="n">
        <v>45932</v>
      </c>
      <c r="C10" s="25" t="s">
        <v>117</v>
      </c>
      <c r="D10" s="25" t="s">
        <v>106</v>
      </c>
      <c r="E10" s="25" t="s">
        <v>112</v>
      </c>
      <c r="F10" s="25" t="s">
        <v>94</v>
      </c>
      <c r="G10" s="25" t="s">
        <v>41</v>
      </c>
      <c r="H10" s="21" t="n">
        <v>8650</v>
      </c>
      <c r="I10" s="25" t="s">
        <v>118</v>
      </c>
      <c r="J10" s="25" t="s">
        <v>119</v>
      </c>
      <c r="K10" s="25" t="s">
        <v>120</v>
      </c>
      <c r="L10" s="25"/>
      <c r="M10" s="25"/>
      <c r="N10" s="26" t="n">
        <f aca="false">DATE(YEAR(B10),MONTH(B10),1)</f>
        <v>45931</v>
      </c>
      <c r="O10" s="12" t="n">
        <f aca="false">IF(I10="","",INDEX('Jobber quotes'!$C$2:$C$1101,MATCH(I10,'Jobber quotes'!$A$2:$A$1101,0))-B10)</f>
        <v>8</v>
      </c>
    </row>
    <row r="11" customFormat="false" ht="15" hidden="false" customHeight="false" outlineLevel="0" collapsed="false">
      <c r="A11" s="23" t="n">
        <v>412300346</v>
      </c>
      <c r="B11" s="24" t="n">
        <v>45932</v>
      </c>
      <c r="C11" s="25" t="s">
        <v>121</v>
      </c>
      <c r="D11" s="25" t="s">
        <v>81</v>
      </c>
      <c r="E11" s="25" t="s">
        <v>97</v>
      </c>
      <c r="F11" s="25" t="s">
        <v>83</v>
      </c>
      <c r="G11" s="25" t="s">
        <v>42</v>
      </c>
      <c r="H11" s="21" t="n">
        <v>25550</v>
      </c>
      <c r="I11" s="25" t="s">
        <v>122</v>
      </c>
      <c r="J11" s="25" t="s">
        <v>85</v>
      </c>
      <c r="K11" s="25"/>
      <c r="L11" s="25" t="s">
        <v>99</v>
      </c>
      <c r="M11" s="25"/>
      <c r="N11" s="26" t="n">
        <f aca="false">DATE(YEAR(B11),MONTH(B11),1)</f>
        <v>45931</v>
      </c>
      <c r="O11" s="12" t="n">
        <f aca="false">IF(I11="","",INDEX('Jobber quotes'!$C$2:$C$1101,MATCH(I11,'Jobber quotes'!$A$2:$A$1101,0))-B11)</f>
        <v>4</v>
      </c>
    </row>
    <row r="12" customFormat="false" ht="15" hidden="false" customHeight="false" outlineLevel="0" collapsed="false">
      <c r="A12" s="23" t="n">
        <v>412300375</v>
      </c>
      <c r="B12" s="24" t="n">
        <v>45933</v>
      </c>
      <c r="C12" s="25" t="s">
        <v>123</v>
      </c>
      <c r="D12" s="25" t="s">
        <v>101</v>
      </c>
      <c r="E12" s="25" t="s">
        <v>112</v>
      </c>
      <c r="F12" s="25" t="s">
        <v>90</v>
      </c>
      <c r="G12" s="25" t="s">
        <v>42</v>
      </c>
      <c r="H12" s="21" t="n">
        <v>26700</v>
      </c>
      <c r="I12" s="25" t="s">
        <v>124</v>
      </c>
      <c r="J12" s="25" t="s">
        <v>85</v>
      </c>
      <c r="K12" s="25"/>
      <c r="L12" s="25" t="s">
        <v>86</v>
      </c>
      <c r="M12" s="25" t="s">
        <v>125</v>
      </c>
      <c r="N12" s="26" t="n">
        <f aca="false">DATE(YEAR(B12),MONTH(B12),1)</f>
        <v>45931</v>
      </c>
      <c r="O12" s="12" t="n">
        <f aca="false">IF(I12="","",INDEX('Jobber quotes'!$C$2:$C$1101,MATCH(I12,'Jobber quotes'!$A$2:$A$1101,0))-B12)</f>
        <v>9</v>
      </c>
    </row>
    <row r="13" customFormat="false" ht="15" hidden="false" customHeight="false" outlineLevel="0" collapsed="false">
      <c r="A13" s="23" t="n">
        <v>412300419</v>
      </c>
      <c r="B13" s="24" t="n">
        <v>45933</v>
      </c>
      <c r="C13" s="25" t="s">
        <v>126</v>
      </c>
      <c r="D13" s="25" t="s">
        <v>127</v>
      </c>
      <c r="E13" s="25" t="s">
        <v>97</v>
      </c>
      <c r="F13" s="25" t="s">
        <v>94</v>
      </c>
      <c r="G13" s="25" t="s">
        <v>42</v>
      </c>
      <c r="H13" s="21" t="n">
        <v>3350</v>
      </c>
      <c r="I13" s="25" t="s">
        <v>128</v>
      </c>
      <c r="J13" s="25" t="s">
        <v>85</v>
      </c>
      <c r="K13" s="25"/>
      <c r="L13" s="25" t="s">
        <v>109</v>
      </c>
      <c r="M13" s="25" t="s">
        <v>129</v>
      </c>
      <c r="N13" s="26" t="n">
        <f aca="false">DATE(YEAR(B13),MONTH(B13),1)</f>
        <v>45931</v>
      </c>
      <c r="O13" s="12" t="n">
        <f aca="false">IF(I13="","",INDEX('Jobber quotes'!$C$2:$C$1101,MATCH(I13,'Jobber quotes'!$A$2:$A$1101,0))-B13)</f>
        <v>5</v>
      </c>
    </row>
    <row r="14" customFormat="false" ht="15" hidden="false" customHeight="false" outlineLevel="0" collapsed="false">
      <c r="A14" s="23" t="n">
        <v>412300457</v>
      </c>
      <c r="B14" s="24" t="n">
        <v>45933</v>
      </c>
      <c r="C14" s="25" t="s">
        <v>130</v>
      </c>
      <c r="D14" s="25" t="s">
        <v>111</v>
      </c>
      <c r="E14" s="25" t="s">
        <v>112</v>
      </c>
      <c r="F14" s="25" t="s">
        <v>83</v>
      </c>
      <c r="G14" s="25" t="s">
        <v>41</v>
      </c>
      <c r="H14" s="21" t="n">
        <v>46000</v>
      </c>
      <c r="I14" s="25" t="s">
        <v>131</v>
      </c>
      <c r="J14" s="25" t="s">
        <v>119</v>
      </c>
      <c r="K14" s="25" t="s">
        <v>132</v>
      </c>
      <c r="L14" s="25"/>
      <c r="M14" s="25" t="s">
        <v>133</v>
      </c>
      <c r="N14" s="26" t="n">
        <f aca="false">DATE(YEAR(B14),MONTH(B14),1)</f>
        <v>45931</v>
      </c>
      <c r="O14" s="12" t="n">
        <f aca="false">IF(I14="","",INDEX('Jobber quotes'!$C$2:$C$1101,MATCH(I14,'Jobber quotes'!$A$2:$A$1101,0))-B14)</f>
        <v>8</v>
      </c>
    </row>
    <row r="15" customFormat="false" ht="15" hidden="false" customHeight="false" outlineLevel="0" collapsed="false">
      <c r="A15" s="23" t="n">
        <v>412300496</v>
      </c>
      <c r="B15" s="24" t="n">
        <v>45933</v>
      </c>
      <c r="C15" s="25" t="s">
        <v>134</v>
      </c>
      <c r="D15" s="25" t="s">
        <v>81</v>
      </c>
      <c r="E15" s="25" t="s">
        <v>82</v>
      </c>
      <c r="F15" s="25" t="s">
        <v>90</v>
      </c>
      <c r="G15" s="25" t="s">
        <v>41</v>
      </c>
      <c r="H15" s="21" t="n">
        <v>11000</v>
      </c>
      <c r="I15" s="25" t="s">
        <v>135</v>
      </c>
      <c r="J15" s="25" t="s">
        <v>119</v>
      </c>
      <c r="K15" s="25" t="s">
        <v>136</v>
      </c>
      <c r="L15" s="25"/>
      <c r="M15" s="25" t="s">
        <v>125</v>
      </c>
      <c r="N15" s="26" t="n">
        <f aca="false">DATE(YEAR(B15),MONTH(B15),1)</f>
        <v>45931</v>
      </c>
      <c r="O15" s="12" t="n">
        <f aca="false">IF(I15="","",INDEX('Jobber quotes'!$C$2:$C$1101,MATCH(I15,'Jobber quotes'!$A$2:$A$1101,0))-B15)</f>
        <v>2</v>
      </c>
    </row>
    <row r="16" customFormat="false" ht="15" hidden="false" customHeight="false" outlineLevel="0" collapsed="false">
      <c r="A16" s="23" t="n">
        <v>412300548</v>
      </c>
      <c r="B16" s="24" t="n">
        <v>45933</v>
      </c>
      <c r="C16" s="25" t="s">
        <v>137</v>
      </c>
      <c r="D16" s="25" t="s">
        <v>101</v>
      </c>
      <c r="E16" s="25" t="s">
        <v>102</v>
      </c>
      <c r="F16" s="25" t="s">
        <v>94</v>
      </c>
      <c r="G16" s="25" t="s">
        <v>42</v>
      </c>
      <c r="H16" s="21" t="n">
        <v>24450</v>
      </c>
      <c r="I16" s="25" t="s">
        <v>138</v>
      </c>
      <c r="J16" s="25" t="s">
        <v>85</v>
      </c>
      <c r="K16" s="25"/>
      <c r="L16" s="25" t="s">
        <v>86</v>
      </c>
      <c r="M16" s="25"/>
      <c r="N16" s="26" t="n">
        <f aca="false">DATE(YEAR(B16),MONTH(B16),1)</f>
        <v>45931</v>
      </c>
      <c r="O16" s="12" t="n">
        <f aca="false">IF(I16="","",INDEX('Jobber quotes'!$C$2:$C$1101,MATCH(I16,'Jobber quotes'!$A$2:$A$1101,0))-B16)</f>
        <v>2</v>
      </c>
    </row>
    <row r="17" customFormat="false" ht="15" hidden="false" customHeight="false" outlineLevel="0" collapsed="false">
      <c r="A17" s="23" t="n">
        <v>412300565</v>
      </c>
      <c r="B17" s="24" t="n">
        <v>45933</v>
      </c>
      <c r="C17" s="25" t="s">
        <v>139</v>
      </c>
      <c r="D17" s="25" t="s">
        <v>111</v>
      </c>
      <c r="E17" s="25" t="s">
        <v>97</v>
      </c>
      <c r="F17" s="25" t="s">
        <v>83</v>
      </c>
      <c r="G17" s="25" t="s">
        <v>42</v>
      </c>
      <c r="H17" s="21" t="n">
        <v>31100</v>
      </c>
      <c r="I17" s="25" t="s">
        <v>140</v>
      </c>
      <c r="J17" s="25" t="s">
        <v>85</v>
      </c>
      <c r="K17" s="25"/>
      <c r="L17" s="25" t="s">
        <v>86</v>
      </c>
      <c r="M17" s="25"/>
      <c r="N17" s="26" t="n">
        <f aca="false">DATE(YEAR(B17),MONTH(B17),1)</f>
        <v>45931</v>
      </c>
      <c r="O17" s="12" t="n">
        <f aca="false">IF(I17="","",INDEX('Jobber quotes'!$C$2:$C$1101,MATCH(I17,'Jobber quotes'!$A$2:$A$1101,0))-B17)</f>
        <v>8</v>
      </c>
    </row>
    <row r="18" customFormat="false" ht="15" hidden="false" customHeight="false" outlineLevel="0" collapsed="false">
      <c r="A18" s="23" t="n">
        <v>412300608</v>
      </c>
      <c r="B18" s="24" t="n">
        <v>45933</v>
      </c>
      <c r="C18" s="25" t="s">
        <v>141</v>
      </c>
      <c r="D18" s="25" t="s">
        <v>127</v>
      </c>
      <c r="E18" s="25" t="s">
        <v>112</v>
      </c>
      <c r="F18" s="25" t="s">
        <v>90</v>
      </c>
      <c r="G18" s="25" t="s">
        <v>41</v>
      </c>
      <c r="H18" s="21" t="n">
        <v>5850</v>
      </c>
      <c r="I18" s="25" t="s">
        <v>142</v>
      </c>
      <c r="J18" s="25" t="s">
        <v>119</v>
      </c>
      <c r="K18" s="25" t="s">
        <v>143</v>
      </c>
      <c r="L18" s="25"/>
      <c r="M18" s="25"/>
      <c r="N18" s="26" t="n">
        <f aca="false">DATE(YEAR(B18),MONTH(B18),1)</f>
        <v>45931</v>
      </c>
      <c r="O18" s="12" t="n">
        <f aca="false">IF(I18="","",INDEX('Jobber quotes'!$C$2:$C$1101,MATCH(I18,'Jobber quotes'!$A$2:$A$1101,0))-B18)</f>
        <v>10</v>
      </c>
    </row>
    <row r="19" customFormat="false" ht="15" hidden="false" customHeight="false" outlineLevel="0" collapsed="false">
      <c r="A19" s="23" t="n">
        <v>412300656</v>
      </c>
      <c r="B19" s="24" t="n">
        <v>45933</v>
      </c>
      <c r="C19" s="25" t="s">
        <v>144</v>
      </c>
      <c r="D19" s="25" t="s">
        <v>81</v>
      </c>
      <c r="E19" s="25" t="s">
        <v>89</v>
      </c>
      <c r="F19" s="25" t="s">
        <v>94</v>
      </c>
      <c r="G19" s="25" t="s">
        <v>103</v>
      </c>
      <c r="H19" s="21"/>
      <c r="I19" s="25"/>
      <c r="J19" s="25"/>
      <c r="K19" s="25"/>
      <c r="L19" s="25"/>
      <c r="M19" s="25" t="s">
        <v>104</v>
      </c>
      <c r="N19" s="26" t="n">
        <f aca="false">DATE(YEAR(B19),MONTH(B19),1)</f>
        <v>45931</v>
      </c>
      <c r="O19" s="12" t="str">
        <f aca="false">IF(I19="","",INDEX('Jobber quotes'!$C$2:$C$1101,MATCH(I19,'Jobber quotes'!$A$2:$A$1101,0))-B19)</f>
        <v/>
      </c>
    </row>
    <row r="20" customFormat="false" ht="15" hidden="false" customHeight="false" outlineLevel="0" collapsed="false">
      <c r="A20" s="23" t="n">
        <v>412300678</v>
      </c>
      <c r="B20" s="24" t="n">
        <v>45934</v>
      </c>
      <c r="C20" s="25" t="s">
        <v>145</v>
      </c>
      <c r="D20" s="25" t="s">
        <v>81</v>
      </c>
      <c r="E20" s="25" t="s">
        <v>107</v>
      </c>
      <c r="F20" s="25" t="s">
        <v>83</v>
      </c>
      <c r="G20" s="25" t="s">
        <v>115</v>
      </c>
      <c r="H20" s="21"/>
      <c r="I20" s="25"/>
      <c r="J20" s="25"/>
      <c r="K20" s="25"/>
      <c r="L20" s="25" t="s">
        <v>146</v>
      </c>
      <c r="M20" s="25" t="s">
        <v>147</v>
      </c>
      <c r="N20" s="26" t="n">
        <f aca="false">DATE(YEAR(B20),MONTH(B20),1)</f>
        <v>45931</v>
      </c>
      <c r="O20" s="12" t="str">
        <f aca="false">IF(I20="","",INDEX('Jobber quotes'!$C$2:$C$1101,MATCH(I20,'Jobber quotes'!$A$2:$A$1101,0))-B20)</f>
        <v/>
      </c>
    </row>
    <row r="21" customFormat="false" ht="15" hidden="false" customHeight="false" outlineLevel="0" collapsed="false">
      <c r="A21" s="23" t="n">
        <v>412300706</v>
      </c>
      <c r="B21" s="24" t="n">
        <v>45934</v>
      </c>
      <c r="C21" s="25" t="s">
        <v>148</v>
      </c>
      <c r="D21" s="25" t="s">
        <v>88</v>
      </c>
      <c r="E21" s="25" t="s">
        <v>107</v>
      </c>
      <c r="F21" s="25" t="s">
        <v>90</v>
      </c>
      <c r="G21" s="25" t="s">
        <v>42</v>
      </c>
      <c r="H21" s="21" t="n">
        <v>9050</v>
      </c>
      <c r="I21" s="25" t="s">
        <v>149</v>
      </c>
      <c r="J21" s="25" t="s">
        <v>85</v>
      </c>
      <c r="K21" s="25"/>
      <c r="L21" s="25" t="s">
        <v>109</v>
      </c>
      <c r="M21" s="25"/>
      <c r="N21" s="26" t="n">
        <f aca="false">DATE(YEAR(B21),MONTH(B21),1)</f>
        <v>45931</v>
      </c>
      <c r="O21" s="12" t="n">
        <f aca="false">IF(I21="","",INDEX('Jobber quotes'!$C$2:$C$1101,MATCH(I21,'Jobber quotes'!$A$2:$A$1101,0))-B21)</f>
        <v>10</v>
      </c>
    </row>
    <row r="22" customFormat="false" ht="15" hidden="false" customHeight="false" outlineLevel="0" collapsed="false">
      <c r="A22" s="23" t="n">
        <v>412300766</v>
      </c>
      <c r="B22" s="24" t="n">
        <v>45934</v>
      </c>
      <c r="C22" s="25" t="s">
        <v>150</v>
      </c>
      <c r="D22" s="25" t="s">
        <v>111</v>
      </c>
      <c r="E22" s="25" t="s">
        <v>97</v>
      </c>
      <c r="F22" s="25" t="s">
        <v>94</v>
      </c>
      <c r="G22" s="25" t="s">
        <v>42</v>
      </c>
      <c r="H22" s="21" t="n">
        <v>38600</v>
      </c>
      <c r="I22" s="25" t="s">
        <v>151</v>
      </c>
      <c r="J22" s="25" t="s">
        <v>85</v>
      </c>
      <c r="K22" s="25"/>
      <c r="L22" s="25" t="s">
        <v>109</v>
      </c>
      <c r="M22" s="25"/>
      <c r="N22" s="26" t="n">
        <f aca="false">DATE(YEAR(B22),MONTH(B22),1)</f>
        <v>45931</v>
      </c>
      <c r="O22" s="12" t="n">
        <f aca="false">IF(I22="","",INDEX('Jobber quotes'!$C$2:$C$1101,MATCH(I22,'Jobber quotes'!$A$2:$A$1101,0))-B22)</f>
        <v>3</v>
      </c>
    </row>
    <row r="23" customFormat="false" ht="15" hidden="false" customHeight="false" outlineLevel="0" collapsed="false">
      <c r="A23" s="23" t="n">
        <v>412300796</v>
      </c>
      <c r="B23" s="24" t="n">
        <v>45935</v>
      </c>
      <c r="C23" s="25" t="s">
        <v>152</v>
      </c>
      <c r="D23" s="25" t="s">
        <v>81</v>
      </c>
      <c r="E23" s="25" t="s">
        <v>102</v>
      </c>
      <c r="F23" s="25" t="s">
        <v>83</v>
      </c>
      <c r="G23" s="25" t="s">
        <v>103</v>
      </c>
      <c r="H23" s="21"/>
      <c r="I23" s="25"/>
      <c r="J23" s="25"/>
      <c r="K23" s="25"/>
      <c r="L23" s="25"/>
      <c r="M23" s="25" t="s">
        <v>104</v>
      </c>
      <c r="N23" s="26" t="n">
        <f aca="false">DATE(YEAR(B23),MONTH(B23),1)</f>
        <v>45931</v>
      </c>
      <c r="O23" s="12" t="str">
        <f aca="false">IF(I23="","",INDEX('Jobber quotes'!$C$2:$C$1101,MATCH(I23,'Jobber quotes'!$A$2:$A$1101,0))-B23)</f>
        <v/>
      </c>
    </row>
    <row r="24" customFormat="false" ht="15" hidden="false" customHeight="false" outlineLevel="0" collapsed="false">
      <c r="A24" s="23" t="n">
        <v>412300826</v>
      </c>
      <c r="B24" s="24" t="n">
        <v>45935</v>
      </c>
      <c r="C24" s="25" t="s">
        <v>80</v>
      </c>
      <c r="D24" s="25" t="s">
        <v>81</v>
      </c>
      <c r="E24" s="25" t="s">
        <v>102</v>
      </c>
      <c r="F24" s="25" t="s">
        <v>90</v>
      </c>
      <c r="G24" s="25" t="s">
        <v>103</v>
      </c>
      <c r="H24" s="21"/>
      <c r="I24" s="25"/>
      <c r="J24" s="25"/>
      <c r="K24" s="25"/>
      <c r="L24" s="25"/>
      <c r="M24" s="25" t="s">
        <v>104</v>
      </c>
      <c r="N24" s="26" t="n">
        <f aca="false">DATE(YEAR(B24),MONTH(B24),1)</f>
        <v>45931</v>
      </c>
      <c r="O24" s="12" t="str">
        <f aca="false">IF(I24="","",INDEX('Jobber quotes'!$C$2:$C$1101,MATCH(I24,'Jobber quotes'!$A$2:$A$1101,0))-B24)</f>
        <v/>
      </c>
    </row>
    <row r="25" customFormat="false" ht="15" hidden="false" customHeight="false" outlineLevel="0" collapsed="false">
      <c r="A25" s="23" t="n">
        <v>412300881</v>
      </c>
      <c r="B25" s="24" t="n">
        <v>45935</v>
      </c>
      <c r="C25" s="25" t="s">
        <v>153</v>
      </c>
      <c r="D25" s="25" t="s">
        <v>111</v>
      </c>
      <c r="E25" s="25" t="s">
        <v>112</v>
      </c>
      <c r="F25" s="25" t="s">
        <v>94</v>
      </c>
      <c r="G25" s="25" t="s">
        <v>115</v>
      </c>
      <c r="H25" s="21"/>
      <c r="I25" s="25"/>
      <c r="J25" s="25"/>
      <c r="K25" s="25"/>
      <c r="L25" s="25" t="s">
        <v>116</v>
      </c>
      <c r="M25" s="25"/>
      <c r="N25" s="26" t="n">
        <f aca="false">DATE(YEAR(B25),MONTH(B25),1)</f>
        <v>45931</v>
      </c>
      <c r="O25" s="12" t="str">
        <f aca="false">IF(I25="","",INDEX('Jobber quotes'!$C$2:$C$1101,MATCH(I25,'Jobber quotes'!$A$2:$A$1101,0))-B25)</f>
        <v/>
      </c>
    </row>
    <row r="26" customFormat="false" ht="15" hidden="false" customHeight="false" outlineLevel="0" collapsed="false">
      <c r="A26" s="23" t="n">
        <v>412300908</v>
      </c>
      <c r="B26" s="24" t="n">
        <v>45936</v>
      </c>
      <c r="C26" s="25" t="s">
        <v>154</v>
      </c>
      <c r="D26" s="25" t="s">
        <v>88</v>
      </c>
      <c r="E26" s="25" t="s">
        <v>89</v>
      </c>
      <c r="F26" s="25" t="s">
        <v>83</v>
      </c>
      <c r="G26" s="25" t="s">
        <v>115</v>
      </c>
      <c r="H26" s="21"/>
      <c r="I26" s="25"/>
      <c r="J26" s="25"/>
      <c r="K26" s="25"/>
      <c r="L26" s="25" t="s">
        <v>116</v>
      </c>
      <c r="M26" s="25"/>
      <c r="N26" s="26" t="n">
        <f aca="false">DATE(YEAR(B26),MONTH(B26),1)</f>
        <v>45931</v>
      </c>
      <c r="O26" s="12" t="str">
        <f aca="false">IF(I26="","",INDEX('Jobber quotes'!$C$2:$C$1101,MATCH(I26,'Jobber quotes'!$A$2:$A$1101,0))-B26)</f>
        <v/>
      </c>
    </row>
    <row r="27" customFormat="false" ht="15" hidden="false" customHeight="false" outlineLevel="0" collapsed="false">
      <c r="A27" s="23" t="n">
        <v>412300951</v>
      </c>
      <c r="B27" s="24" t="n">
        <v>45936</v>
      </c>
      <c r="C27" s="25" t="s">
        <v>155</v>
      </c>
      <c r="D27" s="25" t="s">
        <v>156</v>
      </c>
      <c r="E27" s="25" t="s">
        <v>89</v>
      </c>
      <c r="F27" s="25" t="s">
        <v>90</v>
      </c>
      <c r="G27" s="25" t="s">
        <v>42</v>
      </c>
      <c r="H27" s="21" t="n">
        <v>11550</v>
      </c>
      <c r="I27" s="25" t="s">
        <v>157</v>
      </c>
      <c r="J27" s="25" t="s">
        <v>85</v>
      </c>
      <c r="K27" s="25"/>
      <c r="L27" s="25" t="s">
        <v>99</v>
      </c>
      <c r="M27" s="25"/>
      <c r="N27" s="26" t="n">
        <f aca="false">DATE(YEAR(B27),MONTH(B27),1)</f>
        <v>45931</v>
      </c>
      <c r="O27" s="12" t="n">
        <f aca="false">IF(I27="","",INDEX('Jobber quotes'!$C$2:$C$1101,MATCH(I27,'Jobber quotes'!$A$2:$A$1101,0))-B27)</f>
        <v>5</v>
      </c>
    </row>
    <row r="28" customFormat="false" ht="15" hidden="false" customHeight="false" outlineLevel="0" collapsed="false">
      <c r="A28" s="23" t="n">
        <v>412300980</v>
      </c>
      <c r="B28" s="24" t="n">
        <v>45936</v>
      </c>
      <c r="C28" s="25" t="s">
        <v>158</v>
      </c>
      <c r="D28" s="25" t="s">
        <v>106</v>
      </c>
      <c r="E28" s="25" t="s">
        <v>82</v>
      </c>
      <c r="F28" s="25" t="s">
        <v>94</v>
      </c>
      <c r="G28" s="25" t="s">
        <v>41</v>
      </c>
      <c r="H28" s="21" t="n">
        <v>2700</v>
      </c>
      <c r="I28" s="25" t="s">
        <v>159</v>
      </c>
      <c r="J28" s="25" t="s">
        <v>119</v>
      </c>
      <c r="K28" s="25" t="s">
        <v>160</v>
      </c>
      <c r="L28" s="25"/>
      <c r="M28" s="25"/>
      <c r="N28" s="26" t="n">
        <f aca="false">DATE(YEAR(B28),MONTH(B28),1)</f>
        <v>45931</v>
      </c>
      <c r="O28" s="12" t="n">
        <f aca="false">IF(I28="","",INDEX('Jobber quotes'!$C$2:$C$1101,MATCH(I28,'Jobber quotes'!$A$2:$A$1101,0))-B28)</f>
        <v>5</v>
      </c>
    </row>
    <row r="29" customFormat="false" ht="15" hidden="false" customHeight="false" outlineLevel="0" collapsed="false">
      <c r="A29" s="23" t="n">
        <v>412301028</v>
      </c>
      <c r="B29" s="24" t="n">
        <v>45936</v>
      </c>
      <c r="C29" s="25" t="s">
        <v>161</v>
      </c>
      <c r="D29" s="25" t="s">
        <v>101</v>
      </c>
      <c r="E29" s="25" t="s">
        <v>112</v>
      </c>
      <c r="F29" s="25" t="s">
        <v>83</v>
      </c>
      <c r="G29" s="25" t="s">
        <v>42</v>
      </c>
      <c r="H29" s="21" t="n">
        <v>24800</v>
      </c>
      <c r="I29" s="25" t="s">
        <v>162</v>
      </c>
      <c r="J29" s="25" t="s">
        <v>85</v>
      </c>
      <c r="K29" s="25"/>
      <c r="L29" s="25" t="s">
        <v>99</v>
      </c>
      <c r="M29" s="25"/>
      <c r="N29" s="26" t="n">
        <f aca="false">DATE(YEAR(B29),MONTH(B29),1)</f>
        <v>45931</v>
      </c>
      <c r="O29" s="12" t="n">
        <f aca="false">IF(I29="","",INDEX('Jobber quotes'!$C$2:$C$1101,MATCH(I29,'Jobber quotes'!$A$2:$A$1101,0))-B29)</f>
        <v>14</v>
      </c>
    </row>
    <row r="30" customFormat="false" ht="15" hidden="false" customHeight="false" outlineLevel="0" collapsed="false">
      <c r="A30" s="23" t="n">
        <v>412301042</v>
      </c>
      <c r="B30" s="24" t="n">
        <v>45936</v>
      </c>
      <c r="C30" s="25" t="s">
        <v>163</v>
      </c>
      <c r="D30" s="25" t="s">
        <v>127</v>
      </c>
      <c r="E30" s="25" t="s">
        <v>107</v>
      </c>
      <c r="F30" s="25" t="s">
        <v>90</v>
      </c>
      <c r="G30" s="25" t="s">
        <v>115</v>
      </c>
      <c r="H30" s="21"/>
      <c r="I30" s="25"/>
      <c r="J30" s="25"/>
      <c r="K30" s="25"/>
      <c r="L30" s="25" t="s">
        <v>164</v>
      </c>
      <c r="M30" s="25"/>
      <c r="N30" s="26" t="n">
        <f aca="false">DATE(YEAR(B30),MONTH(B30),1)</f>
        <v>45931</v>
      </c>
      <c r="O30" s="12" t="str">
        <f aca="false">IF(I30="","",INDEX('Jobber quotes'!$C$2:$C$1101,MATCH(I30,'Jobber quotes'!$A$2:$A$1101,0))-B30)</f>
        <v/>
      </c>
    </row>
    <row r="31" customFormat="false" ht="15" hidden="false" customHeight="false" outlineLevel="0" collapsed="false">
      <c r="A31" s="23" t="n">
        <v>412301084</v>
      </c>
      <c r="B31" s="24" t="n">
        <v>45936</v>
      </c>
      <c r="C31" s="25" t="s">
        <v>165</v>
      </c>
      <c r="D31" s="25" t="s">
        <v>88</v>
      </c>
      <c r="E31" s="25" t="s">
        <v>89</v>
      </c>
      <c r="F31" s="25" t="s">
        <v>94</v>
      </c>
      <c r="G31" s="25" t="s">
        <v>41</v>
      </c>
      <c r="H31" s="21" t="n">
        <v>12750</v>
      </c>
      <c r="I31" s="25" t="s">
        <v>166</v>
      </c>
      <c r="J31" s="25" t="s">
        <v>119</v>
      </c>
      <c r="K31" s="25" t="s">
        <v>167</v>
      </c>
      <c r="L31" s="25"/>
      <c r="M31" s="25"/>
      <c r="N31" s="26" t="n">
        <f aca="false">DATE(YEAR(B31),MONTH(B31),1)</f>
        <v>45931</v>
      </c>
      <c r="O31" s="12" t="n">
        <f aca="false">IF(I31="","",INDEX('Jobber quotes'!$C$2:$C$1101,MATCH(I31,'Jobber quotes'!$A$2:$A$1101,0))-B31)</f>
        <v>11</v>
      </c>
    </row>
    <row r="32" customFormat="false" ht="15" hidden="false" customHeight="false" outlineLevel="0" collapsed="false">
      <c r="A32" s="23" t="n">
        <v>412301126</v>
      </c>
      <c r="B32" s="24" t="n">
        <v>45936</v>
      </c>
      <c r="C32" s="25" t="s">
        <v>168</v>
      </c>
      <c r="D32" s="25" t="s">
        <v>81</v>
      </c>
      <c r="E32" s="25" t="s">
        <v>102</v>
      </c>
      <c r="F32" s="25" t="s">
        <v>83</v>
      </c>
      <c r="G32" s="25" t="s">
        <v>42</v>
      </c>
      <c r="H32" s="21" t="n">
        <v>11500</v>
      </c>
      <c r="I32" s="25" t="s">
        <v>169</v>
      </c>
      <c r="J32" s="25" t="s">
        <v>85</v>
      </c>
      <c r="K32" s="25"/>
      <c r="L32" s="25" t="s">
        <v>86</v>
      </c>
      <c r="M32" s="25" t="s">
        <v>125</v>
      </c>
      <c r="N32" s="26" t="n">
        <f aca="false">DATE(YEAR(B32),MONTH(B32),1)</f>
        <v>45931</v>
      </c>
      <c r="O32" s="12" t="n">
        <f aca="false">IF(I32="","",INDEX('Jobber quotes'!$C$2:$C$1101,MATCH(I32,'Jobber quotes'!$A$2:$A$1101,0))-B32)</f>
        <v>2</v>
      </c>
    </row>
    <row r="33" customFormat="false" ht="15" hidden="false" customHeight="false" outlineLevel="0" collapsed="false">
      <c r="A33" s="23" t="n">
        <v>412301174</v>
      </c>
      <c r="B33" s="24" t="n">
        <v>45936</v>
      </c>
      <c r="C33" s="25" t="s">
        <v>170</v>
      </c>
      <c r="D33" s="25" t="s">
        <v>111</v>
      </c>
      <c r="E33" s="25" t="s">
        <v>97</v>
      </c>
      <c r="F33" s="25" t="s">
        <v>90</v>
      </c>
      <c r="G33" s="25" t="s">
        <v>115</v>
      </c>
      <c r="H33" s="21"/>
      <c r="I33" s="25"/>
      <c r="J33" s="25"/>
      <c r="K33" s="25"/>
      <c r="L33" s="25" t="s">
        <v>171</v>
      </c>
      <c r="M33" s="25"/>
      <c r="N33" s="26" t="n">
        <f aca="false">DATE(YEAR(B33),MONTH(B33),1)</f>
        <v>45931</v>
      </c>
      <c r="O33" s="12" t="str">
        <f aca="false">IF(I33="","",INDEX('Jobber quotes'!$C$2:$C$1101,MATCH(I33,'Jobber quotes'!$A$2:$A$1101,0))-B33)</f>
        <v/>
      </c>
    </row>
    <row r="34" customFormat="false" ht="15" hidden="false" customHeight="false" outlineLevel="0" collapsed="false">
      <c r="A34" s="23" t="n">
        <v>412301209</v>
      </c>
      <c r="B34" s="24" t="n">
        <v>45936</v>
      </c>
      <c r="C34" s="25" t="s">
        <v>172</v>
      </c>
      <c r="D34" s="25" t="s">
        <v>88</v>
      </c>
      <c r="E34" s="25" t="s">
        <v>112</v>
      </c>
      <c r="F34" s="25" t="s">
        <v>94</v>
      </c>
      <c r="G34" s="25" t="s">
        <v>42</v>
      </c>
      <c r="H34" s="21" t="n">
        <v>21950</v>
      </c>
      <c r="I34" s="25" t="s">
        <v>173</v>
      </c>
      <c r="J34" s="25" t="s">
        <v>85</v>
      </c>
      <c r="K34" s="25"/>
      <c r="L34" s="25" t="s">
        <v>86</v>
      </c>
      <c r="M34" s="25"/>
      <c r="N34" s="26" t="n">
        <f aca="false">DATE(YEAR(B34),MONTH(B34),1)</f>
        <v>45931</v>
      </c>
      <c r="O34" s="12" t="n">
        <f aca="false">IF(I34="","",INDEX('Jobber quotes'!$C$2:$C$1101,MATCH(I34,'Jobber quotes'!$A$2:$A$1101,0))-B34)</f>
        <v>12</v>
      </c>
    </row>
    <row r="35" customFormat="false" ht="15" hidden="false" customHeight="false" outlineLevel="0" collapsed="false">
      <c r="A35" s="23" t="n">
        <v>412301226</v>
      </c>
      <c r="B35" s="24" t="n">
        <v>45936</v>
      </c>
      <c r="C35" s="25" t="s">
        <v>174</v>
      </c>
      <c r="D35" s="25" t="s">
        <v>88</v>
      </c>
      <c r="E35" s="25" t="s">
        <v>89</v>
      </c>
      <c r="F35" s="25" t="s">
        <v>83</v>
      </c>
      <c r="G35" s="25" t="s">
        <v>41</v>
      </c>
      <c r="H35" s="21" t="n">
        <v>36900</v>
      </c>
      <c r="I35" s="25" t="s">
        <v>175</v>
      </c>
      <c r="J35" s="25" t="s">
        <v>119</v>
      </c>
      <c r="K35" s="25" t="s">
        <v>176</v>
      </c>
      <c r="L35" s="25"/>
      <c r="M35" s="25"/>
      <c r="N35" s="26" t="n">
        <f aca="false">DATE(YEAR(B35),MONTH(B35),1)</f>
        <v>45931</v>
      </c>
      <c r="O35" s="12" t="n">
        <f aca="false">IF(I35="","",INDEX('Jobber quotes'!$C$2:$C$1101,MATCH(I35,'Jobber quotes'!$A$2:$A$1101,0))-B35)</f>
        <v>9</v>
      </c>
    </row>
    <row r="36" customFormat="false" ht="15" hidden="false" customHeight="false" outlineLevel="0" collapsed="false">
      <c r="A36" s="23" t="n">
        <v>412301265</v>
      </c>
      <c r="B36" s="24" t="n">
        <v>45937</v>
      </c>
      <c r="C36" s="25" t="s">
        <v>177</v>
      </c>
      <c r="D36" s="25" t="s">
        <v>127</v>
      </c>
      <c r="E36" s="25" t="s">
        <v>89</v>
      </c>
      <c r="F36" s="25" t="s">
        <v>90</v>
      </c>
      <c r="G36" s="25" t="s">
        <v>42</v>
      </c>
      <c r="H36" s="21" t="n">
        <v>12700</v>
      </c>
      <c r="I36" s="25" t="s">
        <v>178</v>
      </c>
      <c r="J36" s="25" t="s">
        <v>85</v>
      </c>
      <c r="K36" s="25"/>
      <c r="L36" s="25" t="s">
        <v>86</v>
      </c>
      <c r="M36" s="25"/>
      <c r="N36" s="26" t="n">
        <f aca="false">DATE(YEAR(B36),MONTH(B36),1)</f>
        <v>45931</v>
      </c>
      <c r="O36" s="12" t="n">
        <f aca="false">IF(I36="","",INDEX('Jobber quotes'!$C$2:$C$1101,MATCH(I36,'Jobber quotes'!$A$2:$A$1101,0))-B36)</f>
        <v>3</v>
      </c>
    </row>
    <row r="37" customFormat="false" ht="15" hidden="false" customHeight="false" outlineLevel="0" collapsed="false">
      <c r="A37" s="23" t="n">
        <v>412301324</v>
      </c>
      <c r="B37" s="24" t="n">
        <v>45937</v>
      </c>
      <c r="C37" s="25" t="s">
        <v>139</v>
      </c>
      <c r="D37" s="25" t="s">
        <v>111</v>
      </c>
      <c r="E37" s="25" t="s">
        <v>112</v>
      </c>
      <c r="F37" s="25" t="s">
        <v>94</v>
      </c>
      <c r="G37" s="25" t="s">
        <v>42</v>
      </c>
      <c r="H37" s="21" t="n">
        <v>14650</v>
      </c>
      <c r="I37" s="25" t="s">
        <v>179</v>
      </c>
      <c r="J37" s="25" t="s">
        <v>85</v>
      </c>
      <c r="K37" s="25"/>
      <c r="L37" s="25" t="s">
        <v>92</v>
      </c>
      <c r="M37" s="25"/>
      <c r="N37" s="26" t="n">
        <f aca="false">DATE(YEAR(B37),MONTH(B37),1)</f>
        <v>45931</v>
      </c>
      <c r="O37" s="12" t="n">
        <f aca="false">IF(I37="","",INDEX('Jobber quotes'!$C$2:$C$1101,MATCH(I37,'Jobber quotes'!$A$2:$A$1101,0))-B37)</f>
        <v>3</v>
      </c>
    </row>
    <row r="38" customFormat="false" ht="15" hidden="false" customHeight="false" outlineLevel="0" collapsed="false">
      <c r="A38" s="23" t="n">
        <v>412301345</v>
      </c>
      <c r="B38" s="24" t="n">
        <v>45937</v>
      </c>
      <c r="C38" s="25" t="s">
        <v>180</v>
      </c>
      <c r="D38" s="25" t="s">
        <v>127</v>
      </c>
      <c r="E38" s="25" t="s">
        <v>97</v>
      </c>
      <c r="F38" s="25" t="s">
        <v>83</v>
      </c>
      <c r="G38" s="25" t="s">
        <v>42</v>
      </c>
      <c r="H38" s="21" t="n">
        <v>4650</v>
      </c>
      <c r="I38" s="25" t="s">
        <v>181</v>
      </c>
      <c r="J38" s="25" t="s">
        <v>85</v>
      </c>
      <c r="K38" s="25"/>
      <c r="L38" s="25" t="s">
        <v>86</v>
      </c>
      <c r="M38" s="25" t="s">
        <v>125</v>
      </c>
      <c r="N38" s="26" t="n">
        <f aca="false">DATE(YEAR(B38),MONTH(B38),1)</f>
        <v>45931</v>
      </c>
      <c r="O38" s="12" t="n">
        <f aca="false">IF(I38="","",INDEX('Jobber quotes'!$C$2:$C$1101,MATCH(I38,'Jobber quotes'!$A$2:$A$1101,0))-B38)</f>
        <v>13</v>
      </c>
    </row>
    <row r="39" customFormat="false" ht="15" hidden="false" customHeight="false" outlineLevel="0" collapsed="false">
      <c r="A39" s="23" t="n">
        <v>412301396</v>
      </c>
      <c r="B39" s="24" t="n">
        <v>45937</v>
      </c>
      <c r="C39" s="25" t="s">
        <v>182</v>
      </c>
      <c r="D39" s="25" t="s">
        <v>111</v>
      </c>
      <c r="E39" s="25" t="s">
        <v>89</v>
      </c>
      <c r="F39" s="25" t="s">
        <v>90</v>
      </c>
      <c r="G39" s="25" t="s">
        <v>115</v>
      </c>
      <c r="H39" s="21"/>
      <c r="I39" s="25"/>
      <c r="J39" s="25"/>
      <c r="K39" s="25"/>
      <c r="L39" s="25" t="s">
        <v>146</v>
      </c>
      <c r="M39" s="25"/>
      <c r="N39" s="26" t="n">
        <f aca="false">DATE(YEAR(B39),MONTH(B39),1)</f>
        <v>45931</v>
      </c>
      <c r="O39" s="12" t="str">
        <f aca="false">IF(I39="","",INDEX('Jobber quotes'!$C$2:$C$1101,MATCH(I39,'Jobber quotes'!$A$2:$A$1101,0))-B39)</f>
        <v/>
      </c>
    </row>
    <row r="40" customFormat="false" ht="15" hidden="false" customHeight="false" outlineLevel="0" collapsed="false">
      <c r="A40" s="23" t="n">
        <v>412301432</v>
      </c>
      <c r="B40" s="24" t="n">
        <v>45937</v>
      </c>
      <c r="C40" s="25" t="s">
        <v>183</v>
      </c>
      <c r="D40" s="25" t="s">
        <v>156</v>
      </c>
      <c r="E40" s="25" t="s">
        <v>97</v>
      </c>
      <c r="F40" s="25" t="s">
        <v>94</v>
      </c>
      <c r="G40" s="25" t="s">
        <v>42</v>
      </c>
      <c r="H40" s="21" t="n">
        <v>6950</v>
      </c>
      <c r="I40" s="25" t="s">
        <v>184</v>
      </c>
      <c r="J40" s="25" t="s">
        <v>85</v>
      </c>
      <c r="K40" s="25"/>
      <c r="L40" s="25" t="s">
        <v>109</v>
      </c>
      <c r="M40" s="25"/>
      <c r="N40" s="26" t="n">
        <f aca="false">DATE(YEAR(B40),MONTH(B40),1)</f>
        <v>45931</v>
      </c>
      <c r="O40" s="12" t="n">
        <f aca="false">IF(I40="","",INDEX('Jobber quotes'!$C$2:$C$1101,MATCH(I40,'Jobber quotes'!$A$2:$A$1101,0))-B40)</f>
        <v>6</v>
      </c>
    </row>
    <row r="41" customFormat="false" ht="15" hidden="false" customHeight="false" outlineLevel="0" collapsed="false">
      <c r="A41" s="23" t="n">
        <v>412301459</v>
      </c>
      <c r="B41" s="24" t="n">
        <v>45937</v>
      </c>
      <c r="C41" s="25" t="s">
        <v>185</v>
      </c>
      <c r="D41" s="25" t="s">
        <v>111</v>
      </c>
      <c r="E41" s="25" t="s">
        <v>107</v>
      </c>
      <c r="F41" s="25" t="s">
        <v>83</v>
      </c>
      <c r="G41" s="25" t="s">
        <v>115</v>
      </c>
      <c r="H41" s="21"/>
      <c r="I41" s="25"/>
      <c r="J41" s="25"/>
      <c r="K41" s="25"/>
      <c r="L41" s="25" t="s">
        <v>116</v>
      </c>
      <c r="M41" s="25"/>
      <c r="N41" s="26" t="n">
        <f aca="false">DATE(YEAR(B41),MONTH(B41),1)</f>
        <v>45931</v>
      </c>
      <c r="O41" s="12" t="str">
        <f aca="false">IF(I41="","",INDEX('Jobber quotes'!$C$2:$C$1101,MATCH(I41,'Jobber quotes'!$A$2:$A$1101,0))-B41)</f>
        <v/>
      </c>
    </row>
    <row r="42" customFormat="false" ht="15" hidden="false" customHeight="false" outlineLevel="0" collapsed="false">
      <c r="A42" s="23" t="n">
        <v>412301503</v>
      </c>
      <c r="B42" s="24" t="n">
        <v>45937</v>
      </c>
      <c r="C42" s="25" t="s">
        <v>186</v>
      </c>
      <c r="D42" s="25" t="s">
        <v>127</v>
      </c>
      <c r="E42" s="25" t="s">
        <v>97</v>
      </c>
      <c r="F42" s="25" t="s">
        <v>90</v>
      </c>
      <c r="G42" s="25" t="s">
        <v>42</v>
      </c>
      <c r="H42" s="21" t="n">
        <v>12600</v>
      </c>
      <c r="I42" s="25" t="s">
        <v>187</v>
      </c>
      <c r="J42" s="25" t="s">
        <v>85</v>
      </c>
      <c r="K42" s="25"/>
      <c r="L42" s="25" t="s">
        <v>92</v>
      </c>
      <c r="M42" s="25"/>
      <c r="N42" s="26" t="n">
        <f aca="false">DATE(YEAR(B42),MONTH(B42),1)</f>
        <v>45931</v>
      </c>
      <c r="O42" s="12" t="n">
        <f aca="false">IF(I42="","",INDEX('Jobber quotes'!$C$2:$C$1101,MATCH(I42,'Jobber quotes'!$A$2:$A$1101,0))-B42)</f>
        <v>11</v>
      </c>
    </row>
    <row r="43" customFormat="false" ht="15" hidden="false" customHeight="false" outlineLevel="0" collapsed="false">
      <c r="A43" s="23" t="n">
        <v>412301529</v>
      </c>
      <c r="B43" s="24" t="n">
        <v>45937</v>
      </c>
      <c r="C43" s="25" t="s">
        <v>188</v>
      </c>
      <c r="D43" s="25" t="s">
        <v>111</v>
      </c>
      <c r="E43" s="25" t="s">
        <v>97</v>
      </c>
      <c r="F43" s="25" t="s">
        <v>94</v>
      </c>
      <c r="G43" s="25" t="s">
        <v>42</v>
      </c>
      <c r="H43" s="21" t="n">
        <v>13500</v>
      </c>
      <c r="I43" s="25" t="s">
        <v>189</v>
      </c>
      <c r="J43" s="25" t="s">
        <v>85</v>
      </c>
      <c r="K43" s="25"/>
      <c r="L43" s="25" t="s">
        <v>92</v>
      </c>
      <c r="M43" s="25" t="s">
        <v>125</v>
      </c>
      <c r="N43" s="26" t="n">
        <f aca="false">DATE(YEAR(B43),MONTH(B43),1)</f>
        <v>45931</v>
      </c>
      <c r="O43" s="12" t="n">
        <f aca="false">IF(I43="","",INDEX('Jobber quotes'!$C$2:$C$1101,MATCH(I43,'Jobber quotes'!$A$2:$A$1101,0))-B43)</f>
        <v>13</v>
      </c>
    </row>
    <row r="44" customFormat="false" ht="15" hidden="false" customHeight="false" outlineLevel="0" collapsed="false">
      <c r="A44" s="23" t="n">
        <v>412301554</v>
      </c>
      <c r="B44" s="24" t="n">
        <v>45937</v>
      </c>
      <c r="C44" s="25" t="s">
        <v>190</v>
      </c>
      <c r="D44" s="25" t="s">
        <v>127</v>
      </c>
      <c r="E44" s="25" t="s">
        <v>112</v>
      </c>
      <c r="F44" s="25" t="s">
        <v>83</v>
      </c>
      <c r="G44" s="25" t="s">
        <v>103</v>
      </c>
      <c r="H44" s="21"/>
      <c r="I44" s="25"/>
      <c r="J44" s="25"/>
      <c r="K44" s="25"/>
      <c r="L44" s="25"/>
      <c r="M44" s="25" t="s">
        <v>104</v>
      </c>
      <c r="N44" s="26" t="n">
        <f aca="false">DATE(YEAR(B44),MONTH(B44),1)</f>
        <v>45931</v>
      </c>
      <c r="O44" s="12" t="str">
        <f aca="false">IF(I44="","",INDEX('Jobber quotes'!$C$2:$C$1101,MATCH(I44,'Jobber quotes'!$A$2:$A$1101,0))-B44)</f>
        <v/>
      </c>
    </row>
    <row r="45" customFormat="false" ht="15" hidden="false" customHeight="false" outlineLevel="0" collapsed="false">
      <c r="A45" s="23" t="n">
        <v>412301604</v>
      </c>
      <c r="B45" s="24" t="n">
        <v>45938</v>
      </c>
      <c r="C45" s="25" t="s">
        <v>191</v>
      </c>
      <c r="D45" s="25" t="s">
        <v>81</v>
      </c>
      <c r="E45" s="25" t="s">
        <v>107</v>
      </c>
      <c r="F45" s="25" t="s">
        <v>90</v>
      </c>
      <c r="G45" s="25" t="s">
        <v>42</v>
      </c>
      <c r="H45" s="21" t="n">
        <v>13200</v>
      </c>
      <c r="I45" s="25" t="s">
        <v>192</v>
      </c>
      <c r="J45" s="25" t="s">
        <v>85</v>
      </c>
      <c r="K45" s="25"/>
      <c r="L45" s="25" t="s">
        <v>86</v>
      </c>
      <c r="M45" s="25"/>
      <c r="N45" s="26" t="n">
        <f aca="false">DATE(YEAR(B45),MONTH(B45),1)</f>
        <v>45931</v>
      </c>
      <c r="O45" s="12" t="n">
        <f aca="false">IF(I45="","",INDEX('Jobber quotes'!$C$2:$C$1101,MATCH(I45,'Jobber quotes'!$A$2:$A$1101,0))-B45)</f>
        <v>5</v>
      </c>
    </row>
    <row r="46" customFormat="false" ht="15" hidden="false" customHeight="false" outlineLevel="0" collapsed="false">
      <c r="A46" s="23" t="n">
        <v>412301638</v>
      </c>
      <c r="B46" s="24" t="n">
        <v>45938</v>
      </c>
      <c r="C46" s="25" t="s">
        <v>193</v>
      </c>
      <c r="D46" s="25" t="s">
        <v>88</v>
      </c>
      <c r="E46" s="25" t="s">
        <v>112</v>
      </c>
      <c r="F46" s="25" t="s">
        <v>94</v>
      </c>
      <c r="G46" s="25" t="s">
        <v>41</v>
      </c>
      <c r="H46" s="21" t="n">
        <v>35300</v>
      </c>
      <c r="I46" s="25" t="s">
        <v>194</v>
      </c>
      <c r="J46" s="25" t="s">
        <v>119</v>
      </c>
      <c r="K46" s="25" t="s">
        <v>195</v>
      </c>
      <c r="L46" s="25"/>
      <c r="M46" s="25"/>
      <c r="N46" s="26" t="n">
        <f aca="false">DATE(YEAR(B46),MONTH(B46),1)</f>
        <v>45931</v>
      </c>
      <c r="O46" s="12" t="n">
        <f aca="false">IF(I46="","",INDEX('Jobber quotes'!$C$2:$C$1101,MATCH(I46,'Jobber quotes'!$A$2:$A$1101,0))-B46)</f>
        <v>11</v>
      </c>
    </row>
    <row r="47" customFormat="false" ht="15" hidden="false" customHeight="false" outlineLevel="0" collapsed="false">
      <c r="A47" s="23" t="n">
        <v>412301667</v>
      </c>
      <c r="B47" s="24" t="n">
        <v>45938</v>
      </c>
      <c r="C47" s="25" t="s">
        <v>196</v>
      </c>
      <c r="D47" s="25" t="s">
        <v>156</v>
      </c>
      <c r="E47" s="25" t="s">
        <v>82</v>
      </c>
      <c r="F47" s="25" t="s">
        <v>83</v>
      </c>
      <c r="G47" s="25" t="s">
        <v>41</v>
      </c>
      <c r="H47" s="21" t="n">
        <v>21550</v>
      </c>
      <c r="I47" s="25" t="s">
        <v>197</v>
      </c>
      <c r="J47" s="25" t="s">
        <v>119</v>
      </c>
      <c r="K47" s="25" t="s">
        <v>198</v>
      </c>
      <c r="L47" s="25"/>
      <c r="M47" s="25" t="s">
        <v>199</v>
      </c>
      <c r="N47" s="26" t="n">
        <f aca="false">DATE(YEAR(B47),MONTH(B47),1)</f>
        <v>45931</v>
      </c>
      <c r="O47" s="12" t="n">
        <f aca="false">IF(I47="","",INDEX('Jobber quotes'!$C$2:$C$1101,MATCH(I47,'Jobber quotes'!$A$2:$A$1101,0))-B47)</f>
        <v>4</v>
      </c>
    </row>
    <row r="48" customFormat="false" ht="15" hidden="false" customHeight="false" outlineLevel="0" collapsed="false">
      <c r="A48" s="23" t="n">
        <v>412301728</v>
      </c>
      <c r="B48" s="24" t="n">
        <v>45938</v>
      </c>
      <c r="C48" s="25" t="s">
        <v>200</v>
      </c>
      <c r="D48" s="25" t="s">
        <v>127</v>
      </c>
      <c r="E48" s="25" t="s">
        <v>89</v>
      </c>
      <c r="F48" s="25" t="s">
        <v>90</v>
      </c>
      <c r="G48" s="25" t="s">
        <v>103</v>
      </c>
      <c r="H48" s="21"/>
      <c r="I48" s="25"/>
      <c r="J48" s="25"/>
      <c r="K48" s="25"/>
      <c r="L48" s="25"/>
      <c r="M48" s="25" t="s">
        <v>104</v>
      </c>
      <c r="N48" s="26" t="n">
        <f aca="false">DATE(YEAR(B48),MONTH(B48),1)</f>
        <v>45931</v>
      </c>
      <c r="O48" s="12" t="str">
        <f aca="false">IF(I48="","",INDEX('Jobber quotes'!$C$2:$C$1101,MATCH(I48,'Jobber quotes'!$A$2:$A$1101,0))-B48)</f>
        <v/>
      </c>
    </row>
    <row r="49" customFormat="false" ht="15" hidden="false" customHeight="false" outlineLevel="0" collapsed="false">
      <c r="A49" s="23" t="n">
        <v>412301760</v>
      </c>
      <c r="B49" s="24" t="n">
        <v>45938</v>
      </c>
      <c r="C49" s="25" t="s">
        <v>201</v>
      </c>
      <c r="D49" s="25" t="s">
        <v>88</v>
      </c>
      <c r="E49" s="25" t="s">
        <v>89</v>
      </c>
      <c r="F49" s="25" t="s">
        <v>94</v>
      </c>
      <c r="G49" s="25" t="s">
        <v>42</v>
      </c>
      <c r="H49" s="21" t="n">
        <v>14000</v>
      </c>
      <c r="I49" s="25" t="s">
        <v>202</v>
      </c>
      <c r="J49" s="25" t="s">
        <v>85</v>
      </c>
      <c r="K49" s="25"/>
      <c r="L49" s="25" t="s">
        <v>99</v>
      </c>
      <c r="M49" s="25"/>
      <c r="N49" s="26" t="n">
        <f aca="false">DATE(YEAR(B49),MONTH(B49),1)</f>
        <v>45931</v>
      </c>
      <c r="O49" s="12" t="n">
        <f aca="false">IF(I49="","",INDEX('Jobber quotes'!$C$2:$C$1101,MATCH(I49,'Jobber quotes'!$A$2:$A$1101,0))-B49)</f>
        <v>4</v>
      </c>
    </row>
    <row r="50" customFormat="false" ht="15" hidden="false" customHeight="false" outlineLevel="0" collapsed="false">
      <c r="A50" s="23" t="n">
        <v>412301783</v>
      </c>
      <c r="B50" s="24" t="n">
        <v>45939</v>
      </c>
      <c r="C50" s="25" t="s">
        <v>203</v>
      </c>
      <c r="D50" s="25" t="s">
        <v>101</v>
      </c>
      <c r="E50" s="25" t="s">
        <v>97</v>
      </c>
      <c r="F50" s="25" t="s">
        <v>83</v>
      </c>
      <c r="G50" s="25" t="s">
        <v>42</v>
      </c>
      <c r="H50" s="21" t="n">
        <v>23650</v>
      </c>
      <c r="I50" s="25" t="s">
        <v>204</v>
      </c>
      <c r="J50" s="25" t="s">
        <v>85</v>
      </c>
      <c r="K50" s="25"/>
      <c r="L50" s="25" t="s">
        <v>109</v>
      </c>
      <c r="M50" s="25"/>
      <c r="N50" s="26" t="n">
        <f aca="false">DATE(YEAR(B50),MONTH(B50),1)</f>
        <v>45931</v>
      </c>
      <c r="O50" s="12" t="n">
        <f aca="false">IF(I50="","",INDEX('Jobber quotes'!$C$2:$C$1101,MATCH(I50,'Jobber quotes'!$A$2:$A$1101,0))-B50)</f>
        <v>10</v>
      </c>
    </row>
    <row r="51" customFormat="false" ht="15" hidden="false" customHeight="false" outlineLevel="0" collapsed="false">
      <c r="A51" s="23" t="n">
        <v>412301816</v>
      </c>
      <c r="B51" s="24" t="n">
        <v>45939</v>
      </c>
      <c r="C51" s="25" t="s">
        <v>205</v>
      </c>
      <c r="D51" s="25" t="s">
        <v>81</v>
      </c>
      <c r="E51" s="25" t="s">
        <v>89</v>
      </c>
      <c r="F51" s="25" t="s">
        <v>90</v>
      </c>
      <c r="G51" s="25" t="s">
        <v>41</v>
      </c>
      <c r="H51" s="21" t="n">
        <v>15600</v>
      </c>
      <c r="I51" s="25" t="s">
        <v>206</v>
      </c>
      <c r="J51" s="25" t="s">
        <v>119</v>
      </c>
      <c r="K51" s="25" t="s">
        <v>207</v>
      </c>
      <c r="L51" s="25"/>
      <c r="M51" s="25"/>
      <c r="N51" s="26" t="n">
        <f aca="false">DATE(YEAR(B51),MONTH(B51),1)</f>
        <v>45931</v>
      </c>
      <c r="O51" s="12" t="n">
        <f aca="false">IF(I51="","",INDEX('Jobber quotes'!$C$2:$C$1101,MATCH(I51,'Jobber quotes'!$A$2:$A$1101,0))-B51)</f>
        <v>5</v>
      </c>
    </row>
    <row r="52" customFormat="false" ht="15" hidden="false" customHeight="false" outlineLevel="0" collapsed="false">
      <c r="A52" s="23" t="n">
        <v>412301875</v>
      </c>
      <c r="B52" s="24" t="n">
        <v>45940</v>
      </c>
      <c r="C52" s="25" t="s">
        <v>208</v>
      </c>
      <c r="D52" s="25" t="s">
        <v>106</v>
      </c>
      <c r="E52" s="25" t="s">
        <v>89</v>
      </c>
      <c r="F52" s="25" t="s">
        <v>94</v>
      </c>
      <c r="G52" s="25" t="s">
        <v>103</v>
      </c>
      <c r="H52" s="21"/>
      <c r="I52" s="25"/>
      <c r="J52" s="25"/>
      <c r="K52" s="25"/>
      <c r="L52" s="25"/>
      <c r="M52" s="25" t="s">
        <v>104</v>
      </c>
      <c r="N52" s="26" t="n">
        <f aca="false">DATE(YEAR(B52),MONTH(B52),1)</f>
        <v>45931</v>
      </c>
      <c r="O52" s="12" t="str">
        <f aca="false">IF(I52="","",INDEX('Jobber quotes'!$C$2:$C$1101,MATCH(I52,'Jobber quotes'!$A$2:$A$1101,0))-B52)</f>
        <v/>
      </c>
    </row>
    <row r="53" customFormat="false" ht="15" hidden="false" customHeight="false" outlineLevel="0" collapsed="false">
      <c r="A53" s="23" t="n">
        <v>412301905</v>
      </c>
      <c r="B53" s="24" t="n">
        <v>45940</v>
      </c>
      <c r="C53" s="25" t="s">
        <v>209</v>
      </c>
      <c r="D53" s="25" t="s">
        <v>156</v>
      </c>
      <c r="E53" s="25" t="s">
        <v>112</v>
      </c>
      <c r="F53" s="25" t="s">
        <v>83</v>
      </c>
      <c r="G53" s="25" t="s">
        <v>103</v>
      </c>
      <c r="H53" s="21"/>
      <c r="I53" s="25"/>
      <c r="J53" s="25"/>
      <c r="K53" s="25"/>
      <c r="L53" s="25"/>
      <c r="M53" s="25" t="s">
        <v>104</v>
      </c>
      <c r="N53" s="26" t="n">
        <f aca="false">DATE(YEAR(B53),MONTH(B53),1)</f>
        <v>45931</v>
      </c>
      <c r="O53" s="12" t="str">
        <f aca="false">IF(I53="","",INDEX('Jobber quotes'!$C$2:$C$1101,MATCH(I53,'Jobber quotes'!$A$2:$A$1101,0))-B53)</f>
        <v/>
      </c>
    </row>
    <row r="54" customFormat="false" ht="15" hidden="false" customHeight="false" outlineLevel="0" collapsed="false">
      <c r="A54" s="23" t="n">
        <v>412301941</v>
      </c>
      <c r="B54" s="24" t="n">
        <v>45940</v>
      </c>
      <c r="C54" s="25" t="s">
        <v>210</v>
      </c>
      <c r="D54" s="25" t="s">
        <v>127</v>
      </c>
      <c r="E54" s="25" t="s">
        <v>107</v>
      </c>
      <c r="F54" s="25" t="s">
        <v>90</v>
      </c>
      <c r="G54" s="25" t="s">
        <v>42</v>
      </c>
      <c r="H54" s="21" t="n">
        <v>14450</v>
      </c>
      <c r="I54" s="25" t="s">
        <v>211</v>
      </c>
      <c r="J54" s="25" t="s">
        <v>85</v>
      </c>
      <c r="K54" s="25"/>
      <c r="L54" s="25" t="s">
        <v>86</v>
      </c>
      <c r="M54" s="25" t="s">
        <v>125</v>
      </c>
      <c r="N54" s="26" t="n">
        <f aca="false">DATE(YEAR(B54),MONTH(B54),1)</f>
        <v>45931</v>
      </c>
      <c r="O54" s="12" t="n">
        <f aca="false">IF(I54="","",INDEX('Jobber quotes'!$C$2:$C$1101,MATCH(I54,'Jobber quotes'!$A$2:$A$1101,0))-B54)</f>
        <v>12</v>
      </c>
    </row>
    <row r="55" customFormat="false" ht="15" hidden="false" customHeight="false" outlineLevel="0" collapsed="false">
      <c r="A55" s="23" t="n">
        <v>412301968</v>
      </c>
      <c r="B55" s="24" t="n">
        <v>45940</v>
      </c>
      <c r="C55" s="25" t="s">
        <v>212</v>
      </c>
      <c r="D55" s="25" t="s">
        <v>101</v>
      </c>
      <c r="E55" s="25" t="s">
        <v>107</v>
      </c>
      <c r="F55" s="25" t="s">
        <v>94</v>
      </c>
      <c r="G55" s="25" t="s">
        <v>42</v>
      </c>
      <c r="H55" s="21" t="n">
        <v>27900</v>
      </c>
      <c r="I55" s="25" t="s">
        <v>213</v>
      </c>
      <c r="J55" s="25" t="s">
        <v>85</v>
      </c>
      <c r="K55" s="25"/>
      <c r="L55" s="25" t="s">
        <v>99</v>
      </c>
      <c r="M55" s="25"/>
      <c r="N55" s="26" t="n">
        <f aca="false">DATE(YEAR(B55),MONTH(B55),1)</f>
        <v>45931</v>
      </c>
      <c r="O55" s="12" t="n">
        <f aca="false">IF(I55="","",INDEX('Jobber quotes'!$C$2:$C$1101,MATCH(I55,'Jobber quotes'!$A$2:$A$1101,0))-B55)</f>
        <v>8</v>
      </c>
    </row>
    <row r="56" customFormat="false" ht="15" hidden="false" customHeight="false" outlineLevel="0" collapsed="false">
      <c r="A56" s="23" t="n">
        <v>412302001</v>
      </c>
      <c r="B56" s="24" t="n">
        <v>45940</v>
      </c>
      <c r="C56" s="25" t="s">
        <v>214</v>
      </c>
      <c r="D56" s="25" t="s">
        <v>127</v>
      </c>
      <c r="E56" s="25" t="s">
        <v>97</v>
      </c>
      <c r="F56" s="25" t="s">
        <v>83</v>
      </c>
      <c r="G56" s="25" t="s">
        <v>42</v>
      </c>
      <c r="H56" s="21" t="n">
        <v>6950</v>
      </c>
      <c r="I56" s="25" t="s">
        <v>215</v>
      </c>
      <c r="J56" s="25" t="s">
        <v>85</v>
      </c>
      <c r="K56" s="25"/>
      <c r="L56" s="25" t="s">
        <v>92</v>
      </c>
      <c r="M56" s="25"/>
      <c r="N56" s="26" t="n">
        <f aca="false">DATE(YEAR(B56),MONTH(B56),1)</f>
        <v>45931</v>
      </c>
      <c r="O56" s="12" t="n">
        <f aca="false">IF(I56="","",INDEX('Jobber quotes'!$C$2:$C$1101,MATCH(I56,'Jobber quotes'!$A$2:$A$1101,0))-B56)</f>
        <v>7</v>
      </c>
    </row>
    <row r="57" customFormat="false" ht="15" hidden="false" customHeight="false" outlineLevel="0" collapsed="false">
      <c r="A57" s="23" t="n">
        <v>412302049</v>
      </c>
      <c r="B57" s="24" t="n">
        <v>45940</v>
      </c>
      <c r="C57" s="25" t="s">
        <v>216</v>
      </c>
      <c r="D57" s="25" t="s">
        <v>88</v>
      </c>
      <c r="E57" s="25" t="s">
        <v>97</v>
      </c>
      <c r="F57" s="25" t="s">
        <v>90</v>
      </c>
      <c r="G57" s="25" t="s">
        <v>41</v>
      </c>
      <c r="H57" s="21" t="n">
        <v>26050</v>
      </c>
      <c r="I57" s="25" t="s">
        <v>217</v>
      </c>
      <c r="J57" s="25" t="s">
        <v>119</v>
      </c>
      <c r="K57" s="25" t="s">
        <v>218</v>
      </c>
      <c r="L57" s="25"/>
      <c r="M57" s="25"/>
      <c r="N57" s="26" t="n">
        <f aca="false">DATE(YEAR(B57),MONTH(B57),1)</f>
        <v>45931</v>
      </c>
      <c r="O57" s="12" t="n">
        <f aca="false">IF(I57="","",INDEX('Jobber quotes'!$C$2:$C$1101,MATCH(I57,'Jobber quotes'!$A$2:$A$1101,0))-B57)</f>
        <v>7</v>
      </c>
    </row>
    <row r="58" customFormat="false" ht="15" hidden="false" customHeight="false" outlineLevel="0" collapsed="false">
      <c r="A58" s="23" t="n">
        <v>412302092</v>
      </c>
      <c r="B58" s="24" t="n">
        <v>45941</v>
      </c>
      <c r="C58" s="25" t="s">
        <v>153</v>
      </c>
      <c r="D58" s="25" t="s">
        <v>111</v>
      </c>
      <c r="E58" s="25" t="s">
        <v>112</v>
      </c>
      <c r="F58" s="25" t="s">
        <v>94</v>
      </c>
      <c r="G58" s="25" t="s">
        <v>41</v>
      </c>
      <c r="H58" s="21" t="n">
        <v>19200</v>
      </c>
      <c r="I58" s="25" t="s">
        <v>219</v>
      </c>
      <c r="J58" s="25" t="s">
        <v>119</v>
      </c>
      <c r="K58" s="25" t="s">
        <v>220</v>
      </c>
      <c r="L58" s="25"/>
      <c r="M58" s="25"/>
      <c r="N58" s="26" t="n">
        <f aca="false">DATE(YEAR(B58),MONTH(B58),1)</f>
        <v>45931</v>
      </c>
      <c r="O58" s="12" t="n">
        <f aca="false">IF(I58="","",INDEX('Jobber quotes'!$C$2:$C$1101,MATCH(I58,'Jobber quotes'!$A$2:$A$1101,0))-B58)</f>
        <v>3</v>
      </c>
    </row>
    <row r="59" customFormat="false" ht="15" hidden="false" customHeight="false" outlineLevel="0" collapsed="false">
      <c r="A59" s="23" t="n">
        <v>412302135</v>
      </c>
      <c r="B59" s="24" t="n">
        <v>45941</v>
      </c>
      <c r="C59" s="25" t="s">
        <v>221</v>
      </c>
      <c r="D59" s="25" t="s">
        <v>101</v>
      </c>
      <c r="E59" s="25" t="s">
        <v>82</v>
      </c>
      <c r="F59" s="25" t="s">
        <v>83</v>
      </c>
      <c r="G59" s="25" t="s">
        <v>42</v>
      </c>
      <c r="H59" s="21" t="n">
        <v>17600</v>
      </c>
      <c r="I59" s="25" t="s">
        <v>222</v>
      </c>
      <c r="J59" s="25" t="s">
        <v>85</v>
      </c>
      <c r="K59" s="25"/>
      <c r="L59" s="25" t="s">
        <v>109</v>
      </c>
      <c r="M59" s="25"/>
      <c r="N59" s="26" t="n">
        <f aca="false">DATE(YEAR(B59),MONTH(B59),1)</f>
        <v>45931</v>
      </c>
      <c r="O59" s="12" t="n">
        <f aca="false">IF(I59="","",INDEX('Jobber quotes'!$C$2:$C$1101,MATCH(I59,'Jobber quotes'!$A$2:$A$1101,0))-B59)</f>
        <v>1</v>
      </c>
    </row>
    <row r="60" customFormat="false" ht="15" hidden="false" customHeight="false" outlineLevel="0" collapsed="false">
      <c r="A60" s="23" t="n">
        <v>412302149</v>
      </c>
      <c r="B60" s="24" t="n">
        <v>45941</v>
      </c>
      <c r="C60" s="25" t="s">
        <v>223</v>
      </c>
      <c r="D60" s="25" t="s">
        <v>101</v>
      </c>
      <c r="E60" s="25" t="s">
        <v>107</v>
      </c>
      <c r="F60" s="25" t="s">
        <v>90</v>
      </c>
      <c r="G60" s="25" t="s">
        <v>42</v>
      </c>
      <c r="H60" s="21" t="n">
        <v>17100</v>
      </c>
      <c r="I60" s="25" t="s">
        <v>224</v>
      </c>
      <c r="J60" s="25" t="s">
        <v>85</v>
      </c>
      <c r="K60" s="25"/>
      <c r="L60" s="25" t="s">
        <v>86</v>
      </c>
      <c r="M60" s="25" t="s">
        <v>125</v>
      </c>
      <c r="N60" s="26" t="n">
        <f aca="false">DATE(YEAR(B60),MONTH(B60),1)</f>
        <v>45931</v>
      </c>
      <c r="O60" s="12" t="n">
        <f aca="false">IF(I60="","",INDEX('Jobber quotes'!$C$2:$C$1101,MATCH(I60,'Jobber quotes'!$A$2:$A$1101,0))-B60)</f>
        <v>6</v>
      </c>
    </row>
    <row r="61" customFormat="false" ht="15" hidden="false" customHeight="false" outlineLevel="0" collapsed="false">
      <c r="A61" s="23" t="n">
        <v>412302199</v>
      </c>
      <c r="B61" s="24" t="n">
        <v>45941</v>
      </c>
      <c r="C61" s="25" t="s">
        <v>225</v>
      </c>
      <c r="D61" s="25" t="s">
        <v>156</v>
      </c>
      <c r="E61" s="25" t="s">
        <v>107</v>
      </c>
      <c r="F61" s="25" t="s">
        <v>94</v>
      </c>
      <c r="G61" s="25" t="s">
        <v>42</v>
      </c>
      <c r="H61" s="21" t="n">
        <v>25400</v>
      </c>
      <c r="I61" s="25" t="s">
        <v>226</v>
      </c>
      <c r="J61" s="25" t="s">
        <v>85</v>
      </c>
      <c r="K61" s="25"/>
      <c r="L61" s="25" t="s">
        <v>86</v>
      </c>
      <c r="M61" s="25"/>
      <c r="N61" s="26" t="n">
        <f aca="false">DATE(YEAR(B61),MONTH(B61),1)</f>
        <v>45931</v>
      </c>
      <c r="O61" s="12" t="n">
        <f aca="false">IF(I61="","",INDEX('Jobber quotes'!$C$2:$C$1101,MATCH(I61,'Jobber quotes'!$A$2:$A$1101,0))-B61)</f>
        <v>8</v>
      </c>
    </row>
    <row r="62" customFormat="false" ht="15" hidden="false" customHeight="false" outlineLevel="0" collapsed="false">
      <c r="A62" s="23" t="n">
        <v>412302238</v>
      </c>
      <c r="B62" s="24" t="n">
        <v>45942</v>
      </c>
      <c r="C62" s="25" t="s">
        <v>227</v>
      </c>
      <c r="D62" s="25" t="s">
        <v>106</v>
      </c>
      <c r="E62" s="25" t="s">
        <v>89</v>
      </c>
      <c r="F62" s="25" t="s">
        <v>83</v>
      </c>
      <c r="G62" s="25" t="s">
        <v>115</v>
      </c>
      <c r="H62" s="21"/>
      <c r="I62" s="25"/>
      <c r="J62" s="25"/>
      <c r="K62" s="25"/>
      <c r="L62" s="25" t="s">
        <v>164</v>
      </c>
      <c r="M62" s="25"/>
      <c r="N62" s="26" t="n">
        <f aca="false">DATE(YEAR(B62),MONTH(B62),1)</f>
        <v>45931</v>
      </c>
      <c r="O62" s="12" t="str">
        <f aca="false">IF(I62="","",INDEX('Jobber quotes'!$C$2:$C$1101,MATCH(I62,'Jobber quotes'!$A$2:$A$1101,0))-B62)</f>
        <v/>
      </c>
    </row>
    <row r="63" customFormat="false" ht="15" hidden="false" customHeight="false" outlineLevel="0" collapsed="false">
      <c r="A63" s="23" t="n">
        <v>412302266</v>
      </c>
      <c r="B63" s="24" t="n">
        <v>45942</v>
      </c>
      <c r="C63" s="25" t="s">
        <v>228</v>
      </c>
      <c r="D63" s="25" t="s">
        <v>101</v>
      </c>
      <c r="E63" s="25" t="s">
        <v>82</v>
      </c>
      <c r="F63" s="25" t="s">
        <v>90</v>
      </c>
      <c r="G63" s="25" t="s">
        <v>42</v>
      </c>
      <c r="H63" s="21" t="n">
        <v>24150</v>
      </c>
      <c r="I63" s="25" t="s">
        <v>229</v>
      </c>
      <c r="J63" s="25" t="s">
        <v>85</v>
      </c>
      <c r="K63" s="25"/>
      <c r="L63" s="25" t="s">
        <v>86</v>
      </c>
      <c r="M63" s="25"/>
      <c r="N63" s="26" t="n">
        <f aca="false">DATE(YEAR(B63),MONTH(B63),1)</f>
        <v>45931</v>
      </c>
      <c r="O63" s="12" t="n">
        <f aca="false">IF(I63="","",INDEX('Jobber quotes'!$C$2:$C$1101,MATCH(I63,'Jobber quotes'!$A$2:$A$1101,0))-B63)</f>
        <v>2</v>
      </c>
    </row>
    <row r="64" customFormat="false" ht="15" hidden="false" customHeight="false" outlineLevel="0" collapsed="false">
      <c r="A64" s="23" t="n">
        <v>412302297</v>
      </c>
      <c r="B64" s="24" t="n">
        <v>45943</v>
      </c>
      <c r="C64" s="25" t="s">
        <v>230</v>
      </c>
      <c r="D64" s="25" t="s">
        <v>88</v>
      </c>
      <c r="E64" s="25" t="s">
        <v>82</v>
      </c>
      <c r="F64" s="25" t="s">
        <v>94</v>
      </c>
      <c r="G64" s="25" t="s">
        <v>42</v>
      </c>
      <c r="H64" s="21" t="n">
        <v>5700</v>
      </c>
      <c r="I64" s="25" t="s">
        <v>231</v>
      </c>
      <c r="J64" s="25" t="s">
        <v>85</v>
      </c>
      <c r="K64" s="25"/>
      <c r="L64" s="25" t="s">
        <v>86</v>
      </c>
      <c r="M64" s="25" t="s">
        <v>125</v>
      </c>
      <c r="N64" s="26" t="n">
        <f aca="false">DATE(YEAR(B64),MONTH(B64),1)</f>
        <v>45931</v>
      </c>
      <c r="O64" s="12" t="n">
        <f aca="false">IF(I64="","",INDEX('Jobber quotes'!$C$2:$C$1101,MATCH(I64,'Jobber quotes'!$A$2:$A$1101,0))-B64)</f>
        <v>1</v>
      </c>
    </row>
    <row r="65" customFormat="false" ht="15" hidden="false" customHeight="false" outlineLevel="0" collapsed="false">
      <c r="A65" s="23" t="n">
        <v>412302341</v>
      </c>
      <c r="B65" s="24" t="n">
        <v>45943</v>
      </c>
      <c r="C65" s="25" t="s">
        <v>186</v>
      </c>
      <c r="D65" s="25" t="s">
        <v>127</v>
      </c>
      <c r="E65" s="25" t="s">
        <v>112</v>
      </c>
      <c r="F65" s="25" t="s">
        <v>83</v>
      </c>
      <c r="G65" s="25" t="s">
        <v>41</v>
      </c>
      <c r="H65" s="21" t="n">
        <v>15450</v>
      </c>
      <c r="I65" s="25" t="s">
        <v>232</v>
      </c>
      <c r="J65" s="25" t="s">
        <v>119</v>
      </c>
      <c r="K65" s="25" t="s">
        <v>233</v>
      </c>
      <c r="L65" s="25"/>
      <c r="M65" s="25" t="s">
        <v>234</v>
      </c>
      <c r="N65" s="26" t="n">
        <f aca="false">DATE(YEAR(B65),MONTH(B65),1)</f>
        <v>45931</v>
      </c>
      <c r="O65" s="12" t="n">
        <f aca="false">IF(I65="","",INDEX('Jobber quotes'!$C$2:$C$1101,MATCH(I65,'Jobber quotes'!$A$2:$A$1101,0))-B65)</f>
        <v>11</v>
      </c>
    </row>
    <row r="66" customFormat="false" ht="15" hidden="false" customHeight="false" outlineLevel="0" collapsed="false">
      <c r="A66" s="23" t="n">
        <v>412302378</v>
      </c>
      <c r="B66" s="24" t="n">
        <v>45943</v>
      </c>
      <c r="C66" s="25" t="s">
        <v>235</v>
      </c>
      <c r="D66" s="25" t="s">
        <v>88</v>
      </c>
      <c r="E66" s="25" t="s">
        <v>112</v>
      </c>
      <c r="F66" s="25" t="s">
        <v>90</v>
      </c>
      <c r="G66" s="25" t="s">
        <v>41</v>
      </c>
      <c r="H66" s="21" t="n">
        <v>11450</v>
      </c>
      <c r="I66" s="25" t="s">
        <v>236</v>
      </c>
      <c r="J66" s="25" t="s">
        <v>119</v>
      </c>
      <c r="K66" s="25" t="s">
        <v>237</v>
      </c>
      <c r="L66" s="25"/>
      <c r="M66" s="25" t="s">
        <v>125</v>
      </c>
      <c r="N66" s="26" t="n">
        <f aca="false">DATE(YEAR(B66),MONTH(B66),1)</f>
        <v>45931</v>
      </c>
      <c r="O66" s="12" t="n">
        <f aca="false">IF(I66="","",INDEX('Jobber quotes'!$C$2:$C$1101,MATCH(I66,'Jobber quotes'!$A$2:$A$1101,0))-B66)</f>
        <v>12</v>
      </c>
    </row>
    <row r="67" customFormat="false" ht="15" hidden="false" customHeight="false" outlineLevel="0" collapsed="false">
      <c r="A67" s="23" t="n">
        <v>412302425</v>
      </c>
      <c r="B67" s="24" t="n">
        <v>45944</v>
      </c>
      <c r="C67" s="25" t="s">
        <v>238</v>
      </c>
      <c r="D67" s="25" t="s">
        <v>156</v>
      </c>
      <c r="E67" s="25" t="s">
        <v>107</v>
      </c>
      <c r="F67" s="25" t="s">
        <v>94</v>
      </c>
      <c r="G67" s="25" t="s">
        <v>115</v>
      </c>
      <c r="H67" s="21"/>
      <c r="I67" s="25"/>
      <c r="J67" s="25"/>
      <c r="K67" s="25"/>
      <c r="L67" s="25" t="s">
        <v>146</v>
      </c>
      <c r="M67" s="25"/>
      <c r="N67" s="26" t="n">
        <f aca="false">DATE(YEAR(B67),MONTH(B67),1)</f>
        <v>45931</v>
      </c>
      <c r="O67" s="12" t="str">
        <f aca="false">IF(I67="","",INDEX('Jobber quotes'!$C$2:$C$1101,MATCH(I67,'Jobber quotes'!$A$2:$A$1101,0))-B67)</f>
        <v/>
      </c>
    </row>
    <row r="68" customFormat="false" ht="15" hidden="false" customHeight="false" outlineLevel="0" collapsed="false">
      <c r="A68" s="23" t="n">
        <v>412302455</v>
      </c>
      <c r="B68" s="24" t="n">
        <v>45944</v>
      </c>
      <c r="C68" s="25" t="s">
        <v>239</v>
      </c>
      <c r="D68" s="25" t="s">
        <v>106</v>
      </c>
      <c r="E68" s="25" t="s">
        <v>89</v>
      </c>
      <c r="F68" s="25" t="s">
        <v>83</v>
      </c>
      <c r="G68" s="25" t="s">
        <v>42</v>
      </c>
      <c r="H68" s="21" t="n">
        <v>3450</v>
      </c>
      <c r="I68" s="25" t="s">
        <v>240</v>
      </c>
      <c r="J68" s="25" t="s">
        <v>85</v>
      </c>
      <c r="K68" s="25"/>
      <c r="L68" s="25" t="s">
        <v>92</v>
      </c>
      <c r="M68" s="25"/>
      <c r="N68" s="26" t="n">
        <f aca="false">DATE(YEAR(B68),MONTH(B68),1)</f>
        <v>45931</v>
      </c>
      <c r="O68" s="12" t="n">
        <f aca="false">IF(I68="","",INDEX('Jobber quotes'!$C$2:$C$1101,MATCH(I68,'Jobber quotes'!$A$2:$A$1101,0))-B68)</f>
        <v>9</v>
      </c>
    </row>
    <row r="69" customFormat="false" ht="15" hidden="false" customHeight="false" outlineLevel="0" collapsed="false">
      <c r="A69" s="23" t="n">
        <v>412302486</v>
      </c>
      <c r="B69" s="24" t="n">
        <v>45944</v>
      </c>
      <c r="C69" s="25" t="s">
        <v>241</v>
      </c>
      <c r="D69" s="25" t="s">
        <v>101</v>
      </c>
      <c r="E69" s="25" t="s">
        <v>107</v>
      </c>
      <c r="F69" s="25" t="s">
        <v>90</v>
      </c>
      <c r="G69" s="25" t="s">
        <v>115</v>
      </c>
      <c r="H69" s="21"/>
      <c r="I69" s="25"/>
      <c r="J69" s="25"/>
      <c r="K69" s="25"/>
      <c r="L69" s="25" t="s">
        <v>146</v>
      </c>
      <c r="M69" s="25"/>
      <c r="N69" s="26" t="n">
        <f aca="false">DATE(YEAR(B69),MONTH(B69),1)</f>
        <v>45931</v>
      </c>
      <c r="O69" s="12" t="str">
        <f aca="false">IF(I69="","",INDEX('Jobber quotes'!$C$2:$C$1101,MATCH(I69,'Jobber quotes'!$A$2:$A$1101,0))-B69)</f>
        <v/>
      </c>
    </row>
    <row r="70" customFormat="false" ht="15" hidden="false" customHeight="false" outlineLevel="0" collapsed="false">
      <c r="A70" s="23" t="n">
        <v>412302546</v>
      </c>
      <c r="B70" s="24" t="n">
        <v>45944</v>
      </c>
      <c r="C70" s="25" t="s">
        <v>96</v>
      </c>
      <c r="D70" s="25" t="s">
        <v>88</v>
      </c>
      <c r="E70" s="25" t="s">
        <v>97</v>
      </c>
      <c r="F70" s="25" t="s">
        <v>94</v>
      </c>
      <c r="G70" s="25" t="s">
        <v>42</v>
      </c>
      <c r="H70" s="21" t="n">
        <v>19050</v>
      </c>
      <c r="I70" s="25" t="s">
        <v>242</v>
      </c>
      <c r="J70" s="25" t="s">
        <v>85</v>
      </c>
      <c r="K70" s="25"/>
      <c r="L70" s="25" t="s">
        <v>109</v>
      </c>
      <c r="M70" s="25"/>
      <c r="N70" s="26" t="n">
        <f aca="false">DATE(YEAR(B70),MONTH(B70),1)</f>
        <v>45931</v>
      </c>
      <c r="O70" s="12" t="n">
        <f aca="false">IF(I70="","",INDEX('Jobber quotes'!$C$2:$C$1101,MATCH(I70,'Jobber quotes'!$A$2:$A$1101,0))-B70)</f>
        <v>10</v>
      </c>
    </row>
    <row r="71" customFormat="false" ht="15" hidden="false" customHeight="false" outlineLevel="0" collapsed="false">
      <c r="A71" s="23" t="n">
        <v>412302556</v>
      </c>
      <c r="B71" s="24" t="n">
        <v>45944</v>
      </c>
      <c r="C71" s="25" t="s">
        <v>243</v>
      </c>
      <c r="D71" s="25" t="s">
        <v>127</v>
      </c>
      <c r="E71" s="25" t="s">
        <v>89</v>
      </c>
      <c r="F71" s="25" t="s">
        <v>83</v>
      </c>
      <c r="G71" s="25" t="s">
        <v>103</v>
      </c>
      <c r="H71" s="21"/>
      <c r="I71" s="25"/>
      <c r="J71" s="25"/>
      <c r="K71" s="25"/>
      <c r="L71" s="25"/>
      <c r="M71" s="25" t="s">
        <v>104</v>
      </c>
      <c r="N71" s="26" t="n">
        <f aca="false">DATE(YEAR(B71),MONTH(B71),1)</f>
        <v>45931</v>
      </c>
      <c r="O71" s="12" t="str">
        <f aca="false">IF(I71="","",INDEX('Jobber quotes'!$C$2:$C$1101,MATCH(I71,'Jobber quotes'!$A$2:$A$1101,0))-B71)</f>
        <v/>
      </c>
    </row>
    <row r="72" customFormat="false" ht="15" hidden="false" customHeight="false" outlineLevel="0" collapsed="false">
      <c r="A72" s="23" t="n">
        <v>412302590</v>
      </c>
      <c r="B72" s="24" t="n">
        <v>45944</v>
      </c>
      <c r="C72" s="25" t="s">
        <v>193</v>
      </c>
      <c r="D72" s="25" t="s">
        <v>88</v>
      </c>
      <c r="E72" s="25" t="s">
        <v>112</v>
      </c>
      <c r="F72" s="25" t="s">
        <v>90</v>
      </c>
      <c r="G72" s="25" t="s">
        <v>41</v>
      </c>
      <c r="H72" s="21" t="n">
        <v>5150</v>
      </c>
      <c r="I72" s="25" t="s">
        <v>244</v>
      </c>
      <c r="J72" s="25" t="s">
        <v>119</v>
      </c>
      <c r="K72" s="25" t="s">
        <v>245</v>
      </c>
      <c r="L72" s="25"/>
      <c r="M72" s="25" t="s">
        <v>147</v>
      </c>
      <c r="N72" s="26" t="n">
        <f aca="false">DATE(YEAR(B72),MONTH(B72),1)</f>
        <v>45931</v>
      </c>
      <c r="O72" s="12" t="n">
        <f aca="false">IF(I72="","",INDEX('Jobber quotes'!$C$2:$C$1101,MATCH(I72,'Jobber quotes'!$A$2:$A$1101,0))-B72)</f>
        <v>9</v>
      </c>
    </row>
    <row r="73" customFormat="false" ht="15" hidden="false" customHeight="false" outlineLevel="0" collapsed="false">
      <c r="A73" s="23" t="n">
        <v>412302646</v>
      </c>
      <c r="B73" s="24" t="n">
        <v>45944</v>
      </c>
      <c r="C73" s="25" t="s">
        <v>163</v>
      </c>
      <c r="D73" s="25" t="s">
        <v>127</v>
      </c>
      <c r="E73" s="25" t="s">
        <v>89</v>
      </c>
      <c r="F73" s="25" t="s">
        <v>94</v>
      </c>
      <c r="G73" s="25" t="s">
        <v>42</v>
      </c>
      <c r="H73" s="21" t="n">
        <v>9950</v>
      </c>
      <c r="I73" s="25" t="s">
        <v>246</v>
      </c>
      <c r="J73" s="25" t="s">
        <v>85</v>
      </c>
      <c r="K73" s="25"/>
      <c r="L73" s="25" t="s">
        <v>86</v>
      </c>
      <c r="M73" s="25"/>
      <c r="N73" s="26" t="n">
        <f aca="false">DATE(YEAR(B73),MONTH(B73),1)</f>
        <v>45931</v>
      </c>
      <c r="O73" s="12" t="n">
        <f aca="false">IF(I73="","",INDEX('Jobber quotes'!$C$2:$C$1101,MATCH(I73,'Jobber quotes'!$A$2:$A$1101,0))-B73)</f>
        <v>11</v>
      </c>
    </row>
    <row r="74" customFormat="false" ht="15" hidden="false" customHeight="false" outlineLevel="0" collapsed="false">
      <c r="A74" s="23" t="n">
        <v>412302679</v>
      </c>
      <c r="B74" s="24" t="n">
        <v>45945</v>
      </c>
      <c r="C74" s="25" t="s">
        <v>247</v>
      </c>
      <c r="D74" s="25" t="s">
        <v>127</v>
      </c>
      <c r="E74" s="25" t="s">
        <v>107</v>
      </c>
      <c r="F74" s="25" t="s">
        <v>83</v>
      </c>
      <c r="G74" s="25" t="s">
        <v>42</v>
      </c>
      <c r="H74" s="21" t="n">
        <v>13550</v>
      </c>
      <c r="I74" s="25" t="s">
        <v>248</v>
      </c>
      <c r="J74" s="25" t="s">
        <v>85</v>
      </c>
      <c r="K74" s="25"/>
      <c r="L74" s="25" t="s">
        <v>92</v>
      </c>
      <c r="M74" s="25"/>
      <c r="N74" s="26" t="n">
        <f aca="false">DATE(YEAR(B74),MONTH(B74),1)</f>
        <v>45931</v>
      </c>
      <c r="O74" s="12" t="n">
        <f aca="false">IF(I74="","",INDEX('Jobber quotes'!$C$2:$C$1101,MATCH(I74,'Jobber quotes'!$A$2:$A$1101,0))-B74)</f>
        <v>13</v>
      </c>
    </row>
    <row r="75" customFormat="false" ht="15" hidden="false" customHeight="false" outlineLevel="0" collapsed="false">
      <c r="A75" s="23" t="n">
        <v>412302708</v>
      </c>
      <c r="B75" s="24" t="n">
        <v>45945</v>
      </c>
      <c r="C75" s="25" t="s">
        <v>243</v>
      </c>
      <c r="D75" s="25" t="s">
        <v>127</v>
      </c>
      <c r="E75" s="25" t="s">
        <v>89</v>
      </c>
      <c r="F75" s="25" t="s">
        <v>90</v>
      </c>
      <c r="G75" s="25" t="s">
        <v>41</v>
      </c>
      <c r="H75" s="21" t="n">
        <v>14450</v>
      </c>
      <c r="I75" s="25" t="s">
        <v>249</v>
      </c>
      <c r="J75" s="25" t="s">
        <v>119</v>
      </c>
      <c r="K75" s="25" t="s">
        <v>250</v>
      </c>
      <c r="L75" s="25"/>
      <c r="M75" s="25" t="s">
        <v>147</v>
      </c>
      <c r="N75" s="26" t="n">
        <f aca="false">DATE(YEAR(B75),MONTH(B75),1)</f>
        <v>45931</v>
      </c>
      <c r="O75" s="12" t="n">
        <f aca="false">IF(I75="","",INDEX('Jobber quotes'!$C$2:$C$1101,MATCH(I75,'Jobber quotes'!$A$2:$A$1101,0))-B75)</f>
        <v>10</v>
      </c>
    </row>
    <row r="76" customFormat="false" ht="15" hidden="false" customHeight="false" outlineLevel="0" collapsed="false">
      <c r="A76" s="23" t="n">
        <v>412302745</v>
      </c>
      <c r="B76" s="24" t="n">
        <v>45946</v>
      </c>
      <c r="C76" s="25" t="s">
        <v>251</v>
      </c>
      <c r="D76" s="25" t="s">
        <v>111</v>
      </c>
      <c r="E76" s="25" t="s">
        <v>89</v>
      </c>
      <c r="F76" s="25" t="s">
        <v>94</v>
      </c>
      <c r="G76" s="25" t="s">
        <v>41</v>
      </c>
      <c r="H76" s="21" t="n">
        <v>46300</v>
      </c>
      <c r="I76" s="25" t="s">
        <v>252</v>
      </c>
      <c r="J76" s="25" t="s">
        <v>119</v>
      </c>
      <c r="K76" s="25" t="s">
        <v>253</v>
      </c>
      <c r="L76" s="25"/>
      <c r="M76" s="25"/>
      <c r="N76" s="26" t="n">
        <f aca="false">DATE(YEAR(B76),MONTH(B76),1)</f>
        <v>45931</v>
      </c>
      <c r="O76" s="12" t="n">
        <f aca="false">IF(I76="","",INDEX('Jobber quotes'!$C$2:$C$1101,MATCH(I76,'Jobber quotes'!$A$2:$A$1101,0))-B76)</f>
        <v>12</v>
      </c>
    </row>
    <row r="77" customFormat="false" ht="15" hidden="false" customHeight="false" outlineLevel="0" collapsed="false">
      <c r="A77" s="23" t="n">
        <v>412302778</v>
      </c>
      <c r="B77" s="24" t="n">
        <v>45946</v>
      </c>
      <c r="C77" s="25" t="s">
        <v>254</v>
      </c>
      <c r="D77" s="25" t="s">
        <v>127</v>
      </c>
      <c r="E77" s="25" t="s">
        <v>82</v>
      </c>
      <c r="F77" s="25" t="s">
        <v>83</v>
      </c>
      <c r="G77" s="25" t="s">
        <v>41</v>
      </c>
      <c r="H77" s="21" t="n">
        <v>12650</v>
      </c>
      <c r="I77" s="25" t="s">
        <v>255</v>
      </c>
      <c r="J77" s="25" t="s">
        <v>119</v>
      </c>
      <c r="K77" s="25" t="s">
        <v>256</v>
      </c>
      <c r="L77" s="25"/>
      <c r="M77" s="25"/>
      <c r="N77" s="26" t="n">
        <f aca="false">DATE(YEAR(B77),MONTH(B77),1)</f>
        <v>45931</v>
      </c>
      <c r="O77" s="12" t="n">
        <f aca="false">IF(I77="","",INDEX('Jobber quotes'!$C$2:$C$1101,MATCH(I77,'Jobber quotes'!$A$2:$A$1101,0))-B77)</f>
        <v>3</v>
      </c>
    </row>
    <row r="78" customFormat="false" ht="15" hidden="false" customHeight="false" outlineLevel="0" collapsed="false">
      <c r="A78" s="23" t="n">
        <v>412302836</v>
      </c>
      <c r="B78" s="24" t="n">
        <v>45946</v>
      </c>
      <c r="C78" s="25" t="s">
        <v>214</v>
      </c>
      <c r="D78" s="25" t="s">
        <v>127</v>
      </c>
      <c r="E78" s="25" t="s">
        <v>89</v>
      </c>
      <c r="F78" s="25" t="s">
        <v>90</v>
      </c>
      <c r="G78" s="25" t="s">
        <v>115</v>
      </c>
      <c r="H78" s="21"/>
      <c r="I78" s="25"/>
      <c r="J78" s="25"/>
      <c r="K78" s="25"/>
      <c r="L78" s="25" t="s">
        <v>146</v>
      </c>
      <c r="M78" s="25"/>
      <c r="N78" s="26" t="n">
        <f aca="false">DATE(YEAR(B78),MONTH(B78),1)</f>
        <v>45931</v>
      </c>
      <c r="O78" s="12" t="str">
        <f aca="false">IF(I78="","",INDEX('Jobber quotes'!$C$2:$C$1101,MATCH(I78,'Jobber quotes'!$A$2:$A$1101,0))-B78)</f>
        <v/>
      </c>
    </row>
    <row r="79" customFormat="false" ht="15" hidden="false" customHeight="false" outlineLevel="0" collapsed="false">
      <c r="A79" s="23" t="n">
        <v>412302868</v>
      </c>
      <c r="B79" s="24" t="n">
        <v>45946</v>
      </c>
      <c r="C79" s="25" t="s">
        <v>257</v>
      </c>
      <c r="D79" s="25" t="s">
        <v>127</v>
      </c>
      <c r="E79" s="25" t="s">
        <v>97</v>
      </c>
      <c r="F79" s="25" t="s">
        <v>94</v>
      </c>
      <c r="G79" s="25" t="s">
        <v>103</v>
      </c>
      <c r="H79" s="21"/>
      <c r="I79" s="25"/>
      <c r="J79" s="25"/>
      <c r="K79" s="25"/>
      <c r="L79" s="25"/>
      <c r="M79" s="25" t="s">
        <v>104</v>
      </c>
      <c r="N79" s="26" t="n">
        <f aca="false">DATE(YEAR(B79),MONTH(B79),1)</f>
        <v>45931</v>
      </c>
      <c r="O79" s="12" t="str">
        <f aca="false">IF(I79="","",INDEX('Jobber quotes'!$C$2:$C$1101,MATCH(I79,'Jobber quotes'!$A$2:$A$1101,0))-B79)</f>
        <v/>
      </c>
    </row>
    <row r="80" customFormat="false" ht="15" hidden="false" customHeight="false" outlineLevel="0" collapsed="false">
      <c r="A80" s="23" t="n">
        <v>412302890</v>
      </c>
      <c r="B80" s="24" t="n">
        <v>45946</v>
      </c>
      <c r="C80" s="25" t="s">
        <v>258</v>
      </c>
      <c r="D80" s="25" t="s">
        <v>81</v>
      </c>
      <c r="E80" s="25" t="s">
        <v>97</v>
      </c>
      <c r="F80" s="25" t="s">
        <v>83</v>
      </c>
      <c r="G80" s="25" t="s">
        <v>41</v>
      </c>
      <c r="H80" s="21" t="n">
        <v>10800</v>
      </c>
      <c r="I80" s="25" t="s">
        <v>259</v>
      </c>
      <c r="J80" s="25" t="s">
        <v>119</v>
      </c>
      <c r="K80" s="25" t="s">
        <v>260</v>
      </c>
      <c r="L80" s="25"/>
      <c r="M80" s="25"/>
      <c r="N80" s="26" t="n">
        <f aca="false">DATE(YEAR(B80),MONTH(B80),1)</f>
        <v>45931</v>
      </c>
      <c r="O80" s="12" t="n">
        <f aca="false">IF(I80="","",INDEX('Jobber quotes'!$C$2:$C$1101,MATCH(I80,'Jobber quotes'!$A$2:$A$1101,0))-B80)</f>
        <v>4</v>
      </c>
    </row>
    <row r="81" customFormat="false" ht="15" hidden="false" customHeight="false" outlineLevel="0" collapsed="false">
      <c r="A81" s="23" t="n">
        <v>412302925</v>
      </c>
      <c r="B81" s="24" t="n">
        <v>45947</v>
      </c>
      <c r="C81" s="25" t="s">
        <v>261</v>
      </c>
      <c r="D81" s="25" t="s">
        <v>81</v>
      </c>
      <c r="E81" s="25" t="s">
        <v>97</v>
      </c>
      <c r="F81" s="25" t="s">
        <v>90</v>
      </c>
      <c r="G81" s="25" t="s">
        <v>42</v>
      </c>
      <c r="H81" s="21" t="n">
        <v>22850</v>
      </c>
      <c r="I81" s="25" t="s">
        <v>262</v>
      </c>
      <c r="J81" s="25" t="s">
        <v>85</v>
      </c>
      <c r="K81" s="25"/>
      <c r="L81" s="25" t="s">
        <v>92</v>
      </c>
      <c r="M81" s="25" t="s">
        <v>125</v>
      </c>
      <c r="N81" s="26" t="n">
        <f aca="false">DATE(YEAR(B81),MONTH(B81),1)</f>
        <v>45931</v>
      </c>
      <c r="O81" s="12" t="n">
        <f aca="false">IF(I81="","",INDEX('Jobber quotes'!$C$2:$C$1101,MATCH(I81,'Jobber quotes'!$A$2:$A$1101,0))-B81)</f>
        <v>9</v>
      </c>
    </row>
    <row r="82" customFormat="false" ht="15" hidden="false" customHeight="false" outlineLevel="0" collapsed="false">
      <c r="A82" s="23" t="n">
        <v>412302990</v>
      </c>
      <c r="B82" s="24" t="n">
        <v>45947</v>
      </c>
      <c r="C82" s="25" t="s">
        <v>263</v>
      </c>
      <c r="D82" s="25" t="s">
        <v>88</v>
      </c>
      <c r="E82" s="25" t="s">
        <v>97</v>
      </c>
      <c r="F82" s="25" t="s">
        <v>94</v>
      </c>
      <c r="G82" s="25" t="s">
        <v>115</v>
      </c>
      <c r="H82" s="21"/>
      <c r="I82" s="25"/>
      <c r="J82" s="25"/>
      <c r="K82" s="25"/>
      <c r="L82" s="25" t="s">
        <v>164</v>
      </c>
      <c r="M82" s="25"/>
      <c r="N82" s="26" t="n">
        <f aca="false">DATE(YEAR(B82),MONTH(B82),1)</f>
        <v>45931</v>
      </c>
      <c r="O82" s="12" t="str">
        <f aca="false">IF(I82="","",INDEX('Jobber quotes'!$C$2:$C$1101,MATCH(I82,'Jobber quotes'!$A$2:$A$1101,0))-B82)</f>
        <v/>
      </c>
    </row>
    <row r="83" customFormat="false" ht="15" hidden="false" customHeight="false" outlineLevel="0" collapsed="false">
      <c r="A83" s="23" t="n">
        <v>412303025</v>
      </c>
      <c r="B83" s="24" t="n">
        <v>45947</v>
      </c>
      <c r="C83" s="25" t="s">
        <v>134</v>
      </c>
      <c r="D83" s="25" t="s">
        <v>81</v>
      </c>
      <c r="E83" s="25" t="s">
        <v>102</v>
      </c>
      <c r="F83" s="25" t="s">
        <v>83</v>
      </c>
      <c r="G83" s="25" t="s">
        <v>103</v>
      </c>
      <c r="H83" s="21"/>
      <c r="I83" s="25"/>
      <c r="J83" s="25"/>
      <c r="K83" s="25"/>
      <c r="L83" s="25"/>
      <c r="M83" s="25" t="s">
        <v>104</v>
      </c>
      <c r="N83" s="26" t="n">
        <f aca="false">DATE(YEAR(B83),MONTH(B83),1)</f>
        <v>45931</v>
      </c>
      <c r="O83" s="12" t="str">
        <f aca="false">IF(I83="","",INDEX('Jobber quotes'!$C$2:$C$1101,MATCH(I83,'Jobber quotes'!$A$2:$A$1101,0))-B83)</f>
        <v/>
      </c>
    </row>
    <row r="84" customFormat="false" ht="15" hidden="false" customHeight="false" outlineLevel="0" collapsed="false">
      <c r="A84" s="23" t="n">
        <v>412303035</v>
      </c>
      <c r="B84" s="24" t="n">
        <v>45947</v>
      </c>
      <c r="C84" s="25" t="s">
        <v>264</v>
      </c>
      <c r="D84" s="25" t="s">
        <v>106</v>
      </c>
      <c r="E84" s="25" t="s">
        <v>82</v>
      </c>
      <c r="F84" s="25" t="s">
        <v>90</v>
      </c>
      <c r="G84" s="25" t="s">
        <v>41</v>
      </c>
      <c r="H84" s="21" t="n">
        <v>6200</v>
      </c>
      <c r="I84" s="25" t="s">
        <v>265</v>
      </c>
      <c r="J84" s="25" t="s">
        <v>119</v>
      </c>
      <c r="K84" s="25" t="s">
        <v>266</v>
      </c>
      <c r="L84" s="25"/>
      <c r="M84" s="25"/>
      <c r="N84" s="26" t="n">
        <f aca="false">DATE(YEAR(B84),MONTH(B84),1)</f>
        <v>45931</v>
      </c>
      <c r="O84" s="12" t="n">
        <f aca="false">IF(I84="","",INDEX('Jobber quotes'!$C$2:$C$1101,MATCH(I84,'Jobber quotes'!$A$2:$A$1101,0))-B84)</f>
        <v>5</v>
      </c>
    </row>
    <row r="85" customFormat="false" ht="15" hidden="false" customHeight="false" outlineLevel="0" collapsed="false">
      <c r="A85" s="23" t="n">
        <v>412303096</v>
      </c>
      <c r="B85" s="24" t="n">
        <v>45947</v>
      </c>
      <c r="C85" s="25" t="s">
        <v>200</v>
      </c>
      <c r="D85" s="25" t="s">
        <v>127</v>
      </c>
      <c r="E85" s="25" t="s">
        <v>82</v>
      </c>
      <c r="F85" s="25" t="s">
        <v>94</v>
      </c>
      <c r="G85" s="25" t="s">
        <v>42</v>
      </c>
      <c r="H85" s="21" t="n">
        <v>6050</v>
      </c>
      <c r="I85" s="25" t="s">
        <v>267</v>
      </c>
      <c r="J85" s="25" t="s">
        <v>85</v>
      </c>
      <c r="K85" s="25"/>
      <c r="L85" s="25" t="s">
        <v>99</v>
      </c>
      <c r="M85" s="25"/>
      <c r="N85" s="26" t="n">
        <f aca="false">DATE(YEAR(B85),MONTH(B85),1)</f>
        <v>45931</v>
      </c>
      <c r="O85" s="12" t="n">
        <f aca="false">IF(I85="","",INDEX('Jobber quotes'!$C$2:$C$1101,MATCH(I85,'Jobber quotes'!$A$2:$A$1101,0))-B85)</f>
        <v>3</v>
      </c>
    </row>
    <row r="86" customFormat="false" ht="15" hidden="false" customHeight="false" outlineLevel="0" collapsed="false">
      <c r="A86" s="23" t="n">
        <v>412303124</v>
      </c>
      <c r="B86" s="24" t="n">
        <v>45947</v>
      </c>
      <c r="C86" s="25" t="s">
        <v>268</v>
      </c>
      <c r="D86" s="25" t="s">
        <v>156</v>
      </c>
      <c r="E86" s="25" t="s">
        <v>82</v>
      </c>
      <c r="F86" s="25" t="s">
        <v>83</v>
      </c>
      <c r="G86" s="25" t="s">
        <v>42</v>
      </c>
      <c r="H86" s="21" t="n">
        <v>31850</v>
      </c>
      <c r="I86" s="25" t="s">
        <v>269</v>
      </c>
      <c r="J86" s="25" t="s">
        <v>85</v>
      </c>
      <c r="K86" s="25"/>
      <c r="L86" s="25" t="s">
        <v>92</v>
      </c>
      <c r="M86" s="25" t="s">
        <v>125</v>
      </c>
      <c r="N86" s="26" t="n">
        <f aca="false">DATE(YEAR(B86),MONTH(B86),1)</f>
        <v>45931</v>
      </c>
      <c r="O86" s="12" t="n">
        <f aca="false">IF(I86="","",INDEX('Jobber quotes'!$C$2:$C$1101,MATCH(I86,'Jobber quotes'!$A$2:$A$1101,0))-B86)</f>
        <v>3</v>
      </c>
    </row>
    <row r="87" customFormat="false" ht="15" hidden="false" customHeight="false" outlineLevel="0" collapsed="false">
      <c r="A87" s="23" t="n">
        <v>412303156</v>
      </c>
      <c r="B87" s="24" t="n">
        <v>45948</v>
      </c>
      <c r="C87" s="25" t="s">
        <v>270</v>
      </c>
      <c r="D87" s="25" t="s">
        <v>127</v>
      </c>
      <c r="E87" s="25" t="s">
        <v>112</v>
      </c>
      <c r="F87" s="25" t="s">
        <v>90</v>
      </c>
      <c r="G87" s="25" t="s">
        <v>42</v>
      </c>
      <c r="H87" s="21" t="n">
        <v>8400</v>
      </c>
      <c r="I87" s="25" t="s">
        <v>271</v>
      </c>
      <c r="J87" s="25" t="s">
        <v>85</v>
      </c>
      <c r="K87" s="25"/>
      <c r="L87" s="25" t="s">
        <v>99</v>
      </c>
      <c r="M87" s="25" t="s">
        <v>125</v>
      </c>
      <c r="N87" s="26" t="n">
        <f aca="false">DATE(YEAR(B87),MONTH(B87),1)</f>
        <v>45931</v>
      </c>
      <c r="O87" s="12" t="n">
        <f aca="false">IF(I87="","",INDEX('Jobber quotes'!$C$2:$C$1101,MATCH(I87,'Jobber quotes'!$A$2:$A$1101,0))-B87)</f>
        <v>3</v>
      </c>
    </row>
    <row r="88" customFormat="false" ht="15" hidden="false" customHeight="false" outlineLevel="0" collapsed="false">
      <c r="A88" s="23" t="n">
        <v>412303188</v>
      </c>
      <c r="B88" s="24" t="n">
        <v>45950</v>
      </c>
      <c r="C88" s="25" t="s">
        <v>272</v>
      </c>
      <c r="D88" s="25" t="s">
        <v>127</v>
      </c>
      <c r="E88" s="25" t="s">
        <v>97</v>
      </c>
      <c r="F88" s="25" t="s">
        <v>94</v>
      </c>
      <c r="G88" s="25" t="s">
        <v>42</v>
      </c>
      <c r="H88" s="21" t="n">
        <v>9800</v>
      </c>
      <c r="I88" s="25" t="s">
        <v>273</v>
      </c>
      <c r="J88" s="25" t="s">
        <v>85</v>
      </c>
      <c r="K88" s="25"/>
      <c r="L88" s="25" t="s">
        <v>109</v>
      </c>
      <c r="M88" s="25"/>
      <c r="N88" s="26" t="n">
        <f aca="false">DATE(YEAR(B88),MONTH(B88),1)</f>
        <v>45931</v>
      </c>
      <c r="O88" s="12" t="n">
        <f aca="false">IF(I88="","",INDEX('Jobber quotes'!$C$2:$C$1101,MATCH(I88,'Jobber quotes'!$A$2:$A$1101,0))-B88)</f>
        <v>8</v>
      </c>
    </row>
    <row r="89" customFormat="false" ht="15" hidden="false" customHeight="false" outlineLevel="0" collapsed="false">
      <c r="A89" s="23" t="n">
        <v>412303231</v>
      </c>
      <c r="B89" s="24" t="n">
        <v>45950</v>
      </c>
      <c r="C89" s="25" t="s">
        <v>274</v>
      </c>
      <c r="D89" s="25" t="s">
        <v>156</v>
      </c>
      <c r="E89" s="25" t="s">
        <v>89</v>
      </c>
      <c r="F89" s="25" t="s">
        <v>83</v>
      </c>
      <c r="G89" s="25" t="s">
        <v>42</v>
      </c>
      <c r="H89" s="21" t="n">
        <v>28600</v>
      </c>
      <c r="I89" s="25" t="s">
        <v>275</v>
      </c>
      <c r="J89" s="25" t="s">
        <v>85</v>
      </c>
      <c r="K89" s="25"/>
      <c r="L89" s="25" t="s">
        <v>109</v>
      </c>
      <c r="M89" s="25"/>
      <c r="N89" s="26" t="n">
        <f aca="false">DATE(YEAR(B89),MONTH(B89),1)</f>
        <v>45931</v>
      </c>
      <c r="O89" s="12" t="n">
        <f aca="false">IF(I89="","",INDEX('Jobber quotes'!$C$2:$C$1101,MATCH(I89,'Jobber quotes'!$A$2:$A$1101,0))-B89)</f>
        <v>12</v>
      </c>
    </row>
    <row r="90" customFormat="false" ht="15" hidden="false" customHeight="false" outlineLevel="0" collapsed="false">
      <c r="A90" s="23" t="n">
        <v>412303274</v>
      </c>
      <c r="B90" s="24" t="n">
        <v>45950</v>
      </c>
      <c r="C90" s="25" t="s">
        <v>276</v>
      </c>
      <c r="D90" s="25" t="s">
        <v>111</v>
      </c>
      <c r="E90" s="25" t="s">
        <v>89</v>
      </c>
      <c r="F90" s="25" t="s">
        <v>90</v>
      </c>
      <c r="G90" s="25" t="s">
        <v>42</v>
      </c>
      <c r="H90" s="21" t="n">
        <v>21500</v>
      </c>
      <c r="I90" s="25" t="s">
        <v>277</v>
      </c>
      <c r="J90" s="25" t="s">
        <v>85</v>
      </c>
      <c r="K90" s="25"/>
      <c r="L90" s="25" t="s">
        <v>99</v>
      </c>
      <c r="M90" s="25"/>
      <c r="N90" s="26" t="n">
        <f aca="false">DATE(YEAR(B90),MONTH(B90),1)</f>
        <v>45931</v>
      </c>
      <c r="O90" s="12" t="n">
        <f aca="false">IF(I90="","",INDEX('Jobber quotes'!$C$2:$C$1101,MATCH(I90,'Jobber quotes'!$A$2:$A$1101,0))-B90)</f>
        <v>5</v>
      </c>
    </row>
    <row r="91" customFormat="false" ht="15" hidden="false" customHeight="false" outlineLevel="0" collapsed="false">
      <c r="A91" s="23" t="n">
        <v>412303299</v>
      </c>
      <c r="B91" s="24" t="n">
        <v>45950</v>
      </c>
      <c r="C91" s="25" t="s">
        <v>278</v>
      </c>
      <c r="D91" s="25" t="s">
        <v>88</v>
      </c>
      <c r="E91" s="25" t="s">
        <v>112</v>
      </c>
      <c r="F91" s="25" t="s">
        <v>94</v>
      </c>
      <c r="G91" s="25" t="s">
        <v>115</v>
      </c>
      <c r="H91" s="21"/>
      <c r="I91" s="25"/>
      <c r="J91" s="25"/>
      <c r="K91" s="25"/>
      <c r="L91" s="25" t="s">
        <v>164</v>
      </c>
      <c r="M91" s="25"/>
      <c r="N91" s="26" t="n">
        <f aca="false">DATE(YEAR(B91),MONTH(B91),1)</f>
        <v>45931</v>
      </c>
      <c r="O91" s="12" t="str">
        <f aca="false">IF(I91="","",INDEX('Jobber quotes'!$C$2:$C$1101,MATCH(I91,'Jobber quotes'!$A$2:$A$1101,0))-B91)</f>
        <v/>
      </c>
    </row>
    <row r="92" customFormat="false" ht="15" hidden="false" customHeight="false" outlineLevel="0" collapsed="false">
      <c r="A92" s="23" t="n">
        <v>412303348</v>
      </c>
      <c r="B92" s="24" t="n">
        <v>45950</v>
      </c>
      <c r="C92" s="25" t="s">
        <v>279</v>
      </c>
      <c r="D92" s="25" t="s">
        <v>106</v>
      </c>
      <c r="E92" s="25" t="s">
        <v>112</v>
      </c>
      <c r="F92" s="25" t="s">
        <v>83</v>
      </c>
      <c r="G92" s="25" t="s">
        <v>42</v>
      </c>
      <c r="H92" s="21" t="n">
        <v>3300</v>
      </c>
      <c r="I92" s="25" t="s">
        <v>280</v>
      </c>
      <c r="J92" s="25" t="s">
        <v>85</v>
      </c>
      <c r="K92" s="25"/>
      <c r="L92" s="25" t="s">
        <v>99</v>
      </c>
      <c r="M92" s="25"/>
      <c r="N92" s="26" t="n">
        <f aca="false">DATE(YEAR(B92),MONTH(B92),1)</f>
        <v>45931</v>
      </c>
      <c r="O92" s="12" t="n">
        <f aca="false">IF(I92="","",INDEX('Jobber quotes'!$C$2:$C$1101,MATCH(I92,'Jobber quotes'!$A$2:$A$1101,0))-B92)</f>
        <v>9</v>
      </c>
    </row>
    <row r="93" customFormat="false" ht="15" hidden="false" customHeight="false" outlineLevel="0" collapsed="false">
      <c r="A93" s="23" t="n">
        <v>412303397</v>
      </c>
      <c r="B93" s="24" t="n">
        <v>45950</v>
      </c>
      <c r="C93" s="25" t="s">
        <v>281</v>
      </c>
      <c r="D93" s="25" t="s">
        <v>156</v>
      </c>
      <c r="E93" s="25" t="s">
        <v>89</v>
      </c>
      <c r="F93" s="25" t="s">
        <v>90</v>
      </c>
      <c r="G93" s="25" t="s">
        <v>103</v>
      </c>
      <c r="H93" s="21"/>
      <c r="I93" s="25"/>
      <c r="J93" s="25"/>
      <c r="K93" s="25"/>
      <c r="L93" s="25"/>
      <c r="M93" s="25" t="s">
        <v>104</v>
      </c>
      <c r="N93" s="26" t="n">
        <f aca="false">DATE(YEAR(B93),MONTH(B93),1)</f>
        <v>45931</v>
      </c>
      <c r="O93" s="12" t="str">
        <f aca="false">IF(I93="","",INDEX('Jobber quotes'!$C$2:$C$1101,MATCH(I93,'Jobber quotes'!$A$2:$A$1101,0))-B93)</f>
        <v/>
      </c>
    </row>
    <row r="94" customFormat="false" ht="15" hidden="false" customHeight="false" outlineLevel="0" collapsed="false">
      <c r="A94" s="23" t="n">
        <v>412303430</v>
      </c>
      <c r="B94" s="24" t="n">
        <v>45951</v>
      </c>
      <c r="C94" s="25" t="s">
        <v>282</v>
      </c>
      <c r="D94" s="25" t="s">
        <v>156</v>
      </c>
      <c r="E94" s="25" t="s">
        <v>82</v>
      </c>
      <c r="F94" s="25" t="s">
        <v>94</v>
      </c>
      <c r="G94" s="25" t="s">
        <v>42</v>
      </c>
      <c r="H94" s="21" t="n">
        <v>24500</v>
      </c>
      <c r="I94" s="25" t="s">
        <v>283</v>
      </c>
      <c r="J94" s="25" t="s">
        <v>85</v>
      </c>
      <c r="K94" s="25"/>
      <c r="L94" s="25" t="s">
        <v>86</v>
      </c>
      <c r="M94" s="25"/>
      <c r="N94" s="26" t="n">
        <f aca="false">DATE(YEAR(B94),MONTH(B94),1)</f>
        <v>45931</v>
      </c>
      <c r="O94" s="12" t="n">
        <f aca="false">IF(I94="","",INDEX('Jobber quotes'!$C$2:$C$1101,MATCH(I94,'Jobber quotes'!$A$2:$A$1101,0))-B94)</f>
        <v>5</v>
      </c>
    </row>
    <row r="95" customFormat="false" ht="15" hidden="false" customHeight="false" outlineLevel="0" collapsed="false">
      <c r="A95" s="23" t="n">
        <v>412303448</v>
      </c>
      <c r="B95" s="24" t="n">
        <v>45951</v>
      </c>
      <c r="C95" s="25" t="s">
        <v>284</v>
      </c>
      <c r="D95" s="25" t="s">
        <v>81</v>
      </c>
      <c r="E95" s="25" t="s">
        <v>112</v>
      </c>
      <c r="F95" s="25" t="s">
        <v>83</v>
      </c>
      <c r="G95" s="25" t="s">
        <v>42</v>
      </c>
      <c r="H95" s="21" t="n">
        <v>7300</v>
      </c>
      <c r="I95" s="25" t="s">
        <v>285</v>
      </c>
      <c r="J95" s="25" t="s">
        <v>85</v>
      </c>
      <c r="K95" s="25"/>
      <c r="L95" s="25" t="s">
        <v>99</v>
      </c>
      <c r="M95" s="25"/>
      <c r="N95" s="26" t="n">
        <f aca="false">DATE(YEAR(B95),MONTH(B95),1)</f>
        <v>45931</v>
      </c>
      <c r="O95" s="12" t="n">
        <f aca="false">IF(I95="","",INDEX('Jobber quotes'!$C$2:$C$1101,MATCH(I95,'Jobber quotes'!$A$2:$A$1101,0))-B95)</f>
        <v>5</v>
      </c>
    </row>
    <row r="96" customFormat="false" ht="15" hidden="false" customHeight="false" outlineLevel="0" collapsed="false">
      <c r="A96" s="23" t="n">
        <v>412303495</v>
      </c>
      <c r="B96" s="24" t="n">
        <v>45951</v>
      </c>
      <c r="C96" s="25" t="s">
        <v>286</v>
      </c>
      <c r="D96" s="25" t="s">
        <v>156</v>
      </c>
      <c r="E96" s="25" t="s">
        <v>112</v>
      </c>
      <c r="F96" s="25" t="s">
        <v>90</v>
      </c>
      <c r="G96" s="25" t="s">
        <v>42</v>
      </c>
      <c r="H96" s="21" t="n">
        <v>8300</v>
      </c>
      <c r="I96" s="25" t="s">
        <v>287</v>
      </c>
      <c r="J96" s="25" t="s">
        <v>85</v>
      </c>
      <c r="K96" s="25"/>
      <c r="L96" s="25" t="s">
        <v>109</v>
      </c>
      <c r="M96" s="25" t="s">
        <v>125</v>
      </c>
      <c r="N96" s="26" t="n">
        <f aca="false">DATE(YEAR(B96),MONTH(B96),1)</f>
        <v>45931</v>
      </c>
      <c r="O96" s="12" t="n">
        <f aca="false">IF(I96="","",INDEX('Jobber quotes'!$C$2:$C$1101,MATCH(I96,'Jobber quotes'!$A$2:$A$1101,0))-B96)</f>
        <v>5</v>
      </c>
    </row>
    <row r="97" customFormat="false" ht="15" hidden="false" customHeight="false" outlineLevel="0" collapsed="false">
      <c r="A97" s="23" t="n">
        <v>412303525</v>
      </c>
      <c r="B97" s="24" t="n">
        <v>45951</v>
      </c>
      <c r="C97" s="25" t="s">
        <v>288</v>
      </c>
      <c r="D97" s="25" t="s">
        <v>81</v>
      </c>
      <c r="E97" s="25" t="s">
        <v>97</v>
      </c>
      <c r="F97" s="25" t="s">
        <v>94</v>
      </c>
      <c r="G97" s="25" t="s">
        <v>42</v>
      </c>
      <c r="H97" s="21" t="n">
        <v>10100</v>
      </c>
      <c r="I97" s="25" t="s">
        <v>289</v>
      </c>
      <c r="J97" s="25" t="s">
        <v>85</v>
      </c>
      <c r="K97" s="25"/>
      <c r="L97" s="25" t="s">
        <v>109</v>
      </c>
      <c r="M97" s="25"/>
      <c r="N97" s="26" t="n">
        <f aca="false">DATE(YEAR(B97),MONTH(B97),1)</f>
        <v>45931</v>
      </c>
      <c r="O97" s="12" t="n">
        <f aca="false">IF(I97="","",INDEX('Jobber quotes'!$C$2:$C$1101,MATCH(I97,'Jobber quotes'!$A$2:$A$1101,0))-B97)</f>
        <v>10</v>
      </c>
    </row>
    <row r="98" customFormat="false" ht="15" hidden="false" customHeight="false" outlineLevel="0" collapsed="false">
      <c r="A98" s="23" t="n">
        <v>412303553</v>
      </c>
      <c r="B98" s="24" t="n">
        <v>45951</v>
      </c>
      <c r="C98" s="25" t="s">
        <v>290</v>
      </c>
      <c r="D98" s="25" t="s">
        <v>111</v>
      </c>
      <c r="E98" s="25" t="s">
        <v>97</v>
      </c>
      <c r="F98" s="25" t="s">
        <v>83</v>
      </c>
      <c r="G98" s="25" t="s">
        <v>115</v>
      </c>
      <c r="H98" s="21"/>
      <c r="I98" s="25"/>
      <c r="J98" s="25"/>
      <c r="K98" s="25"/>
      <c r="L98" s="25" t="s">
        <v>146</v>
      </c>
      <c r="M98" s="25"/>
      <c r="N98" s="26" t="n">
        <f aca="false">DATE(YEAR(B98),MONTH(B98),1)</f>
        <v>45931</v>
      </c>
      <c r="O98" s="12" t="str">
        <f aca="false">IF(I98="","",INDEX('Jobber quotes'!$C$2:$C$1101,MATCH(I98,'Jobber quotes'!$A$2:$A$1101,0))-B98)</f>
        <v/>
      </c>
    </row>
    <row r="99" customFormat="false" ht="15" hidden="false" customHeight="false" outlineLevel="0" collapsed="false">
      <c r="A99" s="23" t="n">
        <v>412303606</v>
      </c>
      <c r="B99" s="24" t="n">
        <v>45952</v>
      </c>
      <c r="C99" s="25" t="s">
        <v>291</v>
      </c>
      <c r="D99" s="25" t="s">
        <v>81</v>
      </c>
      <c r="E99" s="25" t="s">
        <v>97</v>
      </c>
      <c r="F99" s="25" t="s">
        <v>90</v>
      </c>
      <c r="G99" s="25" t="s">
        <v>42</v>
      </c>
      <c r="H99" s="21" t="n">
        <v>22250</v>
      </c>
      <c r="I99" s="25" t="s">
        <v>292</v>
      </c>
      <c r="J99" s="25" t="s">
        <v>85</v>
      </c>
      <c r="K99" s="25"/>
      <c r="L99" s="25" t="s">
        <v>99</v>
      </c>
      <c r="M99" s="25"/>
      <c r="N99" s="26" t="n">
        <f aca="false">DATE(YEAR(B99),MONTH(B99),1)</f>
        <v>45931</v>
      </c>
      <c r="O99" s="12" t="n">
        <f aca="false">IF(I99="","",INDEX('Jobber quotes'!$C$2:$C$1101,MATCH(I99,'Jobber quotes'!$A$2:$A$1101,0))-B99)</f>
        <v>13</v>
      </c>
    </row>
    <row r="100" customFormat="false" ht="15" hidden="false" customHeight="false" outlineLevel="0" collapsed="false">
      <c r="A100" s="23" t="n">
        <v>412303655</v>
      </c>
      <c r="B100" s="24" t="n">
        <v>45952</v>
      </c>
      <c r="C100" s="25" t="s">
        <v>293</v>
      </c>
      <c r="D100" s="25" t="s">
        <v>111</v>
      </c>
      <c r="E100" s="25" t="s">
        <v>97</v>
      </c>
      <c r="F100" s="25" t="s">
        <v>94</v>
      </c>
      <c r="G100" s="25" t="s">
        <v>42</v>
      </c>
      <c r="H100" s="21" t="n">
        <v>14450</v>
      </c>
      <c r="I100" s="25" t="s">
        <v>294</v>
      </c>
      <c r="J100" s="25" t="s">
        <v>85</v>
      </c>
      <c r="K100" s="25"/>
      <c r="L100" s="25" t="s">
        <v>99</v>
      </c>
      <c r="M100" s="25"/>
      <c r="N100" s="26" t="n">
        <f aca="false">DATE(YEAR(B100),MONTH(B100),1)</f>
        <v>45931</v>
      </c>
      <c r="O100" s="12" t="n">
        <f aca="false">IF(I100="","",INDEX('Jobber quotes'!$C$2:$C$1101,MATCH(I100,'Jobber quotes'!$A$2:$A$1101,0))-B100)</f>
        <v>7</v>
      </c>
    </row>
    <row r="101" customFormat="false" ht="15" hidden="false" customHeight="false" outlineLevel="0" collapsed="false">
      <c r="A101" s="23" t="n">
        <v>412303677</v>
      </c>
      <c r="B101" s="24" t="n">
        <v>45952</v>
      </c>
      <c r="C101" s="25" t="s">
        <v>96</v>
      </c>
      <c r="D101" s="25" t="s">
        <v>88</v>
      </c>
      <c r="E101" s="25" t="s">
        <v>89</v>
      </c>
      <c r="F101" s="25" t="s">
        <v>83</v>
      </c>
      <c r="G101" s="25" t="s">
        <v>103</v>
      </c>
      <c r="H101" s="21"/>
      <c r="I101" s="25"/>
      <c r="J101" s="25"/>
      <c r="K101" s="25"/>
      <c r="L101" s="25"/>
      <c r="M101" s="25" t="s">
        <v>104</v>
      </c>
      <c r="N101" s="26" t="n">
        <f aca="false">DATE(YEAR(B101),MONTH(B101),1)</f>
        <v>45931</v>
      </c>
      <c r="O101" s="12" t="str">
        <f aca="false">IF(I101="","",INDEX('Jobber quotes'!$C$2:$C$1101,MATCH(I101,'Jobber quotes'!$A$2:$A$1101,0))-B101)</f>
        <v/>
      </c>
    </row>
    <row r="102" customFormat="false" ht="15" hidden="false" customHeight="false" outlineLevel="0" collapsed="false">
      <c r="A102" s="23" t="n">
        <v>412303715</v>
      </c>
      <c r="B102" s="24" t="n">
        <v>45952</v>
      </c>
      <c r="C102" s="25" t="s">
        <v>295</v>
      </c>
      <c r="D102" s="25" t="s">
        <v>106</v>
      </c>
      <c r="E102" s="25" t="s">
        <v>89</v>
      </c>
      <c r="F102" s="25" t="s">
        <v>90</v>
      </c>
      <c r="G102" s="25" t="s">
        <v>42</v>
      </c>
      <c r="H102" s="21" t="n">
        <v>7100</v>
      </c>
      <c r="I102" s="25" t="s">
        <v>296</v>
      </c>
      <c r="J102" s="25" t="s">
        <v>85</v>
      </c>
      <c r="K102" s="25"/>
      <c r="L102" s="25" t="s">
        <v>86</v>
      </c>
      <c r="M102" s="25"/>
      <c r="N102" s="26" t="n">
        <f aca="false">DATE(YEAR(B102),MONTH(B102),1)</f>
        <v>45931</v>
      </c>
      <c r="O102" s="12" t="n">
        <f aca="false">IF(I102="","",INDEX('Jobber quotes'!$C$2:$C$1101,MATCH(I102,'Jobber quotes'!$A$2:$A$1101,0))-B102)</f>
        <v>4</v>
      </c>
    </row>
    <row r="103" customFormat="false" ht="15" hidden="false" customHeight="false" outlineLevel="0" collapsed="false">
      <c r="A103" s="23" t="n">
        <v>412303737</v>
      </c>
      <c r="B103" s="24" t="n">
        <v>45952</v>
      </c>
      <c r="C103" s="25" t="s">
        <v>297</v>
      </c>
      <c r="D103" s="25" t="s">
        <v>156</v>
      </c>
      <c r="E103" s="25" t="s">
        <v>102</v>
      </c>
      <c r="F103" s="25" t="s">
        <v>94</v>
      </c>
      <c r="G103" s="25" t="s">
        <v>41</v>
      </c>
      <c r="H103" s="21" t="n">
        <v>22200</v>
      </c>
      <c r="I103" s="25" t="s">
        <v>298</v>
      </c>
      <c r="J103" s="25" t="s">
        <v>119</v>
      </c>
      <c r="K103" s="25" t="s">
        <v>299</v>
      </c>
      <c r="L103" s="25"/>
      <c r="M103" s="25"/>
      <c r="N103" s="26" t="n">
        <f aca="false">DATE(YEAR(B103),MONTH(B103),1)</f>
        <v>45931</v>
      </c>
      <c r="O103" s="12" t="n">
        <f aca="false">IF(I103="","",INDEX('Jobber quotes'!$C$2:$C$1101,MATCH(I103,'Jobber quotes'!$A$2:$A$1101,0))-B103)</f>
        <v>6</v>
      </c>
    </row>
    <row r="104" customFormat="false" ht="15" hidden="false" customHeight="false" outlineLevel="0" collapsed="false">
      <c r="A104" s="23" t="n">
        <v>412303778</v>
      </c>
      <c r="B104" s="24" t="n">
        <v>45952</v>
      </c>
      <c r="C104" s="25" t="s">
        <v>300</v>
      </c>
      <c r="D104" s="25" t="s">
        <v>101</v>
      </c>
      <c r="E104" s="25" t="s">
        <v>97</v>
      </c>
      <c r="F104" s="25" t="s">
        <v>83</v>
      </c>
      <c r="G104" s="25" t="s">
        <v>42</v>
      </c>
      <c r="H104" s="21" t="n">
        <v>11650</v>
      </c>
      <c r="I104" s="25" t="s">
        <v>301</v>
      </c>
      <c r="J104" s="25" t="s">
        <v>85</v>
      </c>
      <c r="K104" s="25"/>
      <c r="L104" s="25" t="s">
        <v>86</v>
      </c>
      <c r="M104" s="25" t="s">
        <v>125</v>
      </c>
      <c r="N104" s="26" t="n">
        <f aca="false">DATE(YEAR(B104),MONTH(B104),1)</f>
        <v>45931</v>
      </c>
      <c r="O104" s="12" t="n">
        <f aca="false">IF(I104="","",INDEX('Jobber quotes'!$C$2:$C$1101,MATCH(I104,'Jobber quotes'!$A$2:$A$1101,0))-B104)</f>
        <v>7</v>
      </c>
    </row>
    <row r="105" customFormat="false" ht="15" hidden="false" customHeight="false" outlineLevel="0" collapsed="false">
      <c r="A105" s="23" t="n">
        <v>412303815</v>
      </c>
      <c r="B105" s="24" t="n">
        <v>45952</v>
      </c>
      <c r="C105" s="25" t="s">
        <v>302</v>
      </c>
      <c r="D105" s="25" t="s">
        <v>88</v>
      </c>
      <c r="E105" s="25" t="s">
        <v>112</v>
      </c>
      <c r="F105" s="25" t="s">
        <v>90</v>
      </c>
      <c r="G105" s="25" t="s">
        <v>103</v>
      </c>
      <c r="H105" s="21"/>
      <c r="I105" s="25"/>
      <c r="J105" s="25"/>
      <c r="K105" s="25"/>
      <c r="L105" s="25"/>
      <c r="M105" s="25" t="s">
        <v>104</v>
      </c>
      <c r="N105" s="26" t="n">
        <f aca="false">DATE(YEAR(B105),MONTH(B105),1)</f>
        <v>45931</v>
      </c>
      <c r="O105" s="12" t="str">
        <f aca="false">IF(I105="","",INDEX('Jobber quotes'!$C$2:$C$1101,MATCH(I105,'Jobber quotes'!$A$2:$A$1101,0))-B105)</f>
        <v/>
      </c>
    </row>
    <row r="106" customFormat="false" ht="15" hidden="false" customHeight="false" outlineLevel="0" collapsed="false">
      <c r="A106" s="23" t="n">
        <v>412303871</v>
      </c>
      <c r="B106" s="24" t="n">
        <v>45953</v>
      </c>
      <c r="C106" s="25" t="s">
        <v>303</v>
      </c>
      <c r="D106" s="25" t="s">
        <v>101</v>
      </c>
      <c r="E106" s="25" t="s">
        <v>97</v>
      </c>
      <c r="F106" s="25" t="s">
        <v>94</v>
      </c>
      <c r="G106" s="25" t="s">
        <v>42</v>
      </c>
      <c r="H106" s="21" t="n">
        <v>21650</v>
      </c>
      <c r="I106" s="25" t="s">
        <v>304</v>
      </c>
      <c r="J106" s="25" t="s">
        <v>85</v>
      </c>
      <c r="K106" s="25"/>
      <c r="L106" s="25" t="s">
        <v>99</v>
      </c>
      <c r="M106" s="25"/>
      <c r="N106" s="26" t="n">
        <f aca="false">DATE(YEAR(B106),MONTH(B106),1)</f>
        <v>45931</v>
      </c>
      <c r="O106" s="12" t="n">
        <f aca="false">IF(I106="","",INDEX('Jobber quotes'!$C$2:$C$1101,MATCH(I106,'Jobber quotes'!$A$2:$A$1101,0))-B106)</f>
        <v>4</v>
      </c>
    </row>
    <row r="107" customFormat="false" ht="15" hidden="false" customHeight="false" outlineLevel="0" collapsed="false">
      <c r="A107" s="23" t="n">
        <v>412303896</v>
      </c>
      <c r="B107" s="24" t="n">
        <v>45953</v>
      </c>
      <c r="C107" s="25" t="s">
        <v>305</v>
      </c>
      <c r="D107" s="25" t="s">
        <v>81</v>
      </c>
      <c r="E107" s="25" t="s">
        <v>112</v>
      </c>
      <c r="F107" s="25" t="s">
        <v>83</v>
      </c>
      <c r="G107" s="25" t="s">
        <v>42</v>
      </c>
      <c r="H107" s="21" t="n">
        <v>28650</v>
      </c>
      <c r="I107" s="25" t="s">
        <v>306</v>
      </c>
      <c r="J107" s="25" t="s">
        <v>85</v>
      </c>
      <c r="K107" s="25"/>
      <c r="L107" s="25" t="s">
        <v>109</v>
      </c>
      <c r="M107" s="25"/>
      <c r="N107" s="26" t="n">
        <f aca="false">DATE(YEAR(B107),MONTH(B107),1)</f>
        <v>45931</v>
      </c>
      <c r="O107" s="12" t="n">
        <f aca="false">IF(I107="","",INDEX('Jobber quotes'!$C$2:$C$1101,MATCH(I107,'Jobber quotes'!$A$2:$A$1101,0))-B107)</f>
        <v>3</v>
      </c>
    </row>
    <row r="108" customFormat="false" ht="15" hidden="false" customHeight="false" outlineLevel="0" collapsed="false">
      <c r="A108" s="23" t="n">
        <v>412303933</v>
      </c>
      <c r="B108" s="24" t="n">
        <v>45953</v>
      </c>
      <c r="C108" s="25" t="s">
        <v>307</v>
      </c>
      <c r="D108" s="25" t="s">
        <v>81</v>
      </c>
      <c r="E108" s="25" t="s">
        <v>97</v>
      </c>
      <c r="F108" s="25" t="s">
        <v>90</v>
      </c>
      <c r="G108" s="25" t="s">
        <v>42</v>
      </c>
      <c r="H108" s="21" t="n">
        <v>26800</v>
      </c>
      <c r="I108" s="25" t="s">
        <v>308</v>
      </c>
      <c r="J108" s="25" t="s">
        <v>85</v>
      </c>
      <c r="K108" s="25"/>
      <c r="L108" s="25" t="s">
        <v>92</v>
      </c>
      <c r="M108" s="25"/>
      <c r="N108" s="26" t="n">
        <f aca="false">DATE(YEAR(B108),MONTH(B108),1)</f>
        <v>45931</v>
      </c>
      <c r="O108" s="12" t="n">
        <f aca="false">IF(I108="","",INDEX('Jobber quotes'!$C$2:$C$1101,MATCH(I108,'Jobber quotes'!$A$2:$A$1101,0))-B108)</f>
        <v>10</v>
      </c>
    </row>
    <row r="109" customFormat="false" ht="15" hidden="false" customHeight="false" outlineLevel="0" collapsed="false">
      <c r="A109" s="23" t="n">
        <v>412303986</v>
      </c>
      <c r="B109" s="24" t="n">
        <v>45953</v>
      </c>
      <c r="C109" s="25" t="s">
        <v>254</v>
      </c>
      <c r="D109" s="25" t="s">
        <v>127</v>
      </c>
      <c r="E109" s="25" t="s">
        <v>97</v>
      </c>
      <c r="F109" s="25" t="s">
        <v>94</v>
      </c>
      <c r="G109" s="25" t="s">
        <v>42</v>
      </c>
      <c r="H109" s="21" t="n">
        <v>3450</v>
      </c>
      <c r="I109" s="25" t="s">
        <v>309</v>
      </c>
      <c r="J109" s="25" t="s">
        <v>85</v>
      </c>
      <c r="K109" s="25"/>
      <c r="L109" s="25" t="s">
        <v>92</v>
      </c>
      <c r="M109" s="25"/>
      <c r="N109" s="26" t="n">
        <f aca="false">DATE(YEAR(B109),MONTH(B109),1)</f>
        <v>45931</v>
      </c>
      <c r="O109" s="12" t="n">
        <f aca="false">IF(I109="","",INDEX('Jobber quotes'!$C$2:$C$1101,MATCH(I109,'Jobber quotes'!$A$2:$A$1101,0))-B109)</f>
        <v>4</v>
      </c>
    </row>
    <row r="110" customFormat="false" ht="15" hidden="false" customHeight="false" outlineLevel="0" collapsed="false">
      <c r="A110" s="23" t="n">
        <v>412303999</v>
      </c>
      <c r="B110" s="24" t="n">
        <v>45953</v>
      </c>
      <c r="C110" s="25" t="s">
        <v>310</v>
      </c>
      <c r="D110" s="25" t="s">
        <v>88</v>
      </c>
      <c r="E110" s="25" t="s">
        <v>82</v>
      </c>
      <c r="F110" s="25" t="s">
        <v>83</v>
      </c>
      <c r="G110" s="25" t="s">
        <v>41</v>
      </c>
      <c r="H110" s="21" t="n">
        <v>7000</v>
      </c>
      <c r="I110" s="25" t="s">
        <v>311</v>
      </c>
      <c r="J110" s="25" t="s">
        <v>119</v>
      </c>
      <c r="K110" s="25" t="s">
        <v>312</v>
      </c>
      <c r="L110" s="25"/>
      <c r="M110" s="25"/>
      <c r="N110" s="26" t="n">
        <f aca="false">DATE(YEAR(B110),MONTH(B110),1)</f>
        <v>45931</v>
      </c>
      <c r="O110" s="12" t="n">
        <f aca="false">IF(I110="","",INDEX('Jobber quotes'!$C$2:$C$1101,MATCH(I110,'Jobber quotes'!$A$2:$A$1101,0))-B110)</f>
        <v>3</v>
      </c>
    </row>
    <row r="111" customFormat="false" ht="15" hidden="false" customHeight="false" outlineLevel="0" collapsed="false">
      <c r="A111" s="23" t="n">
        <v>412304034</v>
      </c>
      <c r="B111" s="24" t="n">
        <v>45953</v>
      </c>
      <c r="C111" s="25" t="s">
        <v>182</v>
      </c>
      <c r="D111" s="25" t="s">
        <v>111</v>
      </c>
      <c r="E111" s="25" t="s">
        <v>82</v>
      </c>
      <c r="F111" s="25" t="s">
        <v>90</v>
      </c>
      <c r="G111" s="25" t="s">
        <v>41</v>
      </c>
      <c r="H111" s="21" t="n">
        <v>7100</v>
      </c>
      <c r="I111" s="25" t="s">
        <v>313</v>
      </c>
      <c r="J111" s="25" t="s">
        <v>119</v>
      </c>
      <c r="K111" s="25" t="s">
        <v>314</v>
      </c>
      <c r="L111" s="25"/>
      <c r="M111" s="25" t="s">
        <v>125</v>
      </c>
      <c r="N111" s="26" t="n">
        <f aca="false">DATE(YEAR(B111),MONTH(B111),1)</f>
        <v>45931</v>
      </c>
      <c r="O111" s="12" t="n">
        <f aca="false">IF(I111="","",INDEX('Jobber quotes'!$C$2:$C$1101,MATCH(I111,'Jobber quotes'!$A$2:$A$1101,0))-B111)</f>
        <v>5</v>
      </c>
    </row>
    <row r="112" customFormat="false" ht="15" hidden="false" customHeight="false" outlineLevel="0" collapsed="false">
      <c r="A112" s="23" t="n">
        <v>412304080</v>
      </c>
      <c r="B112" s="24" t="n">
        <v>45953</v>
      </c>
      <c r="C112" s="25" t="s">
        <v>123</v>
      </c>
      <c r="D112" s="25" t="s">
        <v>101</v>
      </c>
      <c r="E112" s="25" t="s">
        <v>89</v>
      </c>
      <c r="F112" s="25" t="s">
        <v>94</v>
      </c>
      <c r="G112" s="25" t="s">
        <v>103</v>
      </c>
      <c r="H112" s="21"/>
      <c r="I112" s="25"/>
      <c r="J112" s="25"/>
      <c r="K112" s="25"/>
      <c r="L112" s="25"/>
      <c r="M112" s="25" t="s">
        <v>104</v>
      </c>
      <c r="N112" s="26" t="n">
        <f aca="false">DATE(YEAR(B112),MONTH(B112),1)</f>
        <v>45931</v>
      </c>
      <c r="O112" s="12" t="str">
        <f aca="false">IF(I112="","",INDEX('Jobber quotes'!$C$2:$C$1101,MATCH(I112,'Jobber quotes'!$A$2:$A$1101,0))-B112)</f>
        <v/>
      </c>
    </row>
    <row r="113" customFormat="false" ht="15" hidden="false" customHeight="false" outlineLevel="0" collapsed="false">
      <c r="A113" s="23" t="n">
        <v>412304129</v>
      </c>
      <c r="B113" s="24" t="n">
        <v>45954</v>
      </c>
      <c r="C113" s="25" t="s">
        <v>315</v>
      </c>
      <c r="D113" s="25" t="s">
        <v>101</v>
      </c>
      <c r="E113" s="25" t="s">
        <v>112</v>
      </c>
      <c r="F113" s="25" t="s">
        <v>83</v>
      </c>
      <c r="G113" s="25" t="s">
        <v>42</v>
      </c>
      <c r="H113" s="21" t="n">
        <v>12850</v>
      </c>
      <c r="I113" s="25" t="s">
        <v>316</v>
      </c>
      <c r="J113" s="25" t="s">
        <v>85</v>
      </c>
      <c r="K113" s="25"/>
      <c r="L113" s="25" t="s">
        <v>109</v>
      </c>
      <c r="M113" s="25"/>
      <c r="N113" s="26" t="n">
        <f aca="false">DATE(YEAR(B113),MONTH(B113),1)</f>
        <v>45931</v>
      </c>
      <c r="O113" s="12" t="n">
        <f aca="false">IF(I113="","",INDEX('Jobber quotes'!$C$2:$C$1101,MATCH(I113,'Jobber quotes'!$A$2:$A$1101,0))-B113)</f>
        <v>12</v>
      </c>
    </row>
    <row r="114" customFormat="false" ht="15" hidden="false" customHeight="false" outlineLevel="0" collapsed="false">
      <c r="A114" s="23" t="n">
        <v>412304145</v>
      </c>
      <c r="B114" s="24" t="n">
        <v>45954</v>
      </c>
      <c r="C114" s="25" t="s">
        <v>317</v>
      </c>
      <c r="D114" s="25" t="s">
        <v>156</v>
      </c>
      <c r="E114" s="25" t="s">
        <v>102</v>
      </c>
      <c r="F114" s="25" t="s">
        <v>90</v>
      </c>
      <c r="G114" s="25" t="s">
        <v>115</v>
      </c>
      <c r="H114" s="21"/>
      <c r="I114" s="25"/>
      <c r="J114" s="25"/>
      <c r="K114" s="25"/>
      <c r="L114" s="25" t="s">
        <v>146</v>
      </c>
      <c r="M114" s="25"/>
      <c r="N114" s="26" t="n">
        <f aca="false">DATE(YEAR(B114),MONTH(B114),1)</f>
        <v>45931</v>
      </c>
      <c r="O114" s="12" t="str">
        <f aca="false">IF(I114="","",INDEX('Jobber quotes'!$C$2:$C$1101,MATCH(I114,'Jobber quotes'!$A$2:$A$1101,0))-B114)</f>
        <v/>
      </c>
    </row>
    <row r="115" customFormat="false" ht="15" hidden="false" customHeight="false" outlineLevel="0" collapsed="false">
      <c r="A115" s="23" t="n">
        <v>412304183</v>
      </c>
      <c r="B115" s="24" t="n">
        <v>45954</v>
      </c>
      <c r="C115" s="25" t="s">
        <v>318</v>
      </c>
      <c r="D115" s="25" t="s">
        <v>111</v>
      </c>
      <c r="E115" s="25" t="s">
        <v>82</v>
      </c>
      <c r="F115" s="25" t="s">
        <v>94</v>
      </c>
      <c r="G115" s="25" t="s">
        <v>41</v>
      </c>
      <c r="H115" s="21" t="n">
        <v>40750</v>
      </c>
      <c r="I115" s="25" t="s">
        <v>319</v>
      </c>
      <c r="J115" s="25" t="s">
        <v>119</v>
      </c>
      <c r="K115" s="25" t="s">
        <v>320</v>
      </c>
      <c r="L115" s="25"/>
      <c r="M115" s="25"/>
      <c r="N115" s="26" t="n">
        <f aca="false">DATE(YEAR(B115),MONTH(B115),1)</f>
        <v>45931</v>
      </c>
      <c r="O115" s="12" t="n">
        <f aca="false">IF(I115="","",INDEX('Jobber quotes'!$C$2:$C$1101,MATCH(I115,'Jobber quotes'!$A$2:$A$1101,0))-B115)</f>
        <v>6</v>
      </c>
    </row>
    <row r="116" customFormat="false" ht="15" hidden="false" customHeight="false" outlineLevel="0" collapsed="false">
      <c r="A116" s="23" t="n">
        <v>412304227</v>
      </c>
      <c r="B116" s="24" t="n">
        <v>45954</v>
      </c>
      <c r="C116" s="25" t="s">
        <v>210</v>
      </c>
      <c r="D116" s="25" t="s">
        <v>127</v>
      </c>
      <c r="E116" s="25" t="s">
        <v>102</v>
      </c>
      <c r="F116" s="25" t="s">
        <v>83</v>
      </c>
      <c r="G116" s="25" t="s">
        <v>42</v>
      </c>
      <c r="H116" s="21" t="n">
        <v>4700</v>
      </c>
      <c r="I116" s="25" t="s">
        <v>321</v>
      </c>
      <c r="J116" s="25" t="s">
        <v>85</v>
      </c>
      <c r="K116" s="25"/>
      <c r="L116" s="25" t="s">
        <v>86</v>
      </c>
      <c r="M116" s="25"/>
      <c r="N116" s="26" t="n">
        <f aca="false">DATE(YEAR(B116),MONTH(B116),1)</f>
        <v>45931</v>
      </c>
      <c r="O116" s="12" t="n">
        <f aca="false">IF(I116="","",INDEX('Jobber quotes'!$C$2:$C$1101,MATCH(I116,'Jobber quotes'!$A$2:$A$1101,0))-B116)</f>
        <v>1</v>
      </c>
    </row>
    <row r="117" customFormat="false" ht="15" hidden="false" customHeight="false" outlineLevel="0" collapsed="false">
      <c r="A117" s="23" t="n">
        <v>412304255</v>
      </c>
      <c r="B117" s="24" t="n">
        <v>45954</v>
      </c>
      <c r="C117" s="25" t="s">
        <v>282</v>
      </c>
      <c r="D117" s="25" t="s">
        <v>156</v>
      </c>
      <c r="E117" s="25" t="s">
        <v>89</v>
      </c>
      <c r="F117" s="25" t="s">
        <v>90</v>
      </c>
      <c r="G117" s="25" t="s">
        <v>42</v>
      </c>
      <c r="H117" s="21" t="n">
        <v>28450</v>
      </c>
      <c r="I117" s="25" t="s">
        <v>322</v>
      </c>
      <c r="J117" s="25" t="s">
        <v>85</v>
      </c>
      <c r="K117" s="25"/>
      <c r="L117" s="25" t="s">
        <v>86</v>
      </c>
      <c r="M117" s="25"/>
      <c r="N117" s="26" t="n">
        <f aca="false">DATE(YEAR(B117),MONTH(B117),1)</f>
        <v>45931</v>
      </c>
      <c r="O117" s="12" t="n">
        <f aca="false">IF(I117="","",INDEX('Jobber quotes'!$C$2:$C$1101,MATCH(I117,'Jobber quotes'!$A$2:$A$1101,0))-B117)</f>
        <v>7</v>
      </c>
    </row>
    <row r="118" customFormat="false" ht="15" hidden="false" customHeight="false" outlineLevel="0" collapsed="false">
      <c r="A118" s="23" t="n">
        <v>412304307</v>
      </c>
      <c r="B118" s="24" t="n">
        <v>45954</v>
      </c>
      <c r="C118" s="25" t="s">
        <v>323</v>
      </c>
      <c r="D118" s="25" t="s">
        <v>156</v>
      </c>
      <c r="E118" s="25" t="s">
        <v>107</v>
      </c>
      <c r="F118" s="25" t="s">
        <v>94</v>
      </c>
      <c r="G118" s="25" t="s">
        <v>103</v>
      </c>
      <c r="H118" s="21"/>
      <c r="I118" s="25"/>
      <c r="J118" s="25"/>
      <c r="K118" s="25"/>
      <c r="L118" s="25"/>
      <c r="M118" s="25" t="s">
        <v>104</v>
      </c>
      <c r="N118" s="26" t="n">
        <f aca="false">DATE(YEAR(B118),MONTH(B118),1)</f>
        <v>45931</v>
      </c>
      <c r="O118" s="12" t="str">
        <f aca="false">IF(I118="","",INDEX('Jobber quotes'!$C$2:$C$1101,MATCH(I118,'Jobber quotes'!$A$2:$A$1101,0))-B118)</f>
        <v/>
      </c>
    </row>
    <row r="119" customFormat="false" ht="15" hidden="false" customHeight="false" outlineLevel="0" collapsed="false">
      <c r="A119" s="23" t="n">
        <v>412304336</v>
      </c>
      <c r="B119" s="24" t="n">
        <v>45954</v>
      </c>
      <c r="C119" s="25" t="s">
        <v>324</v>
      </c>
      <c r="D119" s="25" t="s">
        <v>88</v>
      </c>
      <c r="E119" s="25" t="s">
        <v>112</v>
      </c>
      <c r="F119" s="25" t="s">
        <v>83</v>
      </c>
      <c r="G119" s="25" t="s">
        <v>115</v>
      </c>
      <c r="H119" s="21"/>
      <c r="I119" s="25"/>
      <c r="J119" s="25"/>
      <c r="K119" s="25"/>
      <c r="L119" s="25" t="s">
        <v>171</v>
      </c>
      <c r="M119" s="25"/>
      <c r="N119" s="26" t="n">
        <f aca="false">DATE(YEAR(B119),MONTH(B119),1)</f>
        <v>45931</v>
      </c>
      <c r="O119" s="12" t="str">
        <f aca="false">IF(I119="","",INDEX('Jobber quotes'!$C$2:$C$1101,MATCH(I119,'Jobber quotes'!$A$2:$A$1101,0))-B119)</f>
        <v/>
      </c>
    </row>
    <row r="120" customFormat="false" ht="15" hidden="false" customHeight="false" outlineLevel="0" collapsed="false">
      <c r="A120" s="23" t="n">
        <v>412304374</v>
      </c>
      <c r="B120" s="24" t="n">
        <v>45955</v>
      </c>
      <c r="C120" s="25" t="s">
        <v>325</v>
      </c>
      <c r="D120" s="25" t="s">
        <v>106</v>
      </c>
      <c r="E120" s="25" t="s">
        <v>82</v>
      </c>
      <c r="F120" s="25" t="s">
        <v>90</v>
      </c>
      <c r="G120" s="25" t="s">
        <v>42</v>
      </c>
      <c r="H120" s="21" t="n">
        <v>4400</v>
      </c>
      <c r="I120" s="25" t="s">
        <v>326</v>
      </c>
      <c r="J120" s="25" t="s">
        <v>85</v>
      </c>
      <c r="K120" s="25"/>
      <c r="L120" s="25" t="s">
        <v>86</v>
      </c>
      <c r="M120" s="25"/>
      <c r="N120" s="26" t="n">
        <f aca="false">DATE(YEAR(B120),MONTH(B120),1)</f>
        <v>45931</v>
      </c>
      <c r="O120" s="12" t="n">
        <f aca="false">IF(I120="","",INDEX('Jobber quotes'!$C$2:$C$1101,MATCH(I120,'Jobber quotes'!$A$2:$A$1101,0))-B120)</f>
        <v>6</v>
      </c>
    </row>
    <row r="121" customFormat="false" ht="15" hidden="false" customHeight="false" outlineLevel="0" collapsed="false">
      <c r="A121" s="23" t="n">
        <v>412304405</v>
      </c>
      <c r="B121" s="24" t="n">
        <v>45955</v>
      </c>
      <c r="C121" s="25" t="s">
        <v>317</v>
      </c>
      <c r="D121" s="25" t="s">
        <v>156</v>
      </c>
      <c r="E121" s="25" t="s">
        <v>112</v>
      </c>
      <c r="F121" s="25" t="s">
        <v>94</v>
      </c>
      <c r="G121" s="25" t="s">
        <v>42</v>
      </c>
      <c r="H121" s="21" t="n">
        <v>32800</v>
      </c>
      <c r="I121" s="25" t="s">
        <v>327</v>
      </c>
      <c r="J121" s="25" t="s">
        <v>85</v>
      </c>
      <c r="K121" s="25"/>
      <c r="L121" s="25" t="s">
        <v>109</v>
      </c>
      <c r="M121" s="25"/>
      <c r="N121" s="26" t="n">
        <f aca="false">DATE(YEAR(B121),MONTH(B121),1)</f>
        <v>45931</v>
      </c>
      <c r="O121" s="12" t="n">
        <f aca="false">IF(I121="","",INDEX('Jobber quotes'!$C$2:$C$1101,MATCH(I121,'Jobber quotes'!$A$2:$A$1101,0))-B121)</f>
        <v>8</v>
      </c>
    </row>
    <row r="122" customFormat="false" ht="15" hidden="false" customHeight="false" outlineLevel="0" collapsed="false">
      <c r="A122" s="23" t="n">
        <v>412304463</v>
      </c>
      <c r="B122" s="24" t="n">
        <v>45956</v>
      </c>
      <c r="C122" s="25" t="s">
        <v>328</v>
      </c>
      <c r="D122" s="25" t="s">
        <v>156</v>
      </c>
      <c r="E122" s="25" t="s">
        <v>89</v>
      </c>
      <c r="F122" s="25" t="s">
        <v>83</v>
      </c>
      <c r="G122" s="25" t="s">
        <v>42</v>
      </c>
      <c r="H122" s="21" t="n">
        <v>26350</v>
      </c>
      <c r="I122" s="25" t="s">
        <v>329</v>
      </c>
      <c r="J122" s="25" t="s">
        <v>85</v>
      </c>
      <c r="K122" s="25"/>
      <c r="L122" s="25" t="s">
        <v>99</v>
      </c>
      <c r="M122" s="25"/>
      <c r="N122" s="26" t="n">
        <f aca="false">DATE(YEAR(B122),MONTH(B122),1)</f>
        <v>45931</v>
      </c>
      <c r="O122" s="12" t="n">
        <f aca="false">IF(I122="","",INDEX('Jobber quotes'!$C$2:$C$1101,MATCH(I122,'Jobber quotes'!$A$2:$A$1101,0))-B122)</f>
        <v>9</v>
      </c>
    </row>
    <row r="123" customFormat="false" ht="15" hidden="false" customHeight="false" outlineLevel="0" collapsed="false">
      <c r="A123" s="23" t="n">
        <v>412304487</v>
      </c>
      <c r="B123" s="24" t="n">
        <v>45956</v>
      </c>
      <c r="C123" s="25" t="s">
        <v>310</v>
      </c>
      <c r="D123" s="25" t="s">
        <v>88</v>
      </c>
      <c r="E123" s="25" t="s">
        <v>112</v>
      </c>
      <c r="F123" s="25" t="s">
        <v>90</v>
      </c>
      <c r="G123" s="25" t="s">
        <v>41</v>
      </c>
      <c r="H123" s="21" t="n">
        <v>20400</v>
      </c>
      <c r="I123" s="25" t="s">
        <v>330</v>
      </c>
      <c r="J123" s="25" t="s">
        <v>119</v>
      </c>
      <c r="K123" s="25" t="s">
        <v>331</v>
      </c>
      <c r="L123" s="25"/>
      <c r="M123" s="25"/>
      <c r="N123" s="26" t="n">
        <f aca="false">DATE(YEAR(B123),MONTH(B123),1)</f>
        <v>45931</v>
      </c>
      <c r="O123" s="12" t="n">
        <f aca="false">IF(I123="","",INDEX('Jobber quotes'!$C$2:$C$1101,MATCH(I123,'Jobber quotes'!$A$2:$A$1101,0))-B123)</f>
        <v>4</v>
      </c>
    </row>
    <row r="124" customFormat="false" ht="15" hidden="false" customHeight="false" outlineLevel="0" collapsed="false">
      <c r="A124" s="23" t="n">
        <v>412304541</v>
      </c>
      <c r="B124" s="24" t="n">
        <v>45957</v>
      </c>
      <c r="C124" s="25" t="s">
        <v>279</v>
      </c>
      <c r="D124" s="25" t="s">
        <v>106</v>
      </c>
      <c r="E124" s="25" t="s">
        <v>97</v>
      </c>
      <c r="F124" s="25" t="s">
        <v>94</v>
      </c>
      <c r="G124" s="25" t="s">
        <v>41</v>
      </c>
      <c r="H124" s="21" t="n">
        <v>7500</v>
      </c>
      <c r="I124" s="25" t="s">
        <v>332</v>
      </c>
      <c r="J124" s="25" t="s">
        <v>119</v>
      </c>
      <c r="K124" s="25" t="s">
        <v>333</v>
      </c>
      <c r="L124" s="25"/>
      <c r="M124" s="25"/>
      <c r="N124" s="26" t="n">
        <f aca="false">DATE(YEAR(B124),MONTH(B124),1)</f>
        <v>45931</v>
      </c>
      <c r="O124" s="12" t="n">
        <f aca="false">IF(I124="","",INDEX('Jobber quotes'!$C$2:$C$1101,MATCH(I124,'Jobber quotes'!$A$2:$A$1101,0))-B124)</f>
        <v>13</v>
      </c>
    </row>
    <row r="125" customFormat="false" ht="15" hidden="false" customHeight="false" outlineLevel="0" collapsed="false">
      <c r="A125" s="23" t="n">
        <v>412304570</v>
      </c>
      <c r="B125" s="24" t="n">
        <v>45957</v>
      </c>
      <c r="C125" s="25" t="s">
        <v>334</v>
      </c>
      <c r="D125" s="25" t="s">
        <v>156</v>
      </c>
      <c r="E125" s="25" t="s">
        <v>97</v>
      </c>
      <c r="F125" s="25" t="s">
        <v>83</v>
      </c>
      <c r="G125" s="25" t="s">
        <v>103</v>
      </c>
      <c r="H125" s="21"/>
      <c r="I125" s="25"/>
      <c r="J125" s="25"/>
      <c r="K125" s="25"/>
      <c r="L125" s="25"/>
      <c r="M125" s="25" t="s">
        <v>104</v>
      </c>
      <c r="N125" s="26" t="n">
        <f aca="false">DATE(YEAR(B125),MONTH(B125),1)</f>
        <v>45931</v>
      </c>
      <c r="O125" s="12" t="str">
        <f aca="false">IF(I125="","",INDEX('Jobber quotes'!$C$2:$C$1101,MATCH(I125,'Jobber quotes'!$A$2:$A$1101,0))-B125)</f>
        <v/>
      </c>
    </row>
    <row r="126" customFormat="false" ht="15" hidden="false" customHeight="false" outlineLevel="0" collapsed="false">
      <c r="A126" s="23" t="n">
        <v>412304594</v>
      </c>
      <c r="B126" s="24" t="n">
        <v>45957</v>
      </c>
      <c r="C126" s="25" t="s">
        <v>335</v>
      </c>
      <c r="D126" s="25" t="s">
        <v>88</v>
      </c>
      <c r="E126" s="25" t="s">
        <v>112</v>
      </c>
      <c r="F126" s="25" t="s">
        <v>90</v>
      </c>
      <c r="G126" s="25" t="s">
        <v>41</v>
      </c>
      <c r="H126" s="21" t="n">
        <v>12900</v>
      </c>
      <c r="I126" s="25" t="s">
        <v>336</v>
      </c>
      <c r="J126" s="25" t="s">
        <v>119</v>
      </c>
      <c r="K126" s="25" t="s">
        <v>337</v>
      </c>
      <c r="L126" s="25"/>
      <c r="M126" s="25"/>
      <c r="N126" s="26" t="n">
        <f aca="false">DATE(YEAR(B126),MONTH(B126),1)</f>
        <v>45931</v>
      </c>
      <c r="O126" s="12" t="n">
        <f aca="false">IF(I126="","",INDEX('Jobber quotes'!$C$2:$C$1101,MATCH(I126,'Jobber quotes'!$A$2:$A$1101,0))-B126)</f>
        <v>3</v>
      </c>
    </row>
    <row r="127" customFormat="false" ht="15" hidden="false" customHeight="false" outlineLevel="0" collapsed="false">
      <c r="A127" s="23" t="n">
        <v>412304625</v>
      </c>
      <c r="B127" s="24" t="n">
        <v>45957</v>
      </c>
      <c r="C127" s="25" t="s">
        <v>338</v>
      </c>
      <c r="D127" s="25" t="s">
        <v>88</v>
      </c>
      <c r="E127" s="25" t="s">
        <v>102</v>
      </c>
      <c r="F127" s="25" t="s">
        <v>94</v>
      </c>
      <c r="G127" s="25" t="s">
        <v>42</v>
      </c>
      <c r="H127" s="21" t="n">
        <v>12950</v>
      </c>
      <c r="I127" s="25" t="s">
        <v>339</v>
      </c>
      <c r="J127" s="25" t="s">
        <v>85</v>
      </c>
      <c r="K127" s="25"/>
      <c r="L127" s="25" t="s">
        <v>92</v>
      </c>
      <c r="M127" s="25" t="s">
        <v>125</v>
      </c>
      <c r="N127" s="26" t="n">
        <f aca="false">DATE(YEAR(B127),MONTH(B127),1)</f>
        <v>45931</v>
      </c>
      <c r="O127" s="12" t="n">
        <f aca="false">IF(I127="","",INDEX('Jobber quotes'!$C$2:$C$1101,MATCH(I127,'Jobber quotes'!$A$2:$A$1101,0))-B127)</f>
        <v>1</v>
      </c>
    </row>
    <row r="128" customFormat="false" ht="15" hidden="false" customHeight="false" outlineLevel="0" collapsed="false">
      <c r="A128" s="23" t="n">
        <v>412304689</v>
      </c>
      <c r="B128" s="24" t="n">
        <v>45957</v>
      </c>
      <c r="C128" s="25" t="s">
        <v>340</v>
      </c>
      <c r="D128" s="25" t="s">
        <v>156</v>
      </c>
      <c r="E128" s="25" t="s">
        <v>97</v>
      </c>
      <c r="F128" s="25" t="s">
        <v>83</v>
      </c>
      <c r="G128" s="25" t="s">
        <v>103</v>
      </c>
      <c r="H128" s="21"/>
      <c r="I128" s="25"/>
      <c r="J128" s="25"/>
      <c r="K128" s="25"/>
      <c r="L128" s="25"/>
      <c r="M128" s="25" t="s">
        <v>104</v>
      </c>
      <c r="N128" s="26" t="n">
        <f aca="false">DATE(YEAR(B128),MONTH(B128),1)</f>
        <v>45931</v>
      </c>
      <c r="O128" s="12" t="str">
        <f aca="false">IF(I128="","",INDEX('Jobber quotes'!$C$2:$C$1101,MATCH(I128,'Jobber quotes'!$A$2:$A$1101,0))-B128)</f>
        <v/>
      </c>
    </row>
    <row r="129" customFormat="false" ht="15" hidden="false" customHeight="false" outlineLevel="0" collapsed="false">
      <c r="A129" s="23" t="n">
        <v>412304705</v>
      </c>
      <c r="B129" s="24" t="n">
        <v>45957</v>
      </c>
      <c r="C129" s="25" t="s">
        <v>341</v>
      </c>
      <c r="D129" s="25" t="s">
        <v>106</v>
      </c>
      <c r="E129" s="25" t="s">
        <v>89</v>
      </c>
      <c r="F129" s="25" t="s">
        <v>90</v>
      </c>
      <c r="G129" s="25" t="s">
        <v>42</v>
      </c>
      <c r="H129" s="21" t="n">
        <v>7150</v>
      </c>
      <c r="I129" s="25" t="s">
        <v>342</v>
      </c>
      <c r="J129" s="25" t="s">
        <v>85</v>
      </c>
      <c r="K129" s="25"/>
      <c r="L129" s="25" t="s">
        <v>86</v>
      </c>
      <c r="M129" s="25"/>
      <c r="N129" s="26" t="n">
        <f aca="false">DATE(YEAR(B129),MONTH(B129),1)</f>
        <v>45931</v>
      </c>
      <c r="O129" s="12" t="n">
        <f aca="false">IF(I129="","",INDEX('Jobber quotes'!$C$2:$C$1101,MATCH(I129,'Jobber quotes'!$A$2:$A$1101,0))-B129)</f>
        <v>11</v>
      </c>
    </row>
    <row r="130" customFormat="false" ht="15" hidden="false" customHeight="false" outlineLevel="0" collapsed="false">
      <c r="A130" s="23" t="n">
        <v>412304745</v>
      </c>
      <c r="B130" s="24" t="n">
        <v>45957</v>
      </c>
      <c r="C130" s="25" t="s">
        <v>343</v>
      </c>
      <c r="D130" s="25" t="s">
        <v>88</v>
      </c>
      <c r="E130" s="25" t="s">
        <v>112</v>
      </c>
      <c r="F130" s="25" t="s">
        <v>94</v>
      </c>
      <c r="G130" s="25" t="s">
        <v>115</v>
      </c>
      <c r="H130" s="21"/>
      <c r="I130" s="25"/>
      <c r="J130" s="25"/>
      <c r="K130" s="25"/>
      <c r="L130" s="25" t="s">
        <v>164</v>
      </c>
      <c r="M130" s="25"/>
      <c r="N130" s="26" t="n">
        <f aca="false">DATE(YEAR(B130),MONTH(B130),1)</f>
        <v>45931</v>
      </c>
      <c r="O130" s="12" t="str">
        <f aca="false">IF(I130="","",INDEX('Jobber quotes'!$C$2:$C$1101,MATCH(I130,'Jobber quotes'!$A$2:$A$1101,0))-B130)</f>
        <v/>
      </c>
    </row>
    <row r="131" customFormat="false" ht="15" hidden="false" customHeight="false" outlineLevel="0" collapsed="false">
      <c r="A131" s="23" t="n">
        <v>412304794</v>
      </c>
      <c r="B131" s="24" t="n">
        <v>45957</v>
      </c>
      <c r="C131" s="25" t="s">
        <v>344</v>
      </c>
      <c r="D131" s="25" t="s">
        <v>106</v>
      </c>
      <c r="E131" s="25" t="s">
        <v>82</v>
      </c>
      <c r="F131" s="25" t="s">
        <v>83</v>
      </c>
      <c r="G131" s="25" t="s">
        <v>41</v>
      </c>
      <c r="H131" s="21" t="n">
        <v>4550</v>
      </c>
      <c r="I131" s="25" t="s">
        <v>345</v>
      </c>
      <c r="J131" s="25" t="s">
        <v>119</v>
      </c>
      <c r="K131" s="25" t="s">
        <v>346</v>
      </c>
      <c r="L131" s="25"/>
      <c r="M131" s="25"/>
      <c r="N131" s="26" t="n">
        <f aca="false">DATE(YEAR(B131),MONTH(B131),1)</f>
        <v>45931</v>
      </c>
      <c r="O131" s="12" t="n">
        <f aca="false">IF(I131="","",INDEX('Jobber quotes'!$C$2:$C$1101,MATCH(I131,'Jobber quotes'!$A$2:$A$1101,0))-B131)</f>
        <v>1</v>
      </c>
    </row>
    <row r="132" customFormat="false" ht="15" hidden="false" customHeight="false" outlineLevel="0" collapsed="false">
      <c r="A132" s="23" t="n">
        <v>412304812</v>
      </c>
      <c r="B132" s="24" t="n">
        <v>45958</v>
      </c>
      <c r="C132" s="25" t="s">
        <v>177</v>
      </c>
      <c r="D132" s="25" t="s">
        <v>127</v>
      </c>
      <c r="E132" s="25" t="s">
        <v>112</v>
      </c>
      <c r="F132" s="25" t="s">
        <v>90</v>
      </c>
      <c r="G132" s="25" t="s">
        <v>115</v>
      </c>
      <c r="H132" s="21"/>
      <c r="I132" s="25"/>
      <c r="J132" s="25"/>
      <c r="K132" s="25"/>
      <c r="L132" s="25" t="s">
        <v>171</v>
      </c>
      <c r="M132" s="25"/>
      <c r="N132" s="26" t="n">
        <f aca="false">DATE(YEAR(B132),MONTH(B132),1)</f>
        <v>45931</v>
      </c>
      <c r="O132" s="12" t="str">
        <f aca="false">IF(I132="","",INDEX('Jobber quotes'!$C$2:$C$1101,MATCH(I132,'Jobber quotes'!$A$2:$A$1101,0))-B132)</f>
        <v/>
      </c>
    </row>
    <row r="133" customFormat="false" ht="15" hidden="false" customHeight="false" outlineLevel="0" collapsed="false">
      <c r="A133" s="23" t="n">
        <v>412304874</v>
      </c>
      <c r="B133" s="24" t="n">
        <v>45958</v>
      </c>
      <c r="C133" s="25" t="s">
        <v>347</v>
      </c>
      <c r="D133" s="25" t="s">
        <v>127</v>
      </c>
      <c r="E133" s="25" t="s">
        <v>107</v>
      </c>
      <c r="F133" s="25" t="s">
        <v>94</v>
      </c>
      <c r="G133" s="25" t="s">
        <v>42</v>
      </c>
      <c r="H133" s="21" t="n">
        <v>3600</v>
      </c>
      <c r="I133" s="25" t="s">
        <v>348</v>
      </c>
      <c r="J133" s="25" t="s">
        <v>85</v>
      </c>
      <c r="K133" s="25"/>
      <c r="L133" s="25" t="s">
        <v>99</v>
      </c>
      <c r="M133" s="25"/>
      <c r="N133" s="26" t="n">
        <f aca="false">DATE(YEAR(B133),MONTH(B133),1)</f>
        <v>45931</v>
      </c>
      <c r="O133" s="12" t="n">
        <f aca="false">IF(I133="","",INDEX('Jobber quotes'!$C$2:$C$1101,MATCH(I133,'Jobber quotes'!$A$2:$A$1101,0))-B133)</f>
        <v>8</v>
      </c>
    </row>
    <row r="134" customFormat="false" ht="15" hidden="false" customHeight="false" outlineLevel="0" collapsed="false">
      <c r="A134" s="23" t="n">
        <v>412304898</v>
      </c>
      <c r="B134" s="24" t="n">
        <v>45958</v>
      </c>
      <c r="C134" s="25" t="s">
        <v>114</v>
      </c>
      <c r="D134" s="25" t="s">
        <v>88</v>
      </c>
      <c r="E134" s="25" t="s">
        <v>97</v>
      </c>
      <c r="F134" s="25" t="s">
        <v>83</v>
      </c>
      <c r="G134" s="25" t="s">
        <v>41</v>
      </c>
      <c r="H134" s="21" t="n">
        <v>35500</v>
      </c>
      <c r="I134" s="25" t="s">
        <v>349</v>
      </c>
      <c r="J134" s="25" t="s">
        <v>119</v>
      </c>
      <c r="K134" s="25" t="s">
        <v>350</v>
      </c>
      <c r="L134" s="25"/>
      <c r="M134" s="25"/>
      <c r="N134" s="26" t="n">
        <f aca="false">DATE(YEAR(B134),MONTH(B134),1)</f>
        <v>45931</v>
      </c>
      <c r="O134" s="12" t="n">
        <f aca="false">IF(I134="","",INDEX('Jobber quotes'!$C$2:$C$1101,MATCH(I134,'Jobber quotes'!$A$2:$A$1101,0))-B134)</f>
        <v>7</v>
      </c>
    </row>
    <row r="135" customFormat="false" ht="15" hidden="false" customHeight="false" outlineLevel="0" collapsed="false">
      <c r="A135" s="23" t="n">
        <v>412304929</v>
      </c>
      <c r="B135" s="24" t="n">
        <v>45958</v>
      </c>
      <c r="C135" s="25" t="s">
        <v>351</v>
      </c>
      <c r="D135" s="25" t="s">
        <v>111</v>
      </c>
      <c r="E135" s="25" t="s">
        <v>112</v>
      </c>
      <c r="F135" s="25" t="s">
        <v>90</v>
      </c>
      <c r="G135" s="25" t="s">
        <v>41</v>
      </c>
      <c r="H135" s="21" t="n">
        <v>40800</v>
      </c>
      <c r="I135" s="25" t="s">
        <v>352</v>
      </c>
      <c r="J135" s="25" t="s">
        <v>119</v>
      </c>
      <c r="K135" s="25" t="s">
        <v>353</v>
      </c>
      <c r="L135" s="25"/>
      <c r="M135" s="25"/>
      <c r="N135" s="26" t="n">
        <f aca="false">DATE(YEAR(B135),MONTH(B135),1)</f>
        <v>45931</v>
      </c>
      <c r="O135" s="12" t="n">
        <f aca="false">IF(I135="","",INDEX('Jobber quotes'!$C$2:$C$1101,MATCH(I135,'Jobber quotes'!$A$2:$A$1101,0))-B135)</f>
        <v>2</v>
      </c>
    </row>
    <row r="136" customFormat="false" ht="15" hidden="false" customHeight="false" outlineLevel="0" collapsed="false">
      <c r="A136" s="23" t="n">
        <v>412304973</v>
      </c>
      <c r="B136" s="24" t="n">
        <v>45958</v>
      </c>
      <c r="C136" s="25" t="s">
        <v>354</v>
      </c>
      <c r="D136" s="25" t="s">
        <v>81</v>
      </c>
      <c r="E136" s="25" t="s">
        <v>89</v>
      </c>
      <c r="F136" s="25" t="s">
        <v>94</v>
      </c>
      <c r="G136" s="25" t="s">
        <v>42</v>
      </c>
      <c r="H136" s="21" t="n">
        <v>9600</v>
      </c>
      <c r="I136" s="25" t="s">
        <v>355</v>
      </c>
      <c r="J136" s="25" t="s">
        <v>85</v>
      </c>
      <c r="K136" s="25"/>
      <c r="L136" s="25" t="s">
        <v>99</v>
      </c>
      <c r="M136" s="25"/>
      <c r="N136" s="26" t="n">
        <f aca="false">DATE(YEAR(B136),MONTH(B136),1)</f>
        <v>45931</v>
      </c>
      <c r="O136" s="12" t="n">
        <f aca="false">IF(I136="","",INDEX('Jobber quotes'!$C$2:$C$1101,MATCH(I136,'Jobber quotes'!$A$2:$A$1101,0))-B136)</f>
        <v>14</v>
      </c>
    </row>
    <row r="137" customFormat="false" ht="15" hidden="false" customHeight="false" outlineLevel="0" collapsed="false">
      <c r="A137" s="23" t="n">
        <v>412305002</v>
      </c>
      <c r="B137" s="24" t="n">
        <v>45958</v>
      </c>
      <c r="C137" s="25" t="s">
        <v>243</v>
      </c>
      <c r="D137" s="25" t="s">
        <v>127</v>
      </c>
      <c r="E137" s="25" t="s">
        <v>107</v>
      </c>
      <c r="F137" s="25" t="s">
        <v>83</v>
      </c>
      <c r="G137" s="25" t="s">
        <v>42</v>
      </c>
      <c r="H137" s="21" t="n">
        <v>7200</v>
      </c>
      <c r="I137" s="25" t="s">
        <v>356</v>
      </c>
      <c r="J137" s="25" t="s">
        <v>85</v>
      </c>
      <c r="K137" s="25"/>
      <c r="L137" s="25" t="s">
        <v>99</v>
      </c>
      <c r="M137" s="25" t="s">
        <v>125</v>
      </c>
      <c r="N137" s="26" t="n">
        <f aca="false">DATE(YEAR(B137),MONTH(B137),1)</f>
        <v>45931</v>
      </c>
      <c r="O137" s="12" t="n">
        <f aca="false">IF(I137="","",INDEX('Jobber quotes'!$C$2:$C$1101,MATCH(I137,'Jobber quotes'!$A$2:$A$1101,0))-B137)</f>
        <v>9</v>
      </c>
    </row>
    <row r="138" customFormat="false" ht="15" hidden="false" customHeight="false" outlineLevel="0" collapsed="false">
      <c r="A138" s="23" t="n">
        <v>412305062</v>
      </c>
      <c r="B138" s="24" t="n">
        <v>45959</v>
      </c>
      <c r="C138" s="25" t="s">
        <v>357</v>
      </c>
      <c r="D138" s="25" t="s">
        <v>156</v>
      </c>
      <c r="E138" s="25" t="s">
        <v>89</v>
      </c>
      <c r="F138" s="25" t="s">
        <v>90</v>
      </c>
      <c r="G138" s="25" t="s">
        <v>42</v>
      </c>
      <c r="H138" s="21" t="n">
        <v>9800</v>
      </c>
      <c r="I138" s="25" t="s">
        <v>358</v>
      </c>
      <c r="J138" s="25" t="s">
        <v>85</v>
      </c>
      <c r="K138" s="25"/>
      <c r="L138" s="25" t="s">
        <v>109</v>
      </c>
      <c r="M138" s="25"/>
      <c r="N138" s="26" t="n">
        <f aca="false">DATE(YEAR(B138),MONTH(B138),1)</f>
        <v>45931</v>
      </c>
      <c r="O138" s="12" t="n">
        <f aca="false">IF(I138="","",INDEX('Jobber quotes'!$C$2:$C$1101,MATCH(I138,'Jobber quotes'!$A$2:$A$1101,0))-B138)</f>
        <v>12</v>
      </c>
    </row>
    <row r="139" customFormat="false" ht="15" hidden="false" customHeight="false" outlineLevel="0" collapsed="false">
      <c r="A139" s="23" t="n">
        <v>412305089</v>
      </c>
      <c r="B139" s="24" t="n">
        <v>45959</v>
      </c>
      <c r="C139" s="25" t="s">
        <v>359</v>
      </c>
      <c r="D139" s="25" t="s">
        <v>127</v>
      </c>
      <c r="E139" s="25" t="s">
        <v>82</v>
      </c>
      <c r="F139" s="25" t="s">
        <v>94</v>
      </c>
      <c r="G139" s="25" t="s">
        <v>42</v>
      </c>
      <c r="H139" s="21" t="n">
        <v>9200</v>
      </c>
      <c r="I139" s="25" t="s">
        <v>360</v>
      </c>
      <c r="J139" s="25" t="s">
        <v>85</v>
      </c>
      <c r="K139" s="25"/>
      <c r="L139" s="25" t="s">
        <v>99</v>
      </c>
      <c r="M139" s="25"/>
      <c r="N139" s="26" t="n">
        <f aca="false">DATE(YEAR(B139),MONTH(B139),1)</f>
        <v>45931</v>
      </c>
      <c r="O139" s="12" t="n">
        <f aca="false">IF(I139="","",INDEX('Jobber quotes'!$C$2:$C$1101,MATCH(I139,'Jobber quotes'!$A$2:$A$1101,0))-B139)</f>
        <v>3</v>
      </c>
    </row>
    <row r="140" customFormat="false" ht="15" hidden="false" customHeight="false" outlineLevel="0" collapsed="false">
      <c r="A140" s="23" t="n">
        <v>412305120</v>
      </c>
      <c r="B140" s="24" t="n">
        <v>45959</v>
      </c>
      <c r="C140" s="25" t="s">
        <v>341</v>
      </c>
      <c r="D140" s="25" t="s">
        <v>106</v>
      </c>
      <c r="E140" s="25" t="s">
        <v>112</v>
      </c>
      <c r="F140" s="25" t="s">
        <v>83</v>
      </c>
      <c r="G140" s="25" t="s">
        <v>41</v>
      </c>
      <c r="H140" s="21" t="n">
        <v>2550</v>
      </c>
      <c r="I140" s="25" t="s">
        <v>361</v>
      </c>
      <c r="J140" s="25" t="s">
        <v>119</v>
      </c>
      <c r="K140" s="25" t="s">
        <v>362</v>
      </c>
      <c r="L140" s="25"/>
      <c r="M140" s="25" t="s">
        <v>125</v>
      </c>
      <c r="N140" s="26" t="n">
        <f aca="false">DATE(YEAR(B140),MONTH(B140),1)</f>
        <v>45931</v>
      </c>
      <c r="O140" s="12" t="n">
        <f aca="false">IF(I140="","",INDEX('Jobber quotes'!$C$2:$C$1101,MATCH(I140,'Jobber quotes'!$A$2:$A$1101,0))-B140)</f>
        <v>7</v>
      </c>
    </row>
    <row r="141" customFormat="false" ht="15" hidden="false" customHeight="false" outlineLevel="0" collapsed="false">
      <c r="A141" s="23" t="n">
        <v>412305158</v>
      </c>
      <c r="B141" s="24" t="n">
        <v>45959</v>
      </c>
      <c r="C141" s="25" t="s">
        <v>235</v>
      </c>
      <c r="D141" s="25" t="s">
        <v>88</v>
      </c>
      <c r="E141" s="25" t="s">
        <v>102</v>
      </c>
      <c r="F141" s="25" t="s">
        <v>90</v>
      </c>
      <c r="G141" s="25" t="s">
        <v>41</v>
      </c>
      <c r="H141" s="21" t="n">
        <v>11400</v>
      </c>
      <c r="I141" s="25" t="s">
        <v>363</v>
      </c>
      <c r="J141" s="25" t="s">
        <v>119</v>
      </c>
      <c r="K141" s="25" t="s">
        <v>364</v>
      </c>
      <c r="L141" s="25"/>
      <c r="M141" s="25"/>
      <c r="N141" s="26" t="n">
        <f aca="false">DATE(YEAR(B141),MONTH(B141),1)</f>
        <v>45931</v>
      </c>
      <c r="O141" s="12" t="n">
        <f aca="false">IF(I141="","",INDEX('Jobber quotes'!$C$2:$C$1101,MATCH(I141,'Jobber quotes'!$A$2:$A$1101,0))-B141)</f>
        <v>3</v>
      </c>
    </row>
    <row r="142" customFormat="false" ht="15" hidden="false" customHeight="false" outlineLevel="0" collapsed="false">
      <c r="A142" s="23" t="n">
        <v>412305194</v>
      </c>
      <c r="B142" s="24" t="n">
        <v>45959</v>
      </c>
      <c r="C142" s="25" t="s">
        <v>365</v>
      </c>
      <c r="D142" s="25" t="s">
        <v>81</v>
      </c>
      <c r="E142" s="25" t="s">
        <v>107</v>
      </c>
      <c r="F142" s="25" t="s">
        <v>94</v>
      </c>
      <c r="G142" s="25" t="s">
        <v>42</v>
      </c>
      <c r="H142" s="21" t="n">
        <v>26550</v>
      </c>
      <c r="I142" s="25" t="s">
        <v>366</v>
      </c>
      <c r="J142" s="25" t="s">
        <v>85</v>
      </c>
      <c r="K142" s="25"/>
      <c r="L142" s="25" t="s">
        <v>99</v>
      </c>
      <c r="M142" s="25"/>
      <c r="N142" s="26" t="n">
        <f aca="false">DATE(YEAR(B142),MONTH(B142),1)</f>
        <v>45931</v>
      </c>
      <c r="O142" s="12" t="n">
        <f aca="false">IF(I142="","",INDEX('Jobber quotes'!$C$2:$C$1101,MATCH(I142,'Jobber quotes'!$A$2:$A$1101,0))-B142)</f>
        <v>14</v>
      </c>
    </row>
    <row r="143" customFormat="false" ht="15" hidden="false" customHeight="false" outlineLevel="0" collapsed="false">
      <c r="A143" s="23" t="n">
        <v>412305243</v>
      </c>
      <c r="B143" s="24" t="n">
        <v>45959</v>
      </c>
      <c r="C143" s="25" t="s">
        <v>200</v>
      </c>
      <c r="D143" s="25" t="s">
        <v>127</v>
      </c>
      <c r="E143" s="25" t="s">
        <v>112</v>
      </c>
      <c r="F143" s="25" t="s">
        <v>83</v>
      </c>
      <c r="G143" s="25" t="s">
        <v>42</v>
      </c>
      <c r="H143" s="21" t="n">
        <v>12600</v>
      </c>
      <c r="I143" s="25" t="s">
        <v>367</v>
      </c>
      <c r="J143" s="25" t="s">
        <v>85</v>
      </c>
      <c r="K143" s="25"/>
      <c r="L143" s="25" t="s">
        <v>109</v>
      </c>
      <c r="M143" s="25" t="s">
        <v>125</v>
      </c>
      <c r="N143" s="26" t="n">
        <f aca="false">DATE(YEAR(B143),MONTH(B143),1)</f>
        <v>45931</v>
      </c>
      <c r="O143" s="12" t="n">
        <f aca="false">IF(I143="","",INDEX('Jobber quotes'!$C$2:$C$1101,MATCH(I143,'Jobber quotes'!$A$2:$A$1101,0))-B143)</f>
        <v>8</v>
      </c>
    </row>
    <row r="144" customFormat="false" ht="15" hidden="false" customHeight="false" outlineLevel="0" collapsed="false">
      <c r="A144" s="23" t="n">
        <v>412305278</v>
      </c>
      <c r="B144" s="24" t="n">
        <v>45959</v>
      </c>
      <c r="C144" s="25" t="s">
        <v>368</v>
      </c>
      <c r="D144" s="25" t="s">
        <v>88</v>
      </c>
      <c r="E144" s="25" t="s">
        <v>97</v>
      </c>
      <c r="F144" s="25" t="s">
        <v>90</v>
      </c>
      <c r="G144" s="25" t="s">
        <v>41</v>
      </c>
      <c r="H144" s="21" t="n">
        <v>23100</v>
      </c>
      <c r="I144" s="25" t="s">
        <v>369</v>
      </c>
      <c r="J144" s="25" t="s">
        <v>119</v>
      </c>
      <c r="K144" s="25" t="s">
        <v>370</v>
      </c>
      <c r="L144" s="25"/>
      <c r="M144" s="25"/>
      <c r="N144" s="26" t="n">
        <f aca="false">DATE(YEAR(B144),MONTH(B144),1)</f>
        <v>45931</v>
      </c>
      <c r="O144" s="12" t="n">
        <f aca="false">IF(I144="","",INDEX('Jobber quotes'!$C$2:$C$1101,MATCH(I144,'Jobber quotes'!$A$2:$A$1101,0))-B144)</f>
        <v>4</v>
      </c>
    </row>
    <row r="145" customFormat="false" ht="15" hidden="false" customHeight="false" outlineLevel="0" collapsed="false">
      <c r="A145" s="23" t="n">
        <v>412305313</v>
      </c>
      <c r="B145" s="24" t="n">
        <v>45959</v>
      </c>
      <c r="C145" s="25" t="s">
        <v>227</v>
      </c>
      <c r="D145" s="25" t="s">
        <v>106</v>
      </c>
      <c r="E145" s="25" t="s">
        <v>102</v>
      </c>
      <c r="F145" s="25" t="s">
        <v>94</v>
      </c>
      <c r="G145" s="25" t="s">
        <v>41</v>
      </c>
      <c r="H145" s="21" t="n">
        <v>3450</v>
      </c>
      <c r="I145" s="25" t="s">
        <v>371</v>
      </c>
      <c r="J145" s="25" t="s">
        <v>119</v>
      </c>
      <c r="K145" s="25" t="s">
        <v>372</v>
      </c>
      <c r="L145" s="25"/>
      <c r="M145" s="25"/>
      <c r="N145" s="26" t="n">
        <f aca="false">DATE(YEAR(B145),MONTH(B145),1)</f>
        <v>45931</v>
      </c>
      <c r="O145" s="12" t="n">
        <f aca="false">IF(I145="","",INDEX('Jobber quotes'!$C$2:$C$1101,MATCH(I145,'Jobber quotes'!$A$2:$A$1101,0))-B145)</f>
        <v>5</v>
      </c>
    </row>
    <row r="146" customFormat="false" ht="15" hidden="false" customHeight="false" outlineLevel="0" collapsed="false">
      <c r="A146" s="23" t="n">
        <v>412305342</v>
      </c>
      <c r="B146" s="24" t="n">
        <v>45960</v>
      </c>
      <c r="C146" s="25" t="s">
        <v>293</v>
      </c>
      <c r="D146" s="25" t="s">
        <v>111</v>
      </c>
      <c r="E146" s="25" t="s">
        <v>112</v>
      </c>
      <c r="F146" s="25" t="s">
        <v>83</v>
      </c>
      <c r="G146" s="25" t="s">
        <v>41</v>
      </c>
      <c r="H146" s="21" t="n">
        <v>32400</v>
      </c>
      <c r="I146" s="25" t="s">
        <v>373</v>
      </c>
      <c r="J146" s="25" t="s">
        <v>119</v>
      </c>
      <c r="K146" s="25" t="s">
        <v>374</v>
      </c>
      <c r="L146" s="25"/>
      <c r="M146" s="25" t="s">
        <v>125</v>
      </c>
      <c r="N146" s="26" t="n">
        <f aca="false">DATE(YEAR(B146),MONTH(B146),1)</f>
        <v>45931</v>
      </c>
      <c r="O146" s="12" t="n">
        <f aca="false">IF(I146="","",INDEX('Jobber quotes'!$C$2:$C$1101,MATCH(I146,'Jobber quotes'!$A$2:$A$1101,0))-B146)</f>
        <v>11</v>
      </c>
    </row>
    <row r="147" customFormat="false" ht="15" hidden="false" customHeight="false" outlineLevel="0" collapsed="false">
      <c r="A147" s="23" t="n">
        <v>412305374</v>
      </c>
      <c r="B147" s="24" t="n">
        <v>45960</v>
      </c>
      <c r="C147" s="25" t="s">
        <v>375</v>
      </c>
      <c r="D147" s="25" t="s">
        <v>88</v>
      </c>
      <c r="E147" s="25" t="s">
        <v>107</v>
      </c>
      <c r="F147" s="25" t="s">
        <v>90</v>
      </c>
      <c r="G147" s="25" t="s">
        <v>115</v>
      </c>
      <c r="H147" s="21"/>
      <c r="I147" s="25"/>
      <c r="J147" s="25"/>
      <c r="K147" s="25"/>
      <c r="L147" s="25" t="s">
        <v>164</v>
      </c>
      <c r="M147" s="25"/>
      <c r="N147" s="26" t="n">
        <f aca="false">DATE(YEAR(B147),MONTH(B147),1)</f>
        <v>45931</v>
      </c>
      <c r="O147" s="12" t="str">
        <f aca="false">IF(I147="","",INDEX('Jobber quotes'!$C$2:$C$1101,MATCH(I147,'Jobber quotes'!$A$2:$A$1101,0))-B147)</f>
        <v/>
      </c>
    </row>
    <row r="148" customFormat="false" ht="15" hidden="false" customHeight="false" outlineLevel="0" collapsed="false">
      <c r="A148" s="23" t="n">
        <v>412305411</v>
      </c>
      <c r="B148" s="24" t="n">
        <v>45960</v>
      </c>
      <c r="C148" s="25" t="s">
        <v>376</v>
      </c>
      <c r="D148" s="25" t="s">
        <v>101</v>
      </c>
      <c r="E148" s="25" t="s">
        <v>112</v>
      </c>
      <c r="F148" s="25" t="s">
        <v>94</v>
      </c>
      <c r="G148" s="25" t="s">
        <v>41</v>
      </c>
      <c r="H148" s="21" t="n">
        <v>22050</v>
      </c>
      <c r="I148" s="25" t="s">
        <v>377</v>
      </c>
      <c r="J148" s="25" t="s">
        <v>119</v>
      </c>
      <c r="K148" s="25" t="s">
        <v>378</v>
      </c>
      <c r="L148" s="25"/>
      <c r="M148" s="25"/>
      <c r="N148" s="26" t="n">
        <f aca="false">DATE(YEAR(B148),MONTH(B148),1)</f>
        <v>45931</v>
      </c>
      <c r="O148" s="12" t="n">
        <f aca="false">IF(I148="","",INDEX('Jobber quotes'!$C$2:$C$1101,MATCH(I148,'Jobber quotes'!$A$2:$A$1101,0))-B148)</f>
        <v>11</v>
      </c>
    </row>
    <row r="149" customFormat="false" ht="15" hidden="false" customHeight="false" outlineLevel="0" collapsed="false">
      <c r="A149" s="23" t="n">
        <v>412305462</v>
      </c>
      <c r="B149" s="24" t="n">
        <v>45960</v>
      </c>
      <c r="C149" s="25" t="s">
        <v>379</v>
      </c>
      <c r="D149" s="25" t="s">
        <v>88</v>
      </c>
      <c r="E149" s="25" t="s">
        <v>112</v>
      </c>
      <c r="F149" s="25" t="s">
        <v>83</v>
      </c>
      <c r="G149" s="25" t="s">
        <v>41</v>
      </c>
      <c r="H149" s="21" t="n">
        <v>20750</v>
      </c>
      <c r="I149" s="25" t="s">
        <v>380</v>
      </c>
      <c r="J149" s="25" t="s">
        <v>119</v>
      </c>
      <c r="K149" s="25" t="s">
        <v>381</v>
      </c>
      <c r="L149" s="25"/>
      <c r="M149" s="25"/>
      <c r="N149" s="26" t="n">
        <f aca="false">DATE(YEAR(B149),MONTH(B149),1)</f>
        <v>45931</v>
      </c>
      <c r="O149" s="12" t="n">
        <f aca="false">IF(I149="","",INDEX('Jobber quotes'!$C$2:$C$1101,MATCH(I149,'Jobber quotes'!$A$2:$A$1101,0))-B149)</f>
        <v>3</v>
      </c>
    </row>
    <row r="150" customFormat="false" ht="15" hidden="false" customHeight="false" outlineLevel="0" collapsed="false">
      <c r="A150" s="23" t="n">
        <v>412305481</v>
      </c>
      <c r="B150" s="24" t="n">
        <v>45960</v>
      </c>
      <c r="C150" s="25" t="s">
        <v>282</v>
      </c>
      <c r="D150" s="25" t="s">
        <v>156</v>
      </c>
      <c r="E150" s="25" t="s">
        <v>89</v>
      </c>
      <c r="F150" s="25" t="s">
        <v>90</v>
      </c>
      <c r="G150" s="25" t="s">
        <v>42</v>
      </c>
      <c r="H150" s="21" t="n">
        <v>14900</v>
      </c>
      <c r="I150" s="25" t="s">
        <v>382</v>
      </c>
      <c r="J150" s="25" t="s">
        <v>85</v>
      </c>
      <c r="K150" s="25"/>
      <c r="L150" s="25" t="s">
        <v>86</v>
      </c>
      <c r="M150" s="25"/>
      <c r="N150" s="26" t="n">
        <f aca="false">DATE(YEAR(B150),MONTH(B150),1)</f>
        <v>45931</v>
      </c>
      <c r="O150" s="12" t="n">
        <f aca="false">IF(I150="","",INDEX('Jobber quotes'!$C$2:$C$1101,MATCH(I150,'Jobber quotes'!$A$2:$A$1101,0))-B150)</f>
        <v>2</v>
      </c>
    </row>
    <row r="151" customFormat="false" ht="15" hidden="false" customHeight="false" outlineLevel="0" collapsed="false">
      <c r="A151" s="23" t="n">
        <v>412305519</v>
      </c>
      <c r="B151" s="24" t="n">
        <v>45960</v>
      </c>
      <c r="C151" s="25" t="s">
        <v>154</v>
      </c>
      <c r="D151" s="25" t="s">
        <v>88</v>
      </c>
      <c r="E151" s="25" t="s">
        <v>107</v>
      </c>
      <c r="F151" s="25" t="s">
        <v>94</v>
      </c>
      <c r="G151" s="25" t="s">
        <v>42</v>
      </c>
      <c r="H151" s="21" t="n">
        <v>12950</v>
      </c>
      <c r="I151" s="25" t="s">
        <v>383</v>
      </c>
      <c r="J151" s="25" t="s">
        <v>85</v>
      </c>
      <c r="K151" s="25"/>
      <c r="L151" s="25" t="s">
        <v>99</v>
      </c>
      <c r="M151" s="25"/>
      <c r="N151" s="26" t="n">
        <f aca="false">DATE(YEAR(B151),MONTH(B151),1)</f>
        <v>45931</v>
      </c>
      <c r="O151" s="12" t="n">
        <f aca="false">IF(I151="","",INDEX('Jobber quotes'!$C$2:$C$1101,MATCH(I151,'Jobber quotes'!$A$2:$A$1101,0))-B151)</f>
        <v>11</v>
      </c>
    </row>
    <row r="152" customFormat="false" ht="15" hidden="false" customHeight="false" outlineLevel="0" collapsed="false">
      <c r="A152" s="23" t="n">
        <v>412305562</v>
      </c>
      <c r="B152" s="24" t="n">
        <v>45960</v>
      </c>
      <c r="C152" s="25" t="s">
        <v>384</v>
      </c>
      <c r="D152" s="25" t="s">
        <v>88</v>
      </c>
      <c r="E152" s="25" t="s">
        <v>89</v>
      </c>
      <c r="F152" s="25" t="s">
        <v>83</v>
      </c>
      <c r="G152" s="25" t="s">
        <v>103</v>
      </c>
      <c r="H152" s="21"/>
      <c r="I152" s="25"/>
      <c r="J152" s="25"/>
      <c r="K152" s="25"/>
      <c r="L152" s="25"/>
      <c r="M152" s="25" t="s">
        <v>104</v>
      </c>
      <c r="N152" s="26" t="n">
        <f aca="false">DATE(YEAR(B152),MONTH(B152),1)</f>
        <v>45931</v>
      </c>
      <c r="O152" s="12" t="str">
        <f aca="false">IF(I152="","",INDEX('Jobber quotes'!$C$2:$C$1101,MATCH(I152,'Jobber quotes'!$A$2:$A$1101,0))-B152)</f>
        <v/>
      </c>
    </row>
    <row r="153" customFormat="false" ht="15" hidden="false" customHeight="false" outlineLevel="0" collapsed="false">
      <c r="A153" s="23" t="n">
        <v>412305595</v>
      </c>
      <c r="B153" s="24" t="n">
        <v>45960</v>
      </c>
      <c r="C153" s="25" t="s">
        <v>334</v>
      </c>
      <c r="D153" s="25" t="s">
        <v>156</v>
      </c>
      <c r="E153" s="25" t="s">
        <v>112</v>
      </c>
      <c r="F153" s="25" t="s">
        <v>90</v>
      </c>
      <c r="G153" s="25" t="s">
        <v>41</v>
      </c>
      <c r="H153" s="21" t="n">
        <v>30500</v>
      </c>
      <c r="I153" s="25" t="s">
        <v>385</v>
      </c>
      <c r="J153" s="25" t="s">
        <v>119</v>
      </c>
      <c r="K153" s="25" t="s">
        <v>386</v>
      </c>
      <c r="L153" s="25"/>
      <c r="M153" s="25"/>
      <c r="N153" s="26" t="n">
        <f aca="false">DATE(YEAR(B153),MONTH(B153),1)</f>
        <v>45931</v>
      </c>
      <c r="O153" s="12" t="n">
        <f aca="false">IF(I153="","",INDEX('Jobber quotes'!$C$2:$C$1101,MATCH(I153,'Jobber quotes'!$A$2:$A$1101,0))-B153)</f>
        <v>2</v>
      </c>
    </row>
    <row r="154" customFormat="false" ht="15" hidden="false" customHeight="false" outlineLevel="0" collapsed="false">
      <c r="A154" s="23" t="n">
        <v>412305632</v>
      </c>
      <c r="B154" s="24" t="n">
        <v>45960</v>
      </c>
      <c r="C154" s="25" t="s">
        <v>387</v>
      </c>
      <c r="D154" s="25" t="s">
        <v>81</v>
      </c>
      <c r="E154" s="25" t="s">
        <v>82</v>
      </c>
      <c r="F154" s="25" t="s">
        <v>94</v>
      </c>
      <c r="G154" s="25" t="s">
        <v>42</v>
      </c>
      <c r="H154" s="21" t="n">
        <v>24000</v>
      </c>
      <c r="I154" s="25" t="s">
        <v>388</v>
      </c>
      <c r="J154" s="25" t="s">
        <v>85</v>
      </c>
      <c r="K154" s="25"/>
      <c r="L154" s="25" t="s">
        <v>109</v>
      </c>
      <c r="M154" s="25"/>
      <c r="N154" s="26" t="n">
        <f aca="false">DATE(YEAR(B154),MONTH(B154),1)</f>
        <v>45931</v>
      </c>
      <c r="O154" s="12" t="n">
        <f aca="false">IF(I154="","",INDEX('Jobber quotes'!$C$2:$C$1101,MATCH(I154,'Jobber quotes'!$A$2:$A$1101,0))-B154)</f>
        <v>2</v>
      </c>
    </row>
    <row r="155" customFormat="false" ht="15" hidden="false" customHeight="false" outlineLevel="0" collapsed="false">
      <c r="A155" s="23" t="n">
        <v>412305684</v>
      </c>
      <c r="B155" s="24" t="n">
        <v>45961</v>
      </c>
      <c r="C155" s="25" t="s">
        <v>389</v>
      </c>
      <c r="D155" s="25" t="s">
        <v>88</v>
      </c>
      <c r="E155" s="25" t="s">
        <v>107</v>
      </c>
      <c r="F155" s="25" t="s">
        <v>83</v>
      </c>
      <c r="G155" s="25" t="s">
        <v>41</v>
      </c>
      <c r="H155" s="21" t="n">
        <v>13050</v>
      </c>
      <c r="I155" s="25" t="s">
        <v>390</v>
      </c>
      <c r="J155" s="25" t="s">
        <v>119</v>
      </c>
      <c r="K155" s="25" t="s">
        <v>391</v>
      </c>
      <c r="L155" s="25"/>
      <c r="M155" s="25"/>
      <c r="N155" s="26" t="n">
        <f aca="false">DATE(YEAR(B155),MONTH(B155),1)</f>
        <v>45931</v>
      </c>
      <c r="O155" s="12" t="n">
        <f aca="false">IF(I155="","",INDEX('Jobber quotes'!$C$2:$C$1101,MATCH(I155,'Jobber quotes'!$A$2:$A$1101,0))-B155)</f>
        <v>2</v>
      </c>
    </row>
    <row r="156" customFormat="false" ht="15" hidden="false" customHeight="false" outlineLevel="0" collapsed="false">
      <c r="A156" s="23" t="n">
        <v>412305706</v>
      </c>
      <c r="B156" s="24" t="n">
        <v>45961</v>
      </c>
      <c r="C156" s="25" t="s">
        <v>274</v>
      </c>
      <c r="D156" s="25" t="s">
        <v>156</v>
      </c>
      <c r="E156" s="25" t="s">
        <v>97</v>
      </c>
      <c r="F156" s="25" t="s">
        <v>90</v>
      </c>
      <c r="G156" s="25" t="s">
        <v>42</v>
      </c>
      <c r="H156" s="21" t="n">
        <v>33500</v>
      </c>
      <c r="I156" s="25" t="s">
        <v>392</v>
      </c>
      <c r="J156" s="25" t="s">
        <v>85</v>
      </c>
      <c r="K156" s="25"/>
      <c r="L156" s="25" t="s">
        <v>109</v>
      </c>
      <c r="M156" s="25"/>
      <c r="N156" s="26" t="n">
        <f aca="false">DATE(YEAR(B156),MONTH(B156),1)</f>
        <v>45931</v>
      </c>
      <c r="O156" s="12" t="n">
        <f aca="false">IF(I156="","",INDEX('Jobber quotes'!$C$2:$C$1101,MATCH(I156,'Jobber quotes'!$A$2:$A$1101,0))-B156)</f>
        <v>9</v>
      </c>
    </row>
    <row r="157" customFormat="false" ht="15" hidden="false" customHeight="false" outlineLevel="0" collapsed="false">
      <c r="A157" s="23" t="n">
        <v>412305742</v>
      </c>
      <c r="B157" s="24" t="n">
        <v>45961</v>
      </c>
      <c r="C157" s="25" t="s">
        <v>393</v>
      </c>
      <c r="D157" s="25" t="s">
        <v>101</v>
      </c>
      <c r="E157" s="25" t="s">
        <v>89</v>
      </c>
      <c r="F157" s="25" t="s">
        <v>94</v>
      </c>
      <c r="G157" s="25" t="s">
        <v>42</v>
      </c>
      <c r="H157" s="21" t="n">
        <v>18800</v>
      </c>
      <c r="I157" s="25" t="s">
        <v>394</v>
      </c>
      <c r="J157" s="25" t="s">
        <v>85</v>
      </c>
      <c r="K157" s="25"/>
      <c r="L157" s="25" t="s">
        <v>86</v>
      </c>
      <c r="M157" s="25"/>
      <c r="N157" s="26" t="n">
        <f aca="false">DATE(YEAR(B157),MONTH(B157),1)</f>
        <v>45931</v>
      </c>
      <c r="O157" s="12" t="n">
        <f aca="false">IF(I157="","",INDEX('Jobber quotes'!$C$2:$C$1101,MATCH(I157,'Jobber quotes'!$A$2:$A$1101,0))-B157)</f>
        <v>6</v>
      </c>
    </row>
    <row r="158" customFormat="false" ht="15" hidden="false" customHeight="false" outlineLevel="0" collapsed="false">
      <c r="A158" s="23" t="n">
        <v>412305779</v>
      </c>
      <c r="B158" s="24" t="n">
        <v>45961</v>
      </c>
      <c r="C158" s="25" t="s">
        <v>395</v>
      </c>
      <c r="D158" s="25" t="s">
        <v>111</v>
      </c>
      <c r="E158" s="25" t="s">
        <v>107</v>
      </c>
      <c r="F158" s="25" t="s">
        <v>83</v>
      </c>
      <c r="G158" s="25" t="s">
        <v>41</v>
      </c>
      <c r="H158" s="21" t="n">
        <v>44600</v>
      </c>
      <c r="I158" s="25" t="s">
        <v>396</v>
      </c>
      <c r="J158" s="25" t="s">
        <v>119</v>
      </c>
      <c r="K158" s="25" t="s">
        <v>397</v>
      </c>
      <c r="L158" s="25"/>
      <c r="M158" s="25" t="s">
        <v>199</v>
      </c>
      <c r="N158" s="26" t="n">
        <f aca="false">DATE(YEAR(B158),MONTH(B158),1)</f>
        <v>45931</v>
      </c>
      <c r="O158" s="12" t="n">
        <f aca="false">IF(I158="","",INDEX('Jobber quotes'!$C$2:$C$1101,MATCH(I158,'Jobber quotes'!$A$2:$A$1101,0))-B158)</f>
        <v>3</v>
      </c>
    </row>
    <row r="159" customFormat="false" ht="15" hidden="false" customHeight="false" outlineLevel="0" collapsed="false">
      <c r="A159" s="23" t="n">
        <v>412305810</v>
      </c>
      <c r="B159" s="24" t="n">
        <v>45961</v>
      </c>
      <c r="C159" s="25" t="s">
        <v>254</v>
      </c>
      <c r="D159" s="25" t="s">
        <v>127</v>
      </c>
      <c r="E159" s="25" t="s">
        <v>89</v>
      </c>
      <c r="F159" s="25" t="s">
        <v>90</v>
      </c>
      <c r="G159" s="25" t="s">
        <v>42</v>
      </c>
      <c r="H159" s="21" t="n">
        <v>5000</v>
      </c>
      <c r="I159" s="25" t="s">
        <v>398</v>
      </c>
      <c r="J159" s="25" t="s">
        <v>85</v>
      </c>
      <c r="K159" s="25"/>
      <c r="L159" s="25" t="s">
        <v>109</v>
      </c>
      <c r="M159" s="25"/>
      <c r="N159" s="26" t="n">
        <f aca="false">DATE(YEAR(B159),MONTH(B159),1)</f>
        <v>45931</v>
      </c>
      <c r="O159" s="12" t="n">
        <f aca="false">IF(I159="","",INDEX('Jobber quotes'!$C$2:$C$1101,MATCH(I159,'Jobber quotes'!$A$2:$A$1101,0))-B159)</f>
        <v>6</v>
      </c>
    </row>
    <row r="160" customFormat="false" ht="15" hidden="false" customHeight="false" outlineLevel="0" collapsed="false">
      <c r="A160" s="23" t="n">
        <v>412305849</v>
      </c>
      <c r="B160" s="24" t="n">
        <v>45961</v>
      </c>
      <c r="C160" s="25" t="s">
        <v>399</v>
      </c>
      <c r="D160" s="25" t="s">
        <v>81</v>
      </c>
      <c r="E160" s="25" t="s">
        <v>97</v>
      </c>
      <c r="F160" s="25" t="s">
        <v>94</v>
      </c>
      <c r="G160" s="25" t="s">
        <v>42</v>
      </c>
      <c r="H160" s="21" t="n">
        <v>6500</v>
      </c>
      <c r="I160" s="25" t="s">
        <v>400</v>
      </c>
      <c r="J160" s="25" t="s">
        <v>85</v>
      </c>
      <c r="K160" s="25"/>
      <c r="L160" s="25" t="s">
        <v>86</v>
      </c>
      <c r="M160" s="25"/>
      <c r="N160" s="26" t="n">
        <f aca="false">DATE(YEAR(B160),MONTH(B160),1)</f>
        <v>45931</v>
      </c>
      <c r="O160" s="12" t="n">
        <f aca="false">IF(I160="","",INDEX('Jobber quotes'!$C$2:$C$1101,MATCH(I160,'Jobber quotes'!$A$2:$A$1101,0))-B160)</f>
        <v>3</v>
      </c>
    </row>
    <row r="161" customFormat="false" ht="15" hidden="false" customHeight="false" outlineLevel="0" collapsed="false">
      <c r="A161" s="23" t="n">
        <v>412305888</v>
      </c>
      <c r="B161" s="24" t="n">
        <v>45962</v>
      </c>
      <c r="C161" s="25" t="s">
        <v>401</v>
      </c>
      <c r="D161" s="25" t="s">
        <v>101</v>
      </c>
      <c r="E161" s="25" t="s">
        <v>112</v>
      </c>
      <c r="F161" s="25" t="s">
        <v>83</v>
      </c>
      <c r="G161" s="25" t="s">
        <v>41</v>
      </c>
      <c r="H161" s="21" t="n">
        <v>16550</v>
      </c>
      <c r="I161" s="25" t="s">
        <v>402</v>
      </c>
      <c r="J161" s="25" t="s">
        <v>119</v>
      </c>
      <c r="K161" s="25" t="s">
        <v>403</v>
      </c>
      <c r="L161" s="25"/>
      <c r="M161" s="25"/>
      <c r="N161" s="26" t="n">
        <f aca="false">DATE(YEAR(B161),MONTH(B161),1)</f>
        <v>45962</v>
      </c>
      <c r="O161" s="12" t="n">
        <f aca="false">IF(I161="","",INDEX('Jobber quotes'!$C$2:$C$1101,MATCH(I161,'Jobber quotes'!$A$2:$A$1101,0))-B161)</f>
        <v>2</v>
      </c>
    </row>
    <row r="162" customFormat="false" ht="15" hidden="false" customHeight="false" outlineLevel="0" collapsed="false">
      <c r="A162" s="23" t="n">
        <v>412305934</v>
      </c>
      <c r="B162" s="24" t="n">
        <v>45962</v>
      </c>
      <c r="C162" s="25" t="s">
        <v>404</v>
      </c>
      <c r="D162" s="25" t="s">
        <v>156</v>
      </c>
      <c r="E162" s="25" t="s">
        <v>97</v>
      </c>
      <c r="F162" s="25" t="s">
        <v>90</v>
      </c>
      <c r="G162" s="25" t="s">
        <v>41</v>
      </c>
      <c r="H162" s="21" t="n">
        <v>12200</v>
      </c>
      <c r="I162" s="25" t="s">
        <v>405</v>
      </c>
      <c r="J162" s="25" t="s">
        <v>119</v>
      </c>
      <c r="K162" s="25" t="s">
        <v>406</v>
      </c>
      <c r="L162" s="25"/>
      <c r="M162" s="25"/>
      <c r="N162" s="26" t="n">
        <f aca="false">DATE(YEAR(B162),MONTH(B162),1)</f>
        <v>45962</v>
      </c>
      <c r="O162" s="12" t="n">
        <f aca="false">IF(I162="","",INDEX('Jobber quotes'!$C$2:$C$1101,MATCH(I162,'Jobber quotes'!$A$2:$A$1101,0))-B162)</f>
        <v>13</v>
      </c>
    </row>
    <row r="163" customFormat="false" ht="15" hidden="false" customHeight="false" outlineLevel="0" collapsed="false">
      <c r="A163" s="23" t="n">
        <v>412305968</v>
      </c>
      <c r="B163" s="24" t="n">
        <v>45962</v>
      </c>
      <c r="C163" s="25" t="s">
        <v>407</v>
      </c>
      <c r="D163" s="25" t="s">
        <v>88</v>
      </c>
      <c r="E163" s="25" t="s">
        <v>97</v>
      </c>
      <c r="F163" s="25" t="s">
        <v>94</v>
      </c>
      <c r="G163" s="25" t="s">
        <v>41</v>
      </c>
      <c r="H163" s="21" t="n">
        <v>15050</v>
      </c>
      <c r="I163" s="25" t="s">
        <v>408</v>
      </c>
      <c r="J163" s="25" t="s">
        <v>119</v>
      </c>
      <c r="K163" s="25" t="s">
        <v>409</v>
      </c>
      <c r="L163" s="25"/>
      <c r="M163" s="25"/>
      <c r="N163" s="26" t="n">
        <f aca="false">DATE(YEAR(B163),MONTH(B163),1)</f>
        <v>45962</v>
      </c>
      <c r="O163" s="12" t="n">
        <f aca="false">IF(I163="","",INDEX('Jobber quotes'!$C$2:$C$1101,MATCH(I163,'Jobber quotes'!$A$2:$A$1101,0))-B163)</f>
        <v>7</v>
      </c>
    </row>
    <row r="164" customFormat="false" ht="15" hidden="false" customHeight="false" outlineLevel="0" collapsed="false">
      <c r="A164" s="23" t="n">
        <v>412306009</v>
      </c>
      <c r="B164" s="24" t="n">
        <v>45963</v>
      </c>
      <c r="C164" s="25" t="s">
        <v>410</v>
      </c>
      <c r="D164" s="25" t="s">
        <v>111</v>
      </c>
      <c r="E164" s="25" t="s">
        <v>112</v>
      </c>
      <c r="F164" s="25" t="s">
        <v>83</v>
      </c>
      <c r="G164" s="25" t="s">
        <v>42</v>
      </c>
      <c r="H164" s="21" t="n">
        <v>34550</v>
      </c>
      <c r="I164" s="25" t="s">
        <v>411</v>
      </c>
      <c r="J164" s="25" t="s">
        <v>85</v>
      </c>
      <c r="K164" s="25"/>
      <c r="L164" s="25" t="s">
        <v>86</v>
      </c>
      <c r="M164" s="25"/>
      <c r="N164" s="26" t="n">
        <f aca="false">DATE(YEAR(B164),MONTH(B164),1)</f>
        <v>45962</v>
      </c>
      <c r="O164" s="12" t="n">
        <f aca="false">IF(I164="","",INDEX('Jobber quotes'!$C$2:$C$1101,MATCH(I164,'Jobber quotes'!$A$2:$A$1101,0))-B164)</f>
        <v>9</v>
      </c>
    </row>
    <row r="165" customFormat="false" ht="15" hidden="false" customHeight="false" outlineLevel="0" collapsed="false">
      <c r="A165" s="23" t="n">
        <v>412306044</v>
      </c>
      <c r="B165" s="24" t="n">
        <v>45963</v>
      </c>
      <c r="C165" s="25" t="s">
        <v>324</v>
      </c>
      <c r="D165" s="25" t="s">
        <v>88</v>
      </c>
      <c r="E165" s="25" t="s">
        <v>112</v>
      </c>
      <c r="F165" s="25" t="s">
        <v>90</v>
      </c>
      <c r="G165" s="25" t="s">
        <v>42</v>
      </c>
      <c r="H165" s="21" t="n">
        <v>14600</v>
      </c>
      <c r="I165" s="25" t="s">
        <v>412</v>
      </c>
      <c r="J165" s="25" t="s">
        <v>85</v>
      </c>
      <c r="K165" s="25"/>
      <c r="L165" s="25" t="s">
        <v>99</v>
      </c>
      <c r="M165" s="25"/>
      <c r="N165" s="26" t="n">
        <f aca="false">DATE(YEAR(B165),MONTH(B165),1)</f>
        <v>45962</v>
      </c>
      <c r="O165" s="12" t="n">
        <f aca="false">IF(I165="","",INDEX('Jobber quotes'!$C$2:$C$1101,MATCH(I165,'Jobber quotes'!$A$2:$A$1101,0))-B165)</f>
        <v>11</v>
      </c>
    </row>
    <row r="166" customFormat="false" ht="15" hidden="false" customHeight="false" outlineLevel="0" collapsed="false">
      <c r="A166" s="23" t="n">
        <v>412306095</v>
      </c>
      <c r="B166" s="24" t="n">
        <v>45964</v>
      </c>
      <c r="C166" s="25" t="s">
        <v>413</v>
      </c>
      <c r="D166" s="25" t="s">
        <v>127</v>
      </c>
      <c r="E166" s="25" t="s">
        <v>112</v>
      </c>
      <c r="F166" s="25" t="s">
        <v>94</v>
      </c>
      <c r="G166" s="25" t="s">
        <v>42</v>
      </c>
      <c r="H166" s="21" t="n">
        <v>7450</v>
      </c>
      <c r="I166" s="25" t="s">
        <v>414</v>
      </c>
      <c r="J166" s="25" t="s">
        <v>85</v>
      </c>
      <c r="K166" s="25"/>
      <c r="L166" s="25" t="s">
        <v>109</v>
      </c>
      <c r="M166" s="25"/>
      <c r="N166" s="26" t="n">
        <f aca="false">DATE(YEAR(B166),MONTH(B166),1)</f>
        <v>45962</v>
      </c>
      <c r="O166" s="12" t="n">
        <f aca="false">IF(I166="","",INDEX('Jobber quotes'!$C$2:$C$1101,MATCH(I166,'Jobber quotes'!$A$2:$A$1101,0))-B166)</f>
        <v>8</v>
      </c>
    </row>
    <row r="167" customFormat="false" ht="15" hidden="false" customHeight="false" outlineLevel="0" collapsed="false">
      <c r="A167" s="23" t="n">
        <v>412306105</v>
      </c>
      <c r="B167" s="24" t="n">
        <v>45964</v>
      </c>
      <c r="C167" s="25" t="s">
        <v>415</v>
      </c>
      <c r="D167" s="25" t="s">
        <v>88</v>
      </c>
      <c r="E167" s="25" t="s">
        <v>97</v>
      </c>
      <c r="F167" s="25" t="s">
        <v>83</v>
      </c>
      <c r="G167" s="25" t="s">
        <v>42</v>
      </c>
      <c r="H167" s="21" t="n">
        <v>36950</v>
      </c>
      <c r="I167" s="25" t="s">
        <v>416</v>
      </c>
      <c r="J167" s="25" t="s">
        <v>85</v>
      </c>
      <c r="K167" s="25"/>
      <c r="L167" s="25" t="s">
        <v>92</v>
      </c>
      <c r="M167" s="25"/>
      <c r="N167" s="26" t="n">
        <f aca="false">DATE(YEAR(B167),MONTH(B167),1)</f>
        <v>45962</v>
      </c>
      <c r="O167" s="12" t="n">
        <f aca="false">IF(I167="","",INDEX('Jobber quotes'!$C$2:$C$1101,MATCH(I167,'Jobber quotes'!$A$2:$A$1101,0))-B167)</f>
        <v>10</v>
      </c>
    </row>
    <row r="168" customFormat="false" ht="15" hidden="false" customHeight="false" outlineLevel="0" collapsed="false">
      <c r="A168" s="23" t="n">
        <v>412306167</v>
      </c>
      <c r="B168" s="24" t="n">
        <v>45964</v>
      </c>
      <c r="C168" s="25" t="s">
        <v>150</v>
      </c>
      <c r="D168" s="25" t="s">
        <v>111</v>
      </c>
      <c r="E168" s="25" t="s">
        <v>112</v>
      </c>
      <c r="F168" s="25" t="s">
        <v>90</v>
      </c>
      <c r="G168" s="25" t="s">
        <v>41</v>
      </c>
      <c r="H168" s="21" t="n">
        <v>41750</v>
      </c>
      <c r="I168" s="25" t="s">
        <v>417</v>
      </c>
      <c r="J168" s="25" t="s">
        <v>119</v>
      </c>
      <c r="K168" s="25" t="s">
        <v>418</v>
      </c>
      <c r="L168" s="25"/>
      <c r="M168" s="25"/>
      <c r="N168" s="26" t="n">
        <f aca="false">DATE(YEAR(B168),MONTH(B168),1)</f>
        <v>45962</v>
      </c>
      <c r="O168" s="12" t="n">
        <f aca="false">IF(I168="","",INDEX('Jobber quotes'!$C$2:$C$1101,MATCH(I168,'Jobber quotes'!$A$2:$A$1101,0))-B168)</f>
        <v>9</v>
      </c>
    </row>
    <row r="169" customFormat="false" ht="15" hidden="false" customHeight="false" outlineLevel="0" collapsed="false">
      <c r="A169" s="23" t="n">
        <v>412306198</v>
      </c>
      <c r="B169" s="24" t="n">
        <v>45964</v>
      </c>
      <c r="C169" s="25" t="s">
        <v>419</v>
      </c>
      <c r="D169" s="25" t="s">
        <v>127</v>
      </c>
      <c r="E169" s="25" t="s">
        <v>82</v>
      </c>
      <c r="F169" s="25" t="s">
        <v>94</v>
      </c>
      <c r="G169" s="25" t="s">
        <v>41</v>
      </c>
      <c r="H169" s="21" t="n">
        <v>9300</v>
      </c>
      <c r="I169" s="25" t="s">
        <v>420</v>
      </c>
      <c r="J169" s="25" t="s">
        <v>119</v>
      </c>
      <c r="K169" s="25" t="s">
        <v>421</v>
      </c>
      <c r="L169" s="25"/>
      <c r="M169" s="25" t="s">
        <v>199</v>
      </c>
      <c r="N169" s="26" t="n">
        <f aca="false">DATE(YEAR(B169),MONTH(B169),1)</f>
        <v>45962</v>
      </c>
      <c r="O169" s="12" t="n">
        <f aca="false">IF(I169="","",INDEX('Jobber quotes'!$C$2:$C$1101,MATCH(I169,'Jobber quotes'!$A$2:$A$1101,0))-B169)</f>
        <v>4</v>
      </c>
    </row>
    <row r="170" customFormat="false" ht="15" hidden="false" customHeight="false" outlineLevel="0" collapsed="false">
      <c r="A170" s="23" t="n">
        <v>412306244</v>
      </c>
      <c r="B170" s="24" t="n">
        <v>45964</v>
      </c>
      <c r="C170" s="25" t="s">
        <v>87</v>
      </c>
      <c r="D170" s="25" t="s">
        <v>88</v>
      </c>
      <c r="E170" s="25" t="s">
        <v>112</v>
      </c>
      <c r="F170" s="25" t="s">
        <v>83</v>
      </c>
      <c r="G170" s="25" t="s">
        <v>41</v>
      </c>
      <c r="H170" s="21" t="n">
        <v>33950</v>
      </c>
      <c r="I170" s="25" t="s">
        <v>422</v>
      </c>
      <c r="J170" s="25" t="s">
        <v>119</v>
      </c>
      <c r="K170" s="25" t="s">
        <v>423</v>
      </c>
      <c r="L170" s="25"/>
      <c r="M170" s="25"/>
      <c r="N170" s="26" t="n">
        <f aca="false">DATE(YEAR(B170),MONTH(B170),1)</f>
        <v>45962</v>
      </c>
      <c r="O170" s="12" t="n">
        <f aca="false">IF(I170="","",INDEX('Jobber quotes'!$C$2:$C$1101,MATCH(I170,'Jobber quotes'!$A$2:$A$1101,0))-B170)</f>
        <v>12</v>
      </c>
    </row>
    <row r="171" customFormat="false" ht="15" hidden="false" customHeight="false" outlineLevel="0" collapsed="false">
      <c r="A171" s="23" t="n">
        <v>412306271</v>
      </c>
      <c r="B171" s="24" t="n">
        <v>45964</v>
      </c>
      <c r="C171" s="25" t="s">
        <v>424</v>
      </c>
      <c r="D171" s="25" t="s">
        <v>106</v>
      </c>
      <c r="E171" s="25" t="s">
        <v>89</v>
      </c>
      <c r="F171" s="25" t="s">
        <v>90</v>
      </c>
      <c r="G171" s="25" t="s">
        <v>41</v>
      </c>
      <c r="H171" s="21" t="n">
        <v>7800</v>
      </c>
      <c r="I171" s="25" t="s">
        <v>425</v>
      </c>
      <c r="J171" s="25" t="s">
        <v>119</v>
      </c>
      <c r="K171" s="25" t="s">
        <v>426</v>
      </c>
      <c r="L171" s="25"/>
      <c r="M171" s="25"/>
      <c r="N171" s="26" t="n">
        <f aca="false">DATE(YEAR(B171),MONTH(B171),1)</f>
        <v>45962</v>
      </c>
      <c r="O171" s="12" t="n">
        <f aca="false">IF(I171="","",INDEX('Jobber quotes'!$C$2:$C$1101,MATCH(I171,'Jobber quotes'!$A$2:$A$1101,0))-B171)</f>
        <v>14</v>
      </c>
    </row>
    <row r="172" customFormat="false" ht="15" hidden="false" customHeight="false" outlineLevel="0" collapsed="false">
      <c r="A172" s="23" t="n">
        <v>412306300</v>
      </c>
      <c r="B172" s="24" t="n">
        <v>45964</v>
      </c>
      <c r="C172" s="25" t="s">
        <v>427</v>
      </c>
      <c r="D172" s="25" t="s">
        <v>81</v>
      </c>
      <c r="E172" s="25" t="s">
        <v>89</v>
      </c>
      <c r="F172" s="25" t="s">
        <v>94</v>
      </c>
      <c r="G172" s="25" t="s">
        <v>41</v>
      </c>
      <c r="H172" s="21" t="n">
        <v>11250</v>
      </c>
      <c r="I172" s="25" t="s">
        <v>428</v>
      </c>
      <c r="J172" s="25" t="s">
        <v>119</v>
      </c>
      <c r="K172" s="25" t="s">
        <v>429</v>
      </c>
      <c r="L172" s="25"/>
      <c r="M172" s="25" t="s">
        <v>125</v>
      </c>
      <c r="N172" s="26" t="n">
        <f aca="false">DATE(YEAR(B172),MONTH(B172),1)</f>
        <v>45962</v>
      </c>
      <c r="O172" s="12" t="n">
        <f aca="false">IF(I172="","",INDEX('Jobber quotes'!$C$2:$C$1101,MATCH(I172,'Jobber quotes'!$A$2:$A$1101,0))-B172)</f>
        <v>7</v>
      </c>
    </row>
    <row r="173" customFormat="false" ht="15" hidden="false" customHeight="false" outlineLevel="0" collapsed="false">
      <c r="A173" s="23" t="n">
        <v>412306337</v>
      </c>
      <c r="B173" s="24" t="n">
        <v>45964</v>
      </c>
      <c r="C173" s="25" t="s">
        <v>247</v>
      </c>
      <c r="D173" s="25" t="s">
        <v>127</v>
      </c>
      <c r="E173" s="25" t="s">
        <v>89</v>
      </c>
      <c r="F173" s="25" t="s">
        <v>83</v>
      </c>
      <c r="G173" s="25" t="s">
        <v>42</v>
      </c>
      <c r="H173" s="21" t="n">
        <v>3700</v>
      </c>
      <c r="I173" s="25" t="s">
        <v>430</v>
      </c>
      <c r="J173" s="25" t="s">
        <v>85</v>
      </c>
      <c r="K173" s="25"/>
      <c r="L173" s="25" t="s">
        <v>99</v>
      </c>
      <c r="M173" s="25"/>
      <c r="N173" s="26" t="n">
        <f aca="false">DATE(YEAR(B173),MONTH(B173),1)</f>
        <v>45962</v>
      </c>
      <c r="O173" s="12" t="n">
        <f aca="false">IF(I173="","",INDEX('Jobber quotes'!$C$2:$C$1101,MATCH(I173,'Jobber quotes'!$A$2:$A$1101,0))-B173)</f>
        <v>9</v>
      </c>
    </row>
    <row r="174" customFormat="false" ht="15" hidden="false" customHeight="false" outlineLevel="0" collapsed="false">
      <c r="A174" s="23" t="n">
        <v>412306387</v>
      </c>
      <c r="B174" s="24" t="n">
        <v>45965</v>
      </c>
      <c r="C174" s="25" t="s">
        <v>431</v>
      </c>
      <c r="D174" s="25" t="s">
        <v>106</v>
      </c>
      <c r="E174" s="25" t="s">
        <v>89</v>
      </c>
      <c r="F174" s="25" t="s">
        <v>90</v>
      </c>
      <c r="G174" s="25" t="s">
        <v>42</v>
      </c>
      <c r="H174" s="21" t="n">
        <v>2500</v>
      </c>
      <c r="I174" s="25" t="s">
        <v>432</v>
      </c>
      <c r="J174" s="25" t="s">
        <v>85</v>
      </c>
      <c r="K174" s="25"/>
      <c r="L174" s="25" t="s">
        <v>92</v>
      </c>
      <c r="M174" s="25"/>
      <c r="N174" s="26" t="n">
        <f aca="false">DATE(YEAR(B174),MONTH(B174),1)</f>
        <v>45962</v>
      </c>
      <c r="O174" s="12" t="n">
        <f aca="false">IF(I174="","",INDEX('Jobber quotes'!$C$2:$C$1101,MATCH(I174,'Jobber quotes'!$A$2:$A$1101,0))-B174)</f>
        <v>10</v>
      </c>
    </row>
    <row r="175" customFormat="false" ht="15" hidden="false" customHeight="false" outlineLevel="0" collapsed="false">
      <c r="A175" s="23" t="n">
        <v>412306409</v>
      </c>
      <c r="B175" s="24" t="n">
        <v>45965</v>
      </c>
      <c r="C175" s="25" t="s">
        <v>375</v>
      </c>
      <c r="D175" s="25" t="s">
        <v>88</v>
      </c>
      <c r="E175" s="25" t="s">
        <v>107</v>
      </c>
      <c r="F175" s="25" t="s">
        <v>94</v>
      </c>
      <c r="G175" s="25" t="s">
        <v>103</v>
      </c>
      <c r="H175" s="21"/>
      <c r="I175" s="25"/>
      <c r="J175" s="25"/>
      <c r="K175" s="25"/>
      <c r="L175" s="25"/>
      <c r="M175" s="25" t="s">
        <v>104</v>
      </c>
      <c r="N175" s="26" t="n">
        <f aca="false">DATE(YEAR(B175),MONTH(B175),1)</f>
        <v>45962</v>
      </c>
      <c r="O175" s="12" t="str">
        <f aca="false">IF(I175="","",INDEX('Jobber quotes'!$C$2:$C$1101,MATCH(I175,'Jobber quotes'!$A$2:$A$1101,0))-B175)</f>
        <v/>
      </c>
    </row>
    <row r="176" customFormat="false" ht="15" hidden="false" customHeight="false" outlineLevel="0" collapsed="false">
      <c r="A176" s="23" t="n">
        <v>412306464</v>
      </c>
      <c r="B176" s="24" t="n">
        <v>45965</v>
      </c>
      <c r="C176" s="25" t="s">
        <v>209</v>
      </c>
      <c r="D176" s="25" t="s">
        <v>156</v>
      </c>
      <c r="E176" s="25" t="s">
        <v>89</v>
      </c>
      <c r="F176" s="25" t="s">
        <v>83</v>
      </c>
      <c r="G176" s="25" t="s">
        <v>42</v>
      </c>
      <c r="H176" s="21" t="n">
        <v>14400</v>
      </c>
      <c r="I176" s="25" t="s">
        <v>433</v>
      </c>
      <c r="J176" s="25" t="s">
        <v>85</v>
      </c>
      <c r="K176" s="25"/>
      <c r="L176" s="25" t="s">
        <v>109</v>
      </c>
      <c r="M176" s="25"/>
      <c r="N176" s="26" t="n">
        <f aca="false">DATE(YEAR(B176),MONTH(B176),1)</f>
        <v>45962</v>
      </c>
      <c r="O176" s="12" t="n">
        <f aca="false">IF(I176="","",INDEX('Jobber quotes'!$C$2:$C$1101,MATCH(I176,'Jobber quotes'!$A$2:$A$1101,0))-B176)</f>
        <v>3</v>
      </c>
    </row>
    <row r="177" customFormat="false" ht="15" hidden="false" customHeight="false" outlineLevel="0" collapsed="false">
      <c r="A177" s="23" t="n">
        <v>412306501</v>
      </c>
      <c r="B177" s="24" t="n">
        <v>45965</v>
      </c>
      <c r="C177" s="25" t="s">
        <v>264</v>
      </c>
      <c r="D177" s="25" t="s">
        <v>106</v>
      </c>
      <c r="E177" s="25" t="s">
        <v>107</v>
      </c>
      <c r="F177" s="25" t="s">
        <v>90</v>
      </c>
      <c r="G177" s="25" t="s">
        <v>42</v>
      </c>
      <c r="H177" s="21" t="n">
        <v>2650</v>
      </c>
      <c r="I177" s="25" t="s">
        <v>434</v>
      </c>
      <c r="J177" s="25" t="s">
        <v>85</v>
      </c>
      <c r="K177" s="25"/>
      <c r="L177" s="25" t="s">
        <v>109</v>
      </c>
      <c r="M177" s="25"/>
      <c r="N177" s="26" t="n">
        <f aca="false">DATE(YEAR(B177),MONTH(B177),1)</f>
        <v>45962</v>
      </c>
      <c r="O177" s="12" t="n">
        <f aca="false">IF(I177="","",INDEX('Jobber quotes'!$C$2:$C$1101,MATCH(I177,'Jobber quotes'!$A$2:$A$1101,0))-B177)</f>
        <v>6</v>
      </c>
    </row>
    <row r="178" customFormat="false" ht="15" hidden="false" customHeight="false" outlineLevel="0" collapsed="false">
      <c r="A178" s="23" t="n">
        <v>412306514</v>
      </c>
      <c r="B178" s="24" t="n">
        <v>45966</v>
      </c>
      <c r="C178" s="25" t="s">
        <v>227</v>
      </c>
      <c r="D178" s="25" t="s">
        <v>106</v>
      </c>
      <c r="E178" s="25" t="s">
        <v>112</v>
      </c>
      <c r="F178" s="25" t="s">
        <v>94</v>
      </c>
      <c r="G178" s="25" t="s">
        <v>115</v>
      </c>
      <c r="H178" s="21"/>
      <c r="I178" s="25"/>
      <c r="J178" s="25"/>
      <c r="K178" s="25"/>
      <c r="L178" s="25" t="s">
        <v>171</v>
      </c>
      <c r="M178" s="25"/>
      <c r="N178" s="26" t="n">
        <f aca="false">DATE(YEAR(B178),MONTH(B178),1)</f>
        <v>45962</v>
      </c>
      <c r="O178" s="12" t="str">
        <f aca="false">IF(I178="","",INDEX('Jobber quotes'!$C$2:$C$1101,MATCH(I178,'Jobber quotes'!$A$2:$A$1101,0))-B178)</f>
        <v/>
      </c>
    </row>
    <row r="179" customFormat="false" ht="15" hidden="false" customHeight="false" outlineLevel="0" collapsed="false">
      <c r="A179" s="23" t="n">
        <v>412306576</v>
      </c>
      <c r="B179" s="24" t="n">
        <v>45966</v>
      </c>
      <c r="C179" s="25" t="s">
        <v>347</v>
      </c>
      <c r="D179" s="25" t="s">
        <v>127</v>
      </c>
      <c r="E179" s="25" t="s">
        <v>82</v>
      </c>
      <c r="F179" s="25" t="s">
        <v>83</v>
      </c>
      <c r="G179" s="25" t="s">
        <v>42</v>
      </c>
      <c r="H179" s="21" t="n">
        <v>3900</v>
      </c>
      <c r="I179" s="25" t="s">
        <v>435</v>
      </c>
      <c r="J179" s="25" t="s">
        <v>85</v>
      </c>
      <c r="K179" s="25"/>
      <c r="L179" s="25" t="s">
        <v>109</v>
      </c>
      <c r="M179" s="25"/>
      <c r="N179" s="26" t="n">
        <f aca="false">DATE(YEAR(B179),MONTH(B179),1)</f>
        <v>45962</v>
      </c>
      <c r="O179" s="12" t="n">
        <f aca="false">IF(I179="","",INDEX('Jobber quotes'!$C$2:$C$1101,MATCH(I179,'Jobber quotes'!$A$2:$A$1101,0))-B179)</f>
        <v>3</v>
      </c>
    </row>
    <row r="180" customFormat="false" ht="15" hidden="false" customHeight="false" outlineLevel="0" collapsed="false">
      <c r="A180" s="23" t="n">
        <v>412306616</v>
      </c>
      <c r="B180" s="24" t="n">
        <v>45966</v>
      </c>
      <c r="C180" s="25" t="s">
        <v>436</v>
      </c>
      <c r="D180" s="25" t="s">
        <v>101</v>
      </c>
      <c r="E180" s="25" t="s">
        <v>82</v>
      </c>
      <c r="F180" s="25" t="s">
        <v>90</v>
      </c>
      <c r="G180" s="25" t="s">
        <v>41</v>
      </c>
      <c r="H180" s="21" t="n">
        <v>27200</v>
      </c>
      <c r="I180" s="25" t="s">
        <v>437</v>
      </c>
      <c r="J180" s="25" t="s">
        <v>119</v>
      </c>
      <c r="K180" s="25" t="s">
        <v>438</v>
      </c>
      <c r="L180" s="25"/>
      <c r="M180" s="25"/>
      <c r="N180" s="26" t="n">
        <f aca="false">DATE(YEAR(B180),MONTH(B180),1)</f>
        <v>45962</v>
      </c>
      <c r="O180" s="12" t="n">
        <f aca="false">IF(I180="","",INDEX('Jobber quotes'!$C$2:$C$1101,MATCH(I180,'Jobber quotes'!$A$2:$A$1101,0))-B180)</f>
        <v>3</v>
      </c>
    </row>
    <row r="181" customFormat="false" ht="15" hidden="false" customHeight="false" outlineLevel="0" collapsed="false">
      <c r="A181" s="23" t="n">
        <v>412306629</v>
      </c>
      <c r="B181" s="24" t="n">
        <v>45966</v>
      </c>
      <c r="C181" s="25" t="s">
        <v>439</v>
      </c>
      <c r="D181" s="25" t="s">
        <v>106</v>
      </c>
      <c r="E181" s="25" t="s">
        <v>97</v>
      </c>
      <c r="F181" s="25" t="s">
        <v>94</v>
      </c>
      <c r="G181" s="25" t="s">
        <v>42</v>
      </c>
      <c r="H181" s="21" t="n">
        <v>1400</v>
      </c>
      <c r="I181" s="25" t="s">
        <v>440</v>
      </c>
      <c r="J181" s="25" t="s">
        <v>85</v>
      </c>
      <c r="K181" s="25"/>
      <c r="L181" s="25" t="s">
        <v>99</v>
      </c>
      <c r="M181" s="25" t="s">
        <v>125</v>
      </c>
      <c r="N181" s="26" t="n">
        <f aca="false">DATE(YEAR(B181),MONTH(B181),1)</f>
        <v>45962</v>
      </c>
      <c r="O181" s="12" t="n">
        <f aca="false">IF(I181="","",INDEX('Jobber quotes'!$C$2:$C$1101,MATCH(I181,'Jobber quotes'!$A$2:$A$1101,0))-B181)</f>
        <v>9</v>
      </c>
    </row>
    <row r="182" customFormat="false" ht="15" hidden="false" customHeight="false" outlineLevel="0" collapsed="false">
      <c r="A182" s="23" t="n">
        <v>412306690</v>
      </c>
      <c r="B182" s="24" t="n">
        <v>45966</v>
      </c>
      <c r="C182" s="25" t="s">
        <v>441</v>
      </c>
      <c r="D182" s="25" t="s">
        <v>88</v>
      </c>
      <c r="E182" s="25" t="s">
        <v>82</v>
      </c>
      <c r="F182" s="25" t="s">
        <v>83</v>
      </c>
      <c r="G182" s="25" t="s">
        <v>42</v>
      </c>
      <c r="H182" s="21" t="n">
        <v>9250</v>
      </c>
      <c r="I182" s="25" t="s">
        <v>442</v>
      </c>
      <c r="J182" s="25" t="s">
        <v>85</v>
      </c>
      <c r="K182" s="25"/>
      <c r="L182" s="25" t="s">
        <v>99</v>
      </c>
      <c r="M182" s="25"/>
      <c r="N182" s="26" t="n">
        <f aca="false">DATE(YEAR(B182),MONTH(B182),1)</f>
        <v>45962</v>
      </c>
      <c r="O182" s="12" t="n">
        <f aca="false">IF(I182="","",INDEX('Jobber quotes'!$C$2:$C$1101,MATCH(I182,'Jobber quotes'!$A$2:$A$1101,0))-B182)</f>
        <v>4</v>
      </c>
    </row>
    <row r="183" customFormat="false" ht="15" hidden="false" customHeight="false" outlineLevel="0" collapsed="false">
      <c r="A183" s="23" t="n">
        <v>412306706</v>
      </c>
      <c r="B183" s="24" t="n">
        <v>45966</v>
      </c>
      <c r="C183" s="25" t="s">
        <v>443</v>
      </c>
      <c r="D183" s="25" t="s">
        <v>156</v>
      </c>
      <c r="E183" s="25" t="s">
        <v>89</v>
      </c>
      <c r="F183" s="25" t="s">
        <v>90</v>
      </c>
      <c r="G183" s="25" t="s">
        <v>42</v>
      </c>
      <c r="H183" s="21" t="n">
        <v>33000</v>
      </c>
      <c r="I183" s="25" t="s">
        <v>444</v>
      </c>
      <c r="J183" s="25" t="s">
        <v>85</v>
      </c>
      <c r="K183" s="25"/>
      <c r="L183" s="25" t="s">
        <v>99</v>
      </c>
      <c r="M183" s="25"/>
      <c r="N183" s="26" t="n">
        <f aca="false">DATE(YEAR(B183),MONTH(B183),1)</f>
        <v>45962</v>
      </c>
      <c r="O183" s="12" t="n">
        <f aca="false">IF(I183="","",INDEX('Jobber quotes'!$C$2:$C$1101,MATCH(I183,'Jobber quotes'!$A$2:$A$1101,0))-B183)</f>
        <v>7</v>
      </c>
    </row>
    <row r="184" customFormat="false" ht="15" hidden="false" customHeight="false" outlineLevel="0" collapsed="false">
      <c r="A184" s="23" t="n">
        <v>412306739</v>
      </c>
      <c r="B184" s="24" t="n">
        <v>45966</v>
      </c>
      <c r="C184" s="25" t="s">
        <v>445</v>
      </c>
      <c r="D184" s="25" t="s">
        <v>81</v>
      </c>
      <c r="E184" s="25" t="s">
        <v>97</v>
      </c>
      <c r="F184" s="25" t="s">
        <v>94</v>
      </c>
      <c r="G184" s="25" t="s">
        <v>42</v>
      </c>
      <c r="H184" s="21" t="n">
        <v>13900</v>
      </c>
      <c r="I184" s="25" t="s">
        <v>446</v>
      </c>
      <c r="J184" s="25" t="s">
        <v>85</v>
      </c>
      <c r="K184" s="25"/>
      <c r="L184" s="25" t="s">
        <v>99</v>
      </c>
      <c r="M184" s="25"/>
      <c r="N184" s="26" t="n">
        <f aca="false">DATE(YEAR(B184),MONTH(B184),1)</f>
        <v>45962</v>
      </c>
      <c r="O184" s="12" t="n">
        <f aca="false">IF(I184="","",INDEX('Jobber quotes'!$C$2:$C$1101,MATCH(I184,'Jobber quotes'!$A$2:$A$1101,0))-B184)</f>
        <v>9</v>
      </c>
    </row>
    <row r="185" customFormat="false" ht="15" hidden="false" customHeight="false" outlineLevel="0" collapsed="false">
      <c r="A185" s="23" t="n">
        <v>412306779</v>
      </c>
      <c r="B185" s="24" t="n">
        <v>45966</v>
      </c>
      <c r="C185" s="25" t="s">
        <v>447</v>
      </c>
      <c r="D185" s="25" t="s">
        <v>81</v>
      </c>
      <c r="E185" s="25" t="s">
        <v>112</v>
      </c>
      <c r="F185" s="25" t="s">
        <v>83</v>
      </c>
      <c r="G185" s="25" t="s">
        <v>103</v>
      </c>
      <c r="H185" s="21"/>
      <c r="I185" s="25"/>
      <c r="J185" s="25"/>
      <c r="K185" s="25"/>
      <c r="L185" s="25"/>
      <c r="M185" s="25" t="s">
        <v>104</v>
      </c>
      <c r="N185" s="26" t="n">
        <f aca="false">DATE(YEAR(B185),MONTH(B185),1)</f>
        <v>45962</v>
      </c>
      <c r="O185" s="12" t="str">
        <f aca="false">IF(I185="","",INDEX('Jobber quotes'!$C$2:$C$1101,MATCH(I185,'Jobber quotes'!$A$2:$A$1101,0))-B185)</f>
        <v/>
      </c>
    </row>
    <row r="186" customFormat="false" ht="15" hidden="false" customHeight="false" outlineLevel="0" collapsed="false">
      <c r="A186" s="23" t="n">
        <v>412306830</v>
      </c>
      <c r="B186" s="24" t="n">
        <v>45967</v>
      </c>
      <c r="C186" s="25" t="s">
        <v>295</v>
      </c>
      <c r="D186" s="25" t="s">
        <v>106</v>
      </c>
      <c r="E186" s="25" t="s">
        <v>107</v>
      </c>
      <c r="F186" s="25" t="s">
        <v>90</v>
      </c>
      <c r="G186" s="25" t="s">
        <v>41</v>
      </c>
      <c r="H186" s="21" t="n">
        <v>2400</v>
      </c>
      <c r="I186" s="25" t="s">
        <v>448</v>
      </c>
      <c r="J186" s="25" t="s">
        <v>119</v>
      </c>
      <c r="K186" s="25" t="s">
        <v>449</v>
      </c>
      <c r="L186" s="25"/>
      <c r="M186" s="25" t="s">
        <v>125</v>
      </c>
      <c r="N186" s="26" t="n">
        <f aca="false">DATE(YEAR(B186),MONTH(B186),1)</f>
        <v>45962</v>
      </c>
      <c r="O186" s="12" t="n">
        <f aca="false">IF(I186="","",INDEX('Jobber quotes'!$C$2:$C$1101,MATCH(I186,'Jobber quotes'!$A$2:$A$1101,0))-B186)</f>
        <v>11</v>
      </c>
    </row>
    <row r="187" customFormat="false" ht="15" hidden="false" customHeight="false" outlineLevel="0" collapsed="false">
      <c r="A187" s="23" t="n">
        <v>412306855</v>
      </c>
      <c r="B187" s="24" t="n">
        <v>45967</v>
      </c>
      <c r="C187" s="25" t="s">
        <v>450</v>
      </c>
      <c r="D187" s="25" t="s">
        <v>106</v>
      </c>
      <c r="E187" s="25" t="s">
        <v>112</v>
      </c>
      <c r="F187" s="25" t="s">
        <v>94</v>
      </c>
      <c r="G187" s="25" t="s">
        <v>115</v>
      </c>
      <c r="H187" s="21"/>
      <c r="I187" s="25"/>
      <c r="J187" s="25"/>
      <c r="K187" s="25"/>
      <c r="L187" s="25" t="s">
        <v>171</v>
      </c>
      <c r="M187" s="25"/>
      <c r="N187" s="26" t="n">
        <f aca="false">DATE(YEAR(B187),MONTH(B187),1)</f>
        <v>45962</v>
      </c>
      <c r="O187" s="12" t="str">
        <f aca="false">IF(I187="","",INDEX('Jobber quotes'!$C$2:$C$1101,MATCH(I187,'Jobber quotes'!$A$2:$A$1101,0))-B187)</f>
        <v/>
      </c>
    </row>
    <row r="188" customFormat="false" ht="15" hidden="false" customHeight="false" outlineLevel="0" collapsed="false">
      <c r="A188" s="23" t="n">
        <v>412306890</v>
      </c>
      <c r="B188" s="24" t="n">
        <v>45967</v>
      </c>
      <c r="C188" s="25" t="s">
        <v>451</v>
      </c>
      <c r="D188" s="25" t="s">
        <v>81</v>
      </c>
      <c r="E188" s="25" t="s">
        <v>82</v>
      </c>
      <c r="F188" s="25" t="s">
        <v>83</v>
      </c>
      <c r="G188" s="25" t="s">
        <v>41</v>
      </c>
      <c r="H188" s="21" t="n">
        <v>21350</v>
      </c>
      <c r="I188" s="25" t="s">
        <v>452</v>
      </c>
      <c r="J188" s="25" t="s">
        <v>119</v>
      </c>
      <c r="K188" s="25" t="s">
        <v>453</v>
      </c>
      <c r="L188" s="25"/>
      <c r="M188" s="25" t="s">
        <v>129</v>
      </c>
      <c r="N188" s="26" t="n">
        <f aca="false">DATE(YEAR(B188),MONTH(B188),1)</f>
        <v>45962</v>
      </c>
      <c r="O188" s="12" t="n">
        <f aca="false">IF(I188="","",INDEX('Jobber quotes'!$C$2:$C$1101,MATCH(I188,'Jobber quotes'!$A$2:$A$1101,0))-B188)</f>
        <v>5</v>
      </c>
    </row>
    <row r="189" customFormat="false" ht="15" hidden="false" customHeight="false" outlineLevel="0" collapsed="false">
      <c r="A189" s="23" t="n">
        <v>412306937</v>
      </c>
      <c r="B189" s="24" t="n">
        <v>45967</v>
      </c>
      <c r="C189" s="25" t="s">
        <v>395</v>
      </c>
      <c r="D189" s="25" t="s">
        <v>111</v>
      </c>
      <c r="E189" s="25" t="s">
        <v>112</v>
      </c>
      <c r="F189" s="25" t="s">
        <v>90</v>
      </c>
      <c r="G189" s="25" t="s">
        <v>41</v>
      </c>
      <c r="H189" s="21" t="n">
        <v>9550</v>
      </c>
      <c r="I189" s="25" t="s">
        <v>454</v>
      </c>
      <c r="J189" s="25" t="s">
        <v>119</v>
      </c>
      <c r="K189" s="25" t="s">
        <v>455</v>
      </c>
      <c r="L189" s="25"/>
      <c r="M189" s="25"/>
      <c r="N189" s="26" t="n">
        <f aca="false">DATE(YEAR(B189),MONTH(B189),1)</f>
        <v>45962</v>
      </c>
      <c r="O189" s="12" t="n">
        <f aca="false">IF(I189="","",INDEX('Jobber quotes'!$C$2:$C$1101,MATCH(I189,'Jobber quotes'!$A$2:$A$1101,0))-B189)</f>
        <v>7</v>
      </c>
    </row>
    <row r="190" customFormat="false" ht="15" hidden="false" customHeight="false" outlineLevel="0" collapsed="false">
      <c r="A190" s="23" t="n">
        <v>412306965</v>
      </c>
      <c r="B190" s="24" t="n">
        <v>45967</v>
      </c>
      <c r="C190" s="25" t="s">
        <v>456</v>
      </c>
      <c r="D190" s="25" t="s">
        <v>106</v>
      </c>
      <c r="E190" s="25" t="s">
        <v>112</v>
      </c>
      <c r="F190" s="25" t="s">
        <v>94</v>
      </c>
      <c r="G190" s="25" t="s">
        <v>115</v>
      </c>
      <c r="H190" s="21"/>
      <c r="I190" s="25"/>
      <c r="J190" s="25"/>
      <c r="K190" s="25"/>
      <c r="L190" s="25" t="s">
        <v>146</v>
      </c>
      <c r="M190" s="25"/>
      <c r="N190" s="26" t="n">
        <f aca="false">DATE(YEAR(B190),MONTH(B190),1)</f>
        <v>45962</v>
      </c>
      <c r="O190" s="12" t="str">
        <f aca="false">IF(I190="","",INDEX('Jobber quotes'!$C$2:$C$1101,MATCH(I190,'Jobber quotes'!$A$2:$A$1101,0))-B190)</f>
        <v/>
      </c>
    </row>
    <row r="191" customFormat="false" ht="15" hidden="false" customHeight="false" outlineLevel="0" collapsed="false">
      <c r="A191" s="23" t="n">
        <v>412307010</v>
      </c>
      <c r="B191" s="24" t="n">
        <v>45967</v>
      </c>
      <c r="C191" s="25" t="s">
        <v>457</v>
      </c>
      <c r="D191" s="25" t="s">
        <v>88</v>
      </c>
      <c r="E191" s="25" t="s">
        <v>82</v>
      </c>
      <c r="F191" s="25" t="s">
        <v>83</v>
      </c>
      <c r="G191" s="25" t="s">
        <v>41</v>
      </c>
      <c r="H191" s="21" t="n">
        <v>33450</v>
      </c>
      <c r="I191" s="25" t="s">
        <v>458</v>
      </c>
      <c r="J191" s="25" t="s">
        <v>119</v>
      </c>
      <c r="K191" s="25" t="s">
        <v>459</v>
      </c>
      <c r="L191" s="25"/>
      <c r="M191" s="25" t="s">
        <v>125</v>
      </c>
      <c r="N191" s="26" t="n">
        <f aca="false">DATE(YEAR(B191),MONTH(B191),1)</f>
        <v>45962</v>
      </c>
      <c r="O191" s="12" t="n">
        <f aca="false">IF(I191="","",INDEX('Jobber quotes'!$C$2:$C$1101,MATCH(I191,'Jobber quotes'!$A$2:$A$1101,0))-B191)</f>
        <v>1</v>
      </c>
    </row>
    <row r="192" customFormat="false" ht="15" hidden="false" customHeight="false" outlineLevel="0" collapsed="false">
      <c r="A192" s="23" t="n">
        <v>412307031</v>
      </c>
      <c r="B192" s="24" t="n">
        <v>45967</v>
      </c>
      <c r="C192" s="25" t="s">
        <v>460</v>
      </c>
      <c r="D192" s="25" t="s">
        <v>127</v>
      </c>
      <c r="E192" s="25" t="s">
        <v>112</v>
      </c>
      <c r="F192" s="25" t="s">
        <v>90</v>
      </c>
      <c r="G192" s="25" t="s">
        <v>41</v>
      </c>
      <c r="H192" s="21" t="n">
        <v>3300</v>
      </c>
      <c r="I192" s="25" t="s">
        <v>461</v>
      </c>
      <c r="J192" s="25" t="s">
        <v>119</v>
      </c>
      <c r="K192" s="25" t="s">
        <v>462</v>
      </c>
      <c r="L192" s="25"/>
      <c r="M192" s="25" t="s">
        <v>133</v>
      </c>
      <c r="N192" s="26" t="n">
        <f aca="false">DATE(YEAR(B192),MONTH(B192),1)</f>
        <v>45962</v>
      </c>
      <c r="O192" s="12" t="n">
        <f aca="false">IF(I192="","",INDEX('Jobber quotes'!$C$2:$C$1101,MATCH(I192,'Jobber quotes'!$A$2:$A$1101,0))-B192)</f>
        <v>14</v>
      </c>
    </row>
    <row r="193" customFormat="false" ht="15" hidden="false" customHeight="false" outlineLevel="0" collapsed="false">
      <c r="A193" s="23" t="n">
        <v>412307069</v>
      </c>
      <c r="B193" s="24" t="n">
        <v>45968</v>
      </c>
      <c r="C193" s="25" t="s">
        <v>121</v>
      </c>
      <c r="D193" s="25" t="s">
        <v>81</v>
      </c>
      <c r="E193" s="25" t="s">
        <v>97</v>
      </c>
      <c r="F193" s="25" t="s">
        <v>94</v>
      </c>
      <c r="G193" s="25" t="s">
        <v>115</v>
      </c>
      <c r="H193" s="21"/>
      <c r="I193" s="25"/>
      <c r="J193" s="25"/>
      <c r="K193" s="25"/>
      <c r="L193" s="25" t="s">
        <v>164</v>
      </c>
      <c r="M193" s="25"/>
      <c r="N193" s="26" t="n">
        <f aca="false">DATE(YEAR(B193),MONTH(B193),1)</f>
        <v>45962</v>
      </c>
      <c r="O193" s="12" t="str">
        <f aca="false">IF(I193="","",INDEX('Jobber quotes'!$C$2:$C$1101,MATCH(I193,'Jobber quotes'!$A$2:$A$1101,0))-B193)</f>
        <v/>
      </c>
    </row>
    <row r="194" customFormat="false" ht="15" hidden="false" customHeight="false" outlineLevel="0" collapsed="false">
      <c r="A194" s="23" t="n">
        <v>412307124</v>
      </c>
      <c r="B194" s="24" t="n">
        <v>45968</v>
      </c>
      <c r="C194" s="25" t="s">
        <v>404</v>
      </c>
      <c r="D194" s="25" t="s">
        <v>156</v>
      </c>
      <c r="E194" s="25" t="s">
        <v>82</v>
      </c>
      <c r="F194" s="25" t="s">
        <v>83</v>
      </c>
      <c r="G194" s="25" t="s">
        <v>103</v>
      </c>
      <c r="H194" s="21"/>
      <c r="I194" s="25"/>
      <c r="J194" s="25"/>
      <c r="K194" s="25"/>
      <c r="L194" s="25"/>
      <c r="M194" s="25" t="s">
        <v>104</v>
      </c>
      <c r="N194" s="26" t="n">
        <f aca="false">DATE(YEAR(B194),MONTH(B194),1)</f>
        <v>45962</v>
      </c>
      <c r="O194" s="12" t="str">
        <f aca="false">IF(I194="","",INDEX('Jobber quotes'!$C$2:$C$1101,MATCH(I194,'Jobber quotes'!$A$2:$A$1101,0))-B194)</f>
        <v/>
      </c>
    </row>
    <row r="195" customFormat="false" ht="15" hidden="false" customHeight="false" outlineLevel="0" collapsed="false">
      <c r="A195" s="23" t="n">
        <v>412307161</v>
      </c>
      <c r="B195" s="24" t="n">
        <v>45968</v>
      </c>
      <c r="C195" s="25" t="s">
        <v>463</v>
      </c>
      <c r="D195" s="25" t="s">
        <v>111</v>
      </c>
      <c r="E195" s="25" t="s">
        <v>82</v>
      </c>
      <c r="F195" s="25" t="s">
        <v>90</v>
      </c>
      <c r="G195" s="25" t="s">
        <v>41</v>
      </c>
      <c r="H195" s="21" t="n">
        <v>39450</v>
      </c>
      <c r="I195" s="25" t="s">
        <v>464</v>
      </c>
      <c r="J195" s="25" t="s">
        <v>119</v>
      </c>
      <c r="K195" s="25" t="s">
        <v>465</v>
      </c>
      <c r="L195" s="25"/>
      <c r="M195" s="25"/>
      <c r="N195" s="26" t="n">
        <f aca="false">DATE(YEAR(B195),MONTH(B195),1)</f>
        <v>45962</v>
      </c>
      <c r="O195" s="12" t="n">
        <f aca="false">IF(I195="","",INDEX('Jobber quotes'!$C$2:$C$1101,MATCH(I195,'Jobber quotes'!$A$2:$A$1101,0))-B195)</f>
        <v>5</v>
      </c>
    </row>
    <row r="196" customFormat="false" ht="15" hidden="false" customHeight="false" outlineLevel="0" collapsed="false">
      <c r="A196" s="23" t="n">
        <v>412307198</v>
      </c>
      <c r="B196" s="24" t="n">
        <v>45968</v>
      </c>
      <c r="C196" s="25" t="s">
        <v>466</v>
      </c>
      <c r="D196" s="25" t="s">
        <v>127</v>
      </c>
      <c r="E196" s="25" t="s">
        <v>97</v>
      </c>
      <c r="F196" s="25" t="s">
        <v>94</v>
      </c>
      <c r="G196" s="25" t="s">
        <v>41</v>
      </c>
      <c r="H196" s="21" t="n">
        <v>10150</v>
      </c>
      <c r="I196" s="25" t="s">
        <v>467</v>
      </c>
      <c r="J196" s="25" t="s">
        <v>119</v>
      </c>
      <c r="K196" s="25" t="s">
        <v>468</v>
      </c>
      <c r="L196" s="25"/>
      <c r="M196" s="25" t="s">
        <v>125</v>
      </c>
      <c r="N196" s="26" t="n">
        <f aca="false">DATE(YEAR(B196),MONTH(B196),1)</f>
        <v>45962</v>
      </c>
      <c r="O196" s="12" t="n">
        <f aca="false">IF(I196="","",INDEX('Jobber quotes'!$C$2:$C$1101,MATCH(I196,'Jobber quotes'!$A$2:$A$1101,0))-B196)</f>
        <v>13</v>
      </c>
    </row>
    <row r="197" customFormat="false" ht="15" hidden="false" customHeight="false" outlineLevel="0" collapsed="false">
      <c r="A197" s="23" t="n">
        <v>412307232</v>
      </c>
      <c r="B197" s="24" t="n">
        <v>45968</v>
      </c>
      <c r="C197" s="25" t="s">
        <v>469</v>
      </c>
      <c r="D197" s="25" t="s">
        <v>111</v>
      </c>
      <c r="E197" s="25" t="s">
        <v>97</v>
      </c>
      <c r="F197" s="25" t="s">
        <v>83</v>
      </c>
      <c r="G197" s="25" t="s">
        <v>42</v>
      </c>
      <c r="H197" s="21" t="n">
        <v>39900</v>
      </c>
      <c r="I197" s="25" t="s">
        <v>470</v>
      </c>
      <c r="J197" s="25" t="s">
        <v>85</v>
      </c>
      <c r="K197" s="25"/>
      <c r="L197" s="25" t="s">
        <v>109</v>
      </c>
      <c r="M197" s="25"/>
      <c r="N197" s="26" t="n">
        <f aca="false">DATE(YEAR(B197),MONTH(B197),1)</f>
        <v>45962</v>
      </c>
      <c r="O197" s="12" t="n">
        <f aca="false">IF(I197="","",INDEX('Jobber quotes'!$C$2:$C$1101,MATCH(I197,'Jobber quotes'!$A$2:$A$1101,0))-B197)</f>
        <v>3</v>
      </c>
    </row>
    <row r="198" customFormat="false" ht="15" hidden="false" customHeight="false" outlineLevel="0" collapsed="false">
      <c r="A198" s="23" t="n">
        <v>412307274</v>
      </c>
      <c r="B198" s="24" t="n">
        <v>45969</v>
      </c>
      <c r="C198" s="25" t="s">
        <v>395</v>
      </c>
      <c r="D198" s="25" t="s">
        <v>111</v>
      </c>
      <c r="E198" s="25" t="s">
        <v>97</v>
      </c>
      <c r="F198" s="25" t="s">
        <v>90</v>
      </c>
      <c r="G198" s="25" t="s">
        <v>41</v>
      </c>
      <c r="H198" s="21" t="n">
        <v>15850</v>
      </c>
      <c r="I198" s="25" t="s">
        <v>471</v>
      </c>
      <c r="J198" s="25" t="s">
        <v>119</v>
      </c>
      <c r="K198" s="25" t="s">
        <v>472</v>
      </c>
      <c r="L198" s="25"/>
      <c r="M198" s="25"/>
      <c r="N198" s="26" t="n">
        <f aca="false">DATE(YEAR(B198),MONTH(B198),1)</f>
        <v>45962</v>
      </c>
      <c r="O198" s="12" t="n">
        <f aca="false">IF(I198="","",INDEX('Jobber quotes'!$C$2:$C$1101,MATCH(I198,'Jobber quotes'!$A$2:$A$1101,0))-B198)</f>
        <v>10</v>
      </c>
    </row>
    <row r="199" customFormat="false" ht="15" hidden="false" customHeight="false" outlineLevel="0" collapsed="false">
      <c r="A199" s="23" t="n">
        <v>412307291</v>
      </c>
      <c r="B199" s="24" t="n">
        <v>45969</v>
      </c>
      <c r="C199" s="25" t="s">
        <v>114</v>
      </c>
      <c r="D199" s="25" t="s">
        <v>88</v>
      </c>
      <c r="E199" s="25" t="s">
        <v>89</v>
      </c>
      <c r="F199" s="25" t="s">
        <v>94</v>
      </c>
      <c r="G199" s="25" t="s">
        <v>41</v>
      </c>
      <c r="H199" s="21" t="n">
        <v>34850</v>
      </c>
      <c r="I199" s="25" t="s">
        <v>473</v>
      </c>
      <c r="J199" s="25" t="s">
        <v>119</v>
      </c>
      <c r="K199" s="25" t="s">
        <v>474</v>
      </c>
      <c r="L199" s="25"/>
      <c r="M199" s="25"/>
      <c r="N199" s="26" t="n">
        <f aca="false">DATE(YEAR(B199),MONTH(B199),1)</f>
        <v>45962</v>
      </c>
      <c r="O199" s="12" t="n">
        <f aca="false">IF(I199="","",INDEX('Jobber quotes'!$C$2:$C$1101,MATCH(I199,'Jobber quotes'!$A$2:$A$1101,0))-B199)</f>
        <v>3</v>
      </c>
    </row>
    <row r="200" customFormat="false" ht="15" hidden="false" customHeight="false" outlineLevel="0" collapsed="false">
      <c r="A200" s="23" t="n">
        <v>412307331</v>
      </c>
      <c r="B200" s="24" t="n">
        <v>45970</v>
      </c>
      <c r="C200" s="25" t="s">
        <v>359</v>
      </c>
      <c r="D200" s="25" t="s">
        <v>127</v>
      </c>
      <c r="E200" s="25" t="s">
        <v>107</v>
      </c>
      <c r="F200" s="25" t="s">
        <v>83</v>
      </c>
      <c r="G200" s="25" t="s">
        <v>42</v>
      </c>
      <c r="H200" s="21" t="n">
        <v>12650</v>
      </c>
      <c r="I200" s="25" t="s">
        <v>475</v>
      </c>
      <c r="J200" s="25" t="s">
        <v>85</v>
      </c>
      <c r="K200" s="25"/>
      <c r="L200" s="25" t="s">
        <v>109</v>
      </c>
      <c r="M200" s="25" t="s">
        <v>125</v>
      </c>
      <c r="N200" s="26" t="n">
        <f aca="false">DATE(YEAR(B200),MONTH(B200),1)</f>
        <v>45962</v>
      </c>
      <c r="O200" s="12" t="n">
        <f aca="false">IF(I200="","",INDEX('Jobber quotes'!$C$2:$C$1101,MATCH(I200,'Jobber quotes'!$A$2:$A$1101,0))-B200)</f>
        <v>12</v>
      </c>
    </row>
    <row r="201" customFormat="false" ht="15" hidden="false" customHeight="false" outlineLevel="0" collapsed="false">
      <c r="A201" s="23" t="n">
        <v>412307378</v>
      </c>
      <c r="B201" s="24" t="n">
        <v>45970</v>
      </c>
      <c r="C201" s="25" t="s">
        <v>476</v>
      </c>
      <c r="D201" s="25" t="s">
        <v>111</v>
      </c>
      <c r="E201" s="25" t="s">
        <v>89</v>
      </c>
      <c r="F201" s="25" t="s">
        <v>90</v>
      </c>
      <c r="G201" s="25" t="s">
        <v>115</v>
      </c>
      <c r="H201" s="21"/>
      <c r="I201" s="25"/>
      <c r="J201" s="25"/>
      <c r="K201" s="25"/>
      <c r="L201" s="25" t="s">
        <v>164</v>
      </c>
      <c r="M201" s="25"/>
      <c r="N201" s="26" t="n">
        <f aca="false">DATE(YEAR(B201),MONTH(B201),1)</f>
        <v>45962</v>
      </c>
      <c r="O201" s="12" t="str">
        <f aca="false">IF(I201="","",INDEX('Jobber quotes'!$C$2:$C$1101,MATCH(I201,'Jobber quotes'!$A$2:$A$1101,0))-B201)</f>
        <v/>
      </c>
    </row>
    <row r="202" customFormat="false" ht="15" hidden="false" customHeight="false" outlineLevel="0" collapsed="false">
      <c r="A202" s="23" t="n">
        <v>412307419</v>
      </c>
      <c r="B202" s="24" t="n">
        <v>45971</v>
      </c>
      <c r="C202" s="25" t="s">
        <v>477</v>
      </c>
      <c r="D202" s="25" t="s">
        <v>101</v>
      </c>
      <c r="E202" s="25" t="s">
        <v>89</v>
      </c>
      <c r="F202" s="25" t="s">
        <v>94</v>
      </c>
      <c r="G202" s="25" t="s">
        <v>42</v>
      </c>
      <c r="H202" s="21" t="n">
        <v>10600</v>
      </c>
      <c r="I202" s="25" t="s">
        <v>478</v>
      </c>
      <c r="J202" s="25" t="s">
        <v>85</v>
      </c>
      <c r="K202" s="25"/>
      <c r="L202" s="25" t="s">
        <v>99</v>
      </c>
      <c r="M202" s="25"/>
      <c r="N202" s="26" t="n">
        <f aca="false">DATE(YEAR(B202),MONTH(B202),1)</f>
        <v>45962</v>
      </c>
      <c r="O202" s="12" t="n">
        <f aca="false">IF(I202="","",INDEX('Jobber quotes'!$C$2:$C$1101,MATCH(I202,'Jobber quotes'!$A$2:$A$1101,0))-B202)</f>
        <v>9</v>
      </c>
    </row>
    <row r="203" customFormat="false" ht="15" hidden="false" customHeight="false" outlineLevel="0" collapsed="false">
      <c r="A203" s="23" t="n">
        <v>412307445</v>
      </c>
      <c r="B203" s="24" t="n">
        <v>45971</v>
      </c>
      <c r="C203" s="25" t="s">
        <v>479</v>
      </c>
      <c r="D203" s="25" t="s">
        <v>156</v>
      </c>
      <c r="E203" s="25" t="s">
        <v>107</v>
      </c>
      <c r="F203" s="25" t="s">
        <v>83</v>
      </c>
      <c r="G203" s="25" t="s">
        <v>42</v>
      </c>
      <c r="H203" s="21" t="n">
        <v>34000</v>
      </c>
      <c r="I203" s="25" t="s">
        <v>480</v>
      </c>
      <c r="J203" s="25" t="s">
        <v>85</v>
      </c>
      <c r="K203" s="25"/>
      <c r="L203" s="25" t="s">
        <v>86</v>
      </c>
      <c r="M203" s="25" t="s">
        <v>125</v>
      </c>
      <c r="N203" s="26" t="n">
        <f aca="false">DATE(YEAR(B203),MONTH(B203),1)</f>
        <v>45962</v>
      </c>
      <c r="O203" s="12" t="n">
        <f aca="false">IF(I203="","",INDEX('Jobber quotes'!$C$2:$C$1101,MATCH(I203,'Jobber quotes'!$A$2:$A$1101,0))-B203)</f>
        <v>14</v>
      </c>
    </row>
    <row r="204" customFormat="false" ht="15" hidden="false" customHeight="false" outlineLevel="0" collapsed="false">
      <c r="A204" s="23" t="n">
        <v>412307495</v>
      </c>
      <c r="B204" s="24" t="n">
        <v>45971</v>
      </c>
      <c r="C204" s="25" t="s">
        <v>193</v>
      </c>
      <c r="D204" s="25" t="s">
        <v>88</v>
      </c>
      <c r="E204" s="25" t="s">
        <v>82</v>
      </c>
      <c r="F204" s="25" t="s">
        <v>90</v>
      </c>
      <c r="G204" s="25" t="s">
        <v>42</v>
      </c>
      <c r="H204" s="21" t="n">
        <v>37800</v>
      </c>
      <c r="I204" s="25" t="s">
        <v>481</v>
      </c>
      <c r="J204" s="25" t="s">
        <v>85</v>
      </c>
      <c r="K204" s="25"/>
      <c r="L204" s="25" t="s">
        <v>86</v>
      </c>
      <c r="M204" s="25" t="s">
        <v>125</v>
      </c>
      <c r="N204" s="26" t="n">
        <f aca="false">DATE(YEAR(B204),MONTH(B204),1)</f>
        <v>45962</v>
      </c>
      <c r="O204" s="12" t="n">
        <f aca="false">IF(I204="","",INDEX('Jobber quotes'!$C$2:$C$1101,MATCH(I204,'Jobber quotes'!$A$2:$A$1101,0))-B204)</f>
        <v>4</v>
      </c>
    </row>
    <row r="205" customFormat="false" ht="15" hidden="false" customHeight="false" outlineLevel="0" collapsed="false">
      <c r="A205" s="23" t="n">
        <v>412307541</v>
      </c>
      <c r="B205" s="24" t="n">
        <v>45971</v>
      </c>
      <c r="C205" s="25" t="s">
        <v>165</v>
      </c>
      <c r="D205" s="25" t="s">
        <v>88</v>
      </c>
      <c r="E205" s="25" t="s">
        <v>102</v>
      </c>
      <c r="F205" s="25" t="s">
        <v>94</v>
      </c>
      <c r="G205" s="25" t="s">
        <v>42</v>
      </c>
      <c r="H205" s="21" t="n">
        <v>21300</v>
      </c>
      <c r="I205" s="25" t="s">
        <v>482</v>
      </c>
      <c r="J205" s="25" t="s">
        <v>85</v>
      </c>
      <c r="K205" s="25"/>
      <c r="L205" s="25" t="s">
        <v>99</v>
      </c>
      <c r="M205" s="25"/>
      <c r="N205" s="26" t="n">
        <f aca="false">DATE(YEAR(B205),MONTH(B205),1)</f>
        <v>45962</v>
      </c>
      <c r="O205" s="12" t="n">
        <f aca="false">IF(I205="","",INDEX('Jobber quotes'!$C$2:$C$1101,MATCH(I205,'Jobber quotes'!$A$2:$A$1101,0))-B205)</f>
        <v>5</v>
      </c>
    </row>
    <row r="206" customFormat="false" ht="15" hidden="false" customHeight="false" outlineLevel="0" collapsed="false">
      <c r="A206" s="23" t="n">
        <v>412307557</v>
      </c>
      <c r="B206" s="24" t="n">
        <v>45971</v>
      </c>
      <c r="C206" s="25" t="s">
        <v>343</v>
      </c>
      <c r="D206" s="25" t="s">
        <v>88</v>
      </c>
      <c r="E206" s="25" t="s">
        <v>112</v>
      </c>
      <c r="F206" s="25" t="s">
        <v>83</v>
      </c>
      <c r="G206" s="25" t="s">
        <v>41</v>
      </c>
      <c r="H206" s="21" t="n">
        <v>28100</v>
      </c>
      <c r="I206" s="25" t="s">
        <v>483</v>
      </c>
      <c r="J206" s="25" t="s">
        <v>119</v>
      </c>
      <c r="K206" s="25" t="s">
        <v>484</v>
      </c>
      <c r="L206" s="25"/>
      <c r="M206" s="25"/>
      <c r="N206" s="26" t="n">
        <f aca="false">DATE(YEAR(B206),MONTH(B206),1)</f>
        <v>45962</v>
      </c>
      <c r="O206" s="12" t="n">
        <f aca="false">IF(I206="","",INDEX('Jobber quotes'!$C$2:$C$1101,MATCH(I206,'Jobber quotes'!$A$2:$A$1101,0))-B206)</f>
        <v>14</v>
      </c>
    </row>
    <row r="207" customFormat="false" ht="15" hidden="false" customHeight="false" outlineLevel="0" collapsed="false">
      <c r="A207" s="23" t="n">
        <v>412307594</v>
      </c>
      <c r="B207" s="24" t="n">
        <v>45971</v>
      </c>
      <c r="C207" s="25" t="s">
        <v>152</v>
      </c>
      <c r="D207" s="25" t="s">
        <v>81</v>
      </c>
      <c r="E207" s="25" t="s">
        <v>112</v>
      </c>
      <c r="F207" s="25" t="s">
        <v>90</v>
      </c>
      <c r="G207" s="25" t="s">
        <v>115</v>
      </c>
      <c r="H207" s="21"/>
      <c r="I207" s="25"/>
      <c r="J207" s="25"/>
      <c r="K207" s="25"/>
      <c r="L207" s="25" t="s">
        <v>116</v>
      </c>
      <c r="M207" s="25"/>
      <c r="N207" s="26" t="n">
        <f aca="false">DATE(YEAR(B207),MONTH(B207),1)</f>
        <v>45962</v>
      </c>
      <c r="O207" s="12" t="str">
        <f aca="false">IF(I207="","",INDEX('Jobber quotes'!$C$2:$C$1101,MATCH(I207,'Jobber quotes'!$A$2:$A$1101,0))-B207)</f>
        <v/>
      </c>
    </row>
    <row r="208" customFormat="false" ht="15" hidden="false" customHeight="false" outlineLevel="0" collapsed="false">
      <c r="A208" s="23" t="n">
        <v>412307652</v>
      </c>
      <c r="B208" s="24" t="n">
        <v>45971</v>
      </c>
      <c r="C208" s="25" t="s">
        <v>235</v>
      </c>
      <c r="D208" s="25" t="s">
        <v>88</v>
      </c>
      <c r="E208" s="25" t="s">
        <v>89</v>
      </c>
      <c r="F208" s="25" t="s">
        <v>94</v>
      </c>
      <c r="G208" s="25" t="s">
        <v>115</v>
      </c>
      <c r="H208" s="21"/>
      <c r="I208" s="25"/>
      <c r="J208" s="25"/>
      <c r="K208" s="25"/>
      <c r="L208" s="25" t="s">
        <v>146</v>
      </c>
      <c r="M208" s="25"/>
      <c r="N208" s="26" t="n">
        <f aca="false">DATE(YEAR(B208),MONTH(B208),1)</f>
        <v>45962</v>
      </c>
      <c r="O208" s="12" t="str">
        <f aca="false">IF(I208="","",INDEX('Jobber quotes'!$C$2:$C$1101,MATCH(I208,'Jobber quotes'!$A$2:$A$1101,0))-B208)</f>
        <v/>
      </c>
    </row>
    <row r="209" customFormat="false" ht="15" hidden="false" customHeight="false" outlineLevel="0" collapsed="false">
      <c r="A209" s="23" t="n">
        <v>412307669</v>
      </c>
      <c r="B209" s="24" t="n">
        <v>45971</v>
      </c>
      <c r="C209" s="25" t="s">
        <v>485</v>
      </c>
      <c r="D209" s="25" t="s">
        <v>101</v>
      </c>
      <c r="E209" s="25" t="s">
        <v>97</v>
      </c>
      <c r="F209" s="25" t="s">
        <v>83</v>
      </c>
      <c r="G209" s="25" t="s">
        <v>42</v>
      </c>
      <c r="H209" s="21" t="n">
        <v>23650</v>
      </c>
      <c r="I209" s="25" t="s">
        <v>486</v>
      </c>
      <c r="J209" s="25" t="s">
        <v>85</v>
      </c>
      <c r="K209" s="25"/>
      <c r="L209" s="25" t="s">
        <v>86</v>
      </c>
      <c r="M209" s="25"/>
      <c r="N209" s="26" t="n">
        <f aca="false">DATE(YEAR(B209),MONTH(B209),1)</f>
        <v>45962</v>
      </c>
      <c r="O209" s="12" t="n">
        <f aca="false">IF(I209="","",INDEX('Jobber quotes'!$C$2:$C$1101,MATCH(I209,'Jobber quotes'!$A$2:$A$1101,0))-B209)</f>
        <v>9</v>
      </c>
    </row>
    <row r="210" customFormat="false" ht="15" hidden="false" customHeight="false" outlineLevel="0" collapsed="false">
      <c r="A210" s="23" t="n">
        <v>412307708</v>
      </c>
      <c r="B210" s="24" t="n">
        <v>45971</v>
      </c>
      <c r="C210" s="25" t="s">
        <v>487</v>
      </c>
      <c r="D210" s="25" t="s">
        <v>101</v>
      </c>
      <c r="E210" s="25" t="s">
        <v>112</v>
      </c>
      <c r="F210" s="25" t="s">
        <v>90</v>
      </c>
      <c r="G210" s="25" t="s">
        <v>42</v>
      </c>
      <c r="H210" s="21" t="n">
        <v>24050</v>
      </c>
      <c r="I210" s="25" t="s">
        <v>488</v>
      </c>
      <c r="J210" s="25" t="s">
        <v>85</v>
      </c>
      <c r="K210" s="25"/>
      <c r="L210" s="25" t="s">
        <v>92</v>
      </c>
      <c r="M210" s="25"/>
      <c r="N210" s="26" t="n">
        <f aca="false">DATE(YEAR(B210),MONTH(B210),1)</f>
        <v>45962</v>
      </c>
      <c r="O210" s="12" t="n">
        <f aca="false">IF(I210="","",INDEX('Jobber quotes'!$C$2:$C$1101,MATCH(I210,'Jobber quotes'!$A$2:$A$1101,0))-B210)</f>
        <v>14</v>
      </c>
    </row>
    <row r="211" customFormat="false" ht="15" hidden="false" customHeight="false" outlineLevel="0" collapsed="false">
      <c r="A211" s="23" t="n">
        <v>412307747</v>
      </c>
      <c r="B211" s="24" t="n">
        <v>45971</v>
      </c>
      <c r="C211" s="25" t="s">
        <v>489</v>
      </c>
      <c r="D211" s="25" t="s">
        <v>106</v>
      </c>
      <c r="E211" s="25" t="s">
        <v>89</v>
      </c>
      <c r="F211" s="25" t="s">
        <v>94</v>
      </c>
      <c r="G211" s="25" t="s">
        <v>42</v>
      </c>
      <c r="H211" s="21" t="n">
        <v>8200</v>
      </c>
      <c r="I211" s="25" t="s">
        <v>490</v>
      </c>
      <c r="J211" s="25" t="s">
        <v>85</v>
      </c>
      <c r="K211" s="25"/>
      <c r="L211" s="25" t="s">
        <v>109</v>
      </c>
      <c r="M211" s="25"/>
      <c r="N211" s="26" t="n">
        <f aca="false">DATE(YEAR(B211),MONTH(B211),1)</f>
        <v>45962</v>
      </c>
      <c r="O211" s="12" t="n">
        <f aca="false">IF(I211="","",INDEX('Jobber quotes'!$C$2:$C$1101,MATCH(I211,'Jobber quotes'!$A$2:$A$1101,0))-B211)</f>
        <v>9</v>
      </c>
    </row>
    <row r="212" customFormat="false" ht="15" hidden="false" customHeight="false" outlineLevel="0" collapsed="false">
      <c r="A212" s="23" t="n">
        <v>412307771</v>
      </c>
      <c r="B212" s="24" t="n">
        <v>45972</v>
      </c>
      <c r="C212" s="25" t="s">
        <v>491</v>
      </c>
      <c r="D212" s="25" t="s">
        <v>111</v>
      </c>
      <c r="E212" s="25" t="s">
        <v>82</v>
      </c>
      <c r="F212" s="25" t="s">
        <v>83</v>
      </c>
      <c r="G212" s="25" t="s">
        <v>103</v>
      </c>
      <c r="H212" s="21"/>
      <c r="I212" s="25"/>
      <c r="J212" s="25"/>
      <c r="K212" s="25"/>
      <c r="L212" s="25"/>
      <c r="M212" s="25" t="s">
        <v>104</v>
      </c>
      <c r="N212" s="26" t="n">
        <f aca="false">DATE(YEAR(B212),MONTH(B212),1)</f>
        <v>45962</v>
      </c>
      <c r="O212" s="12" t="str">
        <f aca="false">IF(I212="","",INDEX('Jobber quotes'!$C$2:$C$1101,MATCH(I212,'Jobber quotes'!$A$2:$A$1101,0))-B212)</f>
        <v/>
      </c>
    </row>
    <row r="213" customFormat="false" ht="15" hidden="false" customHeight="false" outlineLevel="0" collapsed="false">
      <c r="A213" s="23" t="n">
        <v>412307828</v>
      </c>
      <c r="B213" s="24" t="n">
        <v>45972</v>
      </c>
      <c r="C213" s="25" t="s">
        <v>492</v>
      </c>
      <c r="D213" s="25" t="s">
        <v>88</v>
      </c>
      <c r="E213" s="25" t="s">
        <v>112</v>
      </c>
      <c r="F213" s="25" t="s">
        <v>90</v>
      </c>
      <c r="G213" s="25" t="s">
        <v>42</v>
      </c>
      <c r="H213" s="21" t="n">
        <v>28850</v>
      </c>
      <c r="I213" s="25" t="s">
        <v>493</v>
      </c>
      <c r="J213" s="25" t="s">
        <v>85</v>
      </c>
      <c r="K213" s="25"/>
      <c r="L213" s="25" t="s">
        <v>92</v>
      </c>
      <c r="M213" s="25" t="s">
        <v>125</v>
      </c>
      <c r="N213" s="26" t="n">
        <f aca="false">DATE(YEAR(B213),MONTH(B213),1)</f>
        <v>45962</v>
      </c>
      <c r="O213" s="12" t="n">
        <f aca="false">IF(I213="","",INDEX('Jobber quotes'!$C$2:$C$1101,MATCH(I213,'Jobber quotes'!$A$2:$A$1101,0))-B213)</f>
        <v>7</v>
      </c>
    </row>
    <row r="214" customFormat="false" ht="15" hidden="false" customHeight="false" outlineLevel="0" collapsed="false">
      <c r="A214" s="23" t="n">
        <v>412307874</v>
      </c>
      <c r="B214" s="24" t="n">
        <v>45972</v>
      </c>
      <c r="C214" s="25" t="s">
        <v>351</v>
      </c>
      <c r="D214" s="25" t="s">
        <v>111</v>
      </c>
      <c r="E214" s="25" t="s">
        <v>89</v>
      </c>
      <c r="F214" s="25" t="s">
        <v>94</v>
      </c>
      <c r="G214" s="25" t="s">
        <v>41</v>
      </c>
      <c r="H214" s="21" t="n">
        <v>15000</v>
      </c>
      <c r="I214" s="25" t="s">
        <v>494</v>
      </c>
      <c r="J214" s="25" t="s">
        <v>119</v>
      </c>
      <c r="K214" s="25" t="s">
        <v>495</v>
      </c>
      <c r="L214" s="25"/>
      <c r="M214" s="25"/>
      <c r="N214" s="26" t="n">
        <f aca="false">DATE(YEAR(B214),MONTH(B214),1)</f>
        <v>45962</v>
      </c>
      <c r="O214" s="12" t="n">
        <f aca="false">IF(I214="","",INDEX('Jobber quotes'!$C$2:$C$1101,MATCH(I214,'Jobber quotes'!$A$2:$A$1101,0))-B214)</f>
        <v>9</v>
      </c>
    </row>
    <row r="215" customFormat="false" ht="15" hidden="false" customHeight="false" outlineLevel="0" collapsed="false">
      <c r="A215" s="23" t="n">
        <v>412307886</v>
      </c>
      <c r="B215" s="24" t="n">
        <v>45972</v>
      </c>
      <c r="C215" s="25" t="s">
        <v>496</v>
      </c>
      <c r="D215" s="25" t="s">
        <v>111</v>
      </c>
      <c r="E215" s="25" t="s">
        <v>89</v>
      </c>
      <c r="F215" s="25" t="s">
        <v>83</v>
      </c>
      <c r="G215" s="25" t="s">
        <v>42</v>
      </c>
      <c r="H215" s="21" t="n">
        <v>43550</v>
      </c>
      <c r="I215" s="25" t="s">
        <v>497</v>
      </c>
      <c r="J215" s="25" t="s">
        <v>85</v>
      </c>
      <c r="K215" s="25"/>
      <c r="L215" s="25" t="s">
        <v>86</v>
      </c>
      <c r="M215" s="25"/>
      <c r="N215" s="26" t="n">
        <f aca="false">DATE(YEAR(B215),MONTH(B215),1)</f>
        <v>45962</v>
      </c>
      <c r="O215" s="12" t="n">
        <f aca="false">IF(I215="","",INDEX('Jobber quotes'!$C$2:$C$1101,MATCH(I215,'Jobber quotes'!$A$2:$A$1101,0))-B215)</f>
        <v>10</v>
      </c>
    </row>
    <row r="216" customFormat="false" ht="15" hidden="false" customHeight="false" outlineLevel="0" collapsed="false">
      <c r="A216" s="23" t="n">
        <v>412307924</v>
      </c>
      <c r="B216" s="24" t="n">
        <v>45972</v>
      </c>
      <c r="C216" s="25" t="s">
        <v>389</v>
      </c>
      <c r="D216" s="25" t="s">
        <v>88</v>
      </c>
      <c r="E216" s="25" t="s">
        <v>112</v>
      </c>
      <c r="F216" s="25" t="s">
        <v>90</v>
      </c>
      <c r="G216" s="25" t="s">
        <v>42</v>
      </c>
      <c r="H216" s="21" t="n">
        <v>16600</v>
      </c>
      <c r="I216" s="25" t="s">
        <v>498</v>
      </c>
      <c r="J216" s="25" t="s">
        <v>85</v>
      </c>
      <c r="K216" s="25"/>
      <c r="L216" s="25" t="s">
        <v>109</v>
      </c>
      <c r="M216" s="25"/>
      <c r="N216" s="26" t="n">
        <f aca="false">DATE(YEAR(B216),MONTH(B216),1)</f>
        <v>45962</v>
      </c>
      <c r="O216" s="12" t="n">
        <f aca="false">IF(I216="","",INDEX('Jobber quotes'!$C$2:$C$1101,MATCH(I216,'Jobber quotes'!$A$2:$A$1101,0))-B216)</f>
        <v>9</v>
      </c>
    </row>
    <row r="217" customFormat="false" ht="15" hidden="false" customHeight="false" outlineLevel="0" collapsed="false">
      <c r="A217" s="23" t="n">
        <v>412307960</v>
      </c>
      <c r="B217" s="24" t="n">
        <v>45972</v>
      </c>
      <c r="C217" s="25" t="s">
        <v>261</v>
      </c>
      <c r="D217" s="25" t="s">
        <v>81</v>
      </c>
      <c r="E217" s="25" t="s">
        <v>82</v>
      </c>
      <c r="F217" s="25" t="s">
        <v>94</v>
      </c>
      <c r="G217" s="25" t="s">
        <v>42</v>
      </c>
      <c r="H217" s="21" t="n">
        <v>16550</v>
      </c>
      <c r="I217" s="25" t="s">
        <v>499</v>
      </c>
      <c r="J217" s="25" t="s">
        <v>85</v>
      </c>
      <c r="K217" s="25"/>
      <c r="L217" s="25" t="s">
        <v>86</v>
      </c>
      <c r="M217" s="25"/>
      <c r="N217" s="26" t="n">
        <f aca="false">DATE(YEAR(B217),MONTH(B217),1)</f>
        <v>45962</v>
      </c>
      <c r="O217" s="12" t="n">
        <f aca="false">IF(I217="","",INDEX('Jobber quotes'!$C$2:$C$1101,MATCH(I217,'Jobber quotes'!$A$2:$A$1101,0))-B217)</f>
        <v>1</v>
      </c>
    </row>
    <row r="218" customFormat="false" ht="15" hidden="false" customHeight="false" outlineLevel="0" collapsed="false">
      <c r="A218" s="23" t="n">
        <v>412307992</v>
      </c>
      <c r="B218" s="24" t="n">
        <v>45973</v>
      </c>
      <c r="C218" s="25" t="s">
        <v>419</v>
      </c>
      <c r="D218" s="25" t="s">
        <v>127</v>
      </c>
      <c r="E218" s="25" t="s">
        <v>97</v>
      </c>
      <c r="F218" s="25" t="s">
        <v>83</v>
      </c>
      <c r="G218" s="25" t="s">
        <v>115</v>
      </c>
      <c r="H218" s="21"/>
      <c r="I218" s="25"/>
      <c r="J218" s="25"/>
      <c r="K218" s="25"/>
      <c r="L218" s="25" t="s">
        <v>146</v>
      </c>
      <c r="M218" s="25"/>
      <c r="N218" s="26" t="n">
        <f aca="false">DATE(YEAR(B218),MONTH(B218),1)</f>
        <v>45962</v>
      </c>
      <c r="O218" s="12" t="str">
        <f aca="false">IF(I218="","",INDEX('Jobber quotes'!$C$2:$C$1101,MATCH(I218,'Jobber quotes'!$A$2:$A$1101,0))-B218)</f>
        <v/>
      </c>
    </row>
    <row r="219" customFormat="false" ht="15" hidden="false" customHeight="false" outlineLevel="0" collapsed="false">
      <c r="A219" s="23" t="n">
        <v>412308029</v>
      </c>
      <c r="B219" s="24" t="n">
        <v>45973</v>
      </c>
      <c r="C219" s="25" t="s">
        <v>500</v>
      </c>
      <c r="D219" s="25" t="s">
        <v>81</v>
      </c>
      <c r="E219" s="25" t="s">
        <v>112</v>
      </c>
      <c r="F219" s="25" t="s">
        <v>90</v>
      </c>
      <c r="G219" s="25" t="s">
        <v>115</v>
      </c>
      <c r="H219" s="21"/>
      <c r="I219" s="25"/>
      <c r="J219" s="25"/>
      <c r="K219" s="25"/>
      <c r="L219" s="25" t="s">
        <v>116</v>
      </c>
      <c r="M219" s="25"/>
      <c r="N219" s="26" t="n">
        <f aca="false">DATE(YEAR(B219),MONTH(B219),1)</f>
        <v>45962</v>
      </c>
      <c r="O219" s="12" t="str">
        <f aca="false">IF(I219="","",INDEX('Jobber quotes'!$C$2:$C$1101,MATCH(I219,'Jobber quotes'!$A$2:$A$1101,0))-B219)</f>
        <v/>
      </c>
    </row>
    <row r="220" customFormat="false" ht="15" hidden="false" customHeight="false" outlineLevel="0" collapsed="false">
      <c r="A220" s="23" t="n">
        <v>412308078</v>
      </c>
      <c r="B220" s="24" t="n">
        <v>45973</v>
      </c>
      <c r="C220" s="25" t="s">
        <v>501</v>
      </c>
      <c r="D220" s="25" t="s">
        <v>156</v>
      </c>
      <c r="E220" s="25" t="s">
        <v>112</v>
      </c>
      <c r="F220" s="25" t="s">
        <v>94</v>
      </c>
      <c r="G220" s="25" t="s">
        <v>41</v>
      </c>
      <c r="H220" s="21" t="n">
        <v>29900</v>
      </c>
      <c r="I220" s="25" t="s">
        <v>502</v>
      </c>
      <c r="J220" s="25" t="s">
        <v>119</v>
      </c>
      <c r="K220" s="25" t="s">
        <v>503</v>
      </c>
      <c r="L220" s="25"/>
      <c r="M220" s="25" t="s">
        <v>199</v>
      </c>
      <c r="N220" s="26" t="n">
        <f aca="false">DATE(YEAR(B220),MONTH(B220),1)</f>
        <v>45962</v>
      </c>
      <c r="O220" s="12" t="n">
        <f aca="false">IF(I220="","",INDEX('Jobber quotes'!$C$2:$C$1101,MATCH(I220,'Jobber quotes'!$A$2:$A$1101,0))-B220)</f>
        <v>3</v>
      </c>
    </row>
    <row r="221" customFormat="false" ht="15" hidden="false" customHeight="false" outlineLevel="0" collapsed="false">
      <c r="A221" s="23" t="n">
        <v>412308131</v>
      </c>
      <c r="B221" s="24" t="n">
        <v>45973</v>
      </c>
      <c r="C221" s="25" t="s">
        <v>504</v>
      </c>
      <c r="D221" s="25" t="s">
        <v>156</v>
      </c>
      <c r="E221" s="25" t="s">
        <v>107</v>
      </c>
      <c r="F221" s="25" t="s">
        <v>83</v>
      </c>
      <c r="G221" s="25" t="s">
        <v>115</v>
      </c>
      <c r="H221" s="21"/>
      <c r="I221" s="25"/>
      <c r="J221" s="25"/>
      <c r="K221" s="25"/>
      <c r="L221" s="25" t="s">
        <v>164</v>
      </c>
      <c r="M221" s="25"/>
      <c r="N221" s="26" t="n">
        <f aca="false">DATE(YEAR(B221),MONTH(B221),1)</f>
        <v>45962</v>
      </c>
      <c r="O221" s="12" t="str">
        <f aca="false">IF(I221="","",INDEX('Jobber quotes'!$C$2:$C$1101,MATCH(I221,'Jobber quotes'!$A$2:$A$1101,0))-B221)</f>
        <v/>
      </c>
    </row>
    <row r="222" customFormat="false" ht="15" hidden="false" customHeight="false" outlineLevel="0" collapsed="false">
      <c r="A222" s="23" t="n">
        <v>412308142</v>
      </c>
      <c r="B222" s="24" t="n">
        <v>45973</v>
      </c>
      <c r="C222" s="25" t="s">
        <v>387</v>
      </c>
      <c r="D222" s="25" t="s">
        <v>81</v>
      </c>
      <c r="E222" s="25" t="s">
        <v>89</v>
      </c>
      <c r="F222" s="25" t="s">
        <v>90</v>
      </c>
      <c r="G222" s="25" t="s">
        <v>115</v>
      </c>
      <c r="H222" s="21"/>
      <c r="I222" s="25"/>
      <c r="J222" s="25"/>
      <c r="K222" s="25"/>
      <c r="L222" s="25" t="s">
        <v>164</v>
      </c>
      <c r="M222" s="25"/>
      <c r="N222" s="26" t="n">
        <f aca="false">DATE(YEAR(B222),MONTH(B222),1)</f>
        <v>45962</v>
      </c>
      <c r="O222" s="12" t="str">
        <f aca="false">IF(I222="","",INDEX('Jobber quotes'!$C$2:$C$1101,MATCH(I222,'Jobber quotes'!$A$2:$A$1101,0))-B222)</f>
        <v/>
      </c>
    </row>
    <row r="223" customFormat="false" ht="15" hidden="false" customHeight="false" outlineLevel="0" collapsed="false">
      <c r="A223" s="23" t="n">
        <v>412308185</v>
      </c>
      <c r="B223" s="24" t="n">
        <v>45974</v>
      </c>
      <c r="C223" s="25" t="s">
        <v>501</v>
      </c>
      <c r="D223" s="25" t="s">
        <v>156</v>
      </c>
      <c r="E223" s="25" t="s">
        <v>97</v>
      </c>
      <c r="F223" s="25" t="s">
        <v>94</v>
      </c>
      <c r="G223" s="25" t="s">
        <v>42</v>
      </c>
      <c r="H223" s="21" t="n">
        <v>23850</v>
      </c>
      <c r="I223" s="25" t="s">
        <v>505</v>
      </c>
      <c r="J223" s="25" t="s">
        <v>85</v>
      </c>
      <c r="K223" s="25"/>
      <c r="L223" s="25" t="s">
        <v>99</v>
      </c>
      <c r="M223" s="25"/>
      <c r="N223" s="26" t="n">
        <f aca="false">DATE(YEAR(B223),MONTH(B223),1)</f>
        <v>45962</v>
      </c>
      <c r="O223" s="12" t="n">
        <f aca="false">IF(I223="","",INDEX('Jobber quotes'!$C$2:$C$1101,MATCH(I223,'Jobber quotes'!$A$2:$A$1101,0))-B223)</f>
        <v>11</v>
      </c>
    </row>
    <row r="224" customFormat="false" ht="15" hidden="false" customHeight="false" outlineLevel="0" collapsed="false">
      <c r="A224" s="23" t="n">
        <v>412308222</v>
      </c>
      <c r="B224" s="24" t="n">
        <v>45974</v>
      </c>
      <c r="C224" s="25" t="s">
        <v>407</v>
      </c>
      <c r="D224" s="25" t="s">
        <v>88</v>
      </c>
      <c r="E224" s="25" t="s">
        <v>82</v>
      </c>
      <c r="F224" s="25" t="s">
        <v>83</v>
      </c>
      <c r="G224" s="25" t="s">
        <v>41</v>
      </c>
      <c r="H224" s="21" t="n">
        <v>6900</v>
      </c>
      <c r="I224" s="25" t="s">
        <v>506</v>
      </c>
      <c r="J224" s="25" t="s">
        <v>119</v>
      </c>
      <c r="K224" s="25" t="s">
        <v>507</v>
      </c>
      <c r="L224" s="25"/>
      <c r="M224" s="25"/>
      <c r="N224" s="26" t="n">
        <f aca="false">DATE(YEAR(B224),MONTH(B224),1)</f>
        <v>45962</v>
      </c>
      <c r="O224" s="12" t="n">
        <f aca="false">IF(I224="","",INDEX('Jobber quotes'!$C$2:$C$1101,MATCH(I224,'Jobber quotes'!$A$2:$A$1101,0))-B224)</f>
        <v>6</v>
      </c>
    </row>
    <row r="225" customFormat="false" ht="15" hidden="false" customHeight="false" outlineLevel="0" collapsed="false">
      <c r="A225" s="23" t="n">
        <v>412308281</v>
      </c>
      <c r="B225" s="24" t="n">
        <v>45974</v>
      </c>
      <c r="C225" s="25" t="s">
        <v>221</v>
      </c>
      <c r="D225" s="25" t="s">
        <v>101</v>
      </c>
      <c r="E225" s="25" t="s">
        <v>112</v>
      </c>
      <c r="F225" s="25" t="s">
        <v>90</v>
      </c>
      <c r="G225" s="25" t="s">
        <v>41</v>
      </c>
      <c r="H225" s="21" t="n">
        <v>11450</v>
      </c>
      <c r="I225" s="25" t="s">
        <v>508</v>
      </c>
      <c r="J225" s="25" t="s">
        <v>119</v>
      </c>
      <c r="K225" s="25" t="s">
        <v>509</v>
      </c>
      <c r="L225" s="25"/>
      <c r="M225" s="25" t="s">
        <v>125</v>
      </c>
      <c r="N225" s="26" t="n">
        <f aca="false">DATE(YEAR(B225),MONTH(B225),1)</f>
        <v>45962</v>
      </c>
      <c r="O225" s="12" t="n">
        <f aca="false">IF(I225="","",INDEX('Jobber quotes'!$C$2:$C$1101,MATCH(I225,'Jobber quotes'!$A$2:$A$1101,0))-B225)</f>
        <v>5</v>
      </c>
    </row>
    <row r="226" customFormat="false" ht="15" hidden="false" customHeight="false" outlineLevel="0" collapsed="false">
      <c r="A226" s="23" t="n">
        <v>412308303</v>
      </c>
      <c r="B226" s="24" t="n">
        <v>45974</v>
      </c>
      <c r="C226" s="25" t="s">
        <v>510</v>
      </c>
      <c r="D226" s="25" t="s">
        <v>111</v>
      </c>
      <c r="E226" s="25" t="s">
        <v>97</v>
      </c>
      <c r="F226" s="25" t="s">
        <v>94</v>
      </c>
      <c r="G226" s="25" t="s">
        <v>41</v>
      </c>
      <c r="H226" s="21" t="n">
        <v>31150</v>
      </c>
      <c r="I226" s="25" t="s">
        <v>511</v>
      </c>
      <c r="J226" s="25" t="s">
        <v>119</v>
      </c>
      <c r="K226" s="25" t="s">
        <v>512</v>
      </c>
      <c r="L226" s="25"/>
      <c r="M226" s="25" t="s">
        <v>125</v>
      </c>
      <c r="N226" s="26" t="n">
        <f aca="false">DATE(YEAR(B226),MONTH(B226),1)</f>
        <v>45962</v>
      </c>
      <c r="O226" s="12" t="n">
        <f aca="false">IF(I226="","",INDEX('Jobber quotes'!$C$2:$C$1101,MATCH(I226,'Jobber quotes'!$A$2:$A$1101,0))-B226)</f>
        <v>14</v>
      </c>
    </row>
    <row r="227" customFormat="false" ht="15" hidden="false" customHeight="false" outlineLevel="0" collapsed="false">
      <c r="A227" s="23" t="n">
        <v>412308330</v>
      </c>
      <c r="B227" s="24" t="n">
        <v>45974</v>
      </c>
      <c r="C227" s="25" t="s">
        <v>270</v>
      </c>
      <c r="D227" s="25" t="s">
        <v>127</v>
      </c>
      <c r="E227" s="25" t="s">
        <v>102</v>
      </c>
      <c r="F227" s="25" t="s">
        <v>83</v>
      </c>
      <c r="G227" s="25" t="s">
        <v>41</v>
      </c>
      <c r="H227" s="21" t="n">
        <v>5950</v>
      </c>
      <c r="I227" s="25" t="s">
        <v>513</v>
      </c>
      <c r="J227" s="25" t="s">
        <v>119</v>
      </c>
      <c r="K227" s="25" t="s">
        <v>514</v>
      </c>
      <c r="L227" s="25"/>
      <c r="M227" s="25" t="s">
        <v>199</v>
      </c>
      <c r="N227" s="26" t="n">
        <f aca="false">DATE(YEAR(B227),MONTH(B227),1)</f>
        <v>45962</v>
      </c>
      <c r="O227" s="12" t="n">
        <f aca="false">IF(I227="","",INDEX('Jobber quotes'!$C$2:$C$1101,MATCH(I227,'Jobber quotes'!$A$2:$A$1101,0))-B227)</f>
        <v>4</v>
      </c>
    </row>
    <row r="228" customFormat="false" ht="15" hidden="false" customHeight="false" outlineLevel="0" collapsed="false">
      <c r="A228" s="23" t="n">
        <v>412308383</v>
      </c>
      <c r="B228" s="24" t="n">
        <v>45974</v>
      </c>
      <c r="C228" s="25" t="s">
        <v>445</v>
      </c>
      <c r="D228" s="25" t="s">
        <v>81</v>
      </c>
      <c r="E228" s="25" t="s">
        <v>89</v>
      </c>
      <c r="F228" s="25" t="s">
        <v>90</v>
      </c>
      <c r="G228" s="25" t="s">
        <v>115</v>
      </c>
      <c r="H228" s="21"/>
      <c r="I228" s="25"/>
      <c r="J228" s="25"/>
      <c r="K228" s="25"/>
      <c r="L228" s="25" t="s">
        <v>164</v>
      </c>
      <c r="M228" s="25"/>
      <c r="N228" s="26" t="n">
        <f aca="false">DATE(YEAR(B228),MONTH(B228),1)</f>
        <v>45962</v>
      </c>
      <c r="O228" s="12" t="str">
        <f aca="false">IF(I228="","",INDEX('Jobber quotes'!$C$2:$C$1101,MATCH(I228,'Jobber quotes'!$A$2:$A$1101,0))-B228)</f>
        <v/>
      </c>
    </row>
    <row r="229" customFormat="false" ht="15" hidden="false" customHeight="false" outlineLevel="0" collapsed="false">
      <c r="A229" s="23" t="n">
        <v>412308413</v>
      </c>
      <c r="B229" s="24" t="n">
        <v>45974</v>
      </c>
      <c r="C229" s="25" t="s">
        <v>200</v>
      </c>
      <c r="D229" s="25" t="s">
        <v>127</v>
      </c>
      <c r="E229" s="25" t="s">
        <v>107</v>
      </c>
      <c r="F229" s="25" t="s">
        <v>94</v>
      </c>
      <c r="G229" s="25" t="s">
        <v>115</v>
      </c>
      <c r="H229" s="21"/>
      <c r="I229" s="25"/>
      <c r="J229" s="25"/>
      <c r="K229" s="25"/>
      <c r="L229" s="25" t="s">
        <v>164</v>
      </c>
      <c r="M229" s="25"/>
      <c r="N229" s="26" t="n">
        <f aca="false">DATE(YEAR(B229),MONTH(B229),1)</f>
        <v>45962</v>
      </c>
      <c r="O229" s="12" t="str">
        <f aca="false">IF(I229="","",INDEX('Jobber quotes'!$C$2:$C$1101,MATCH(I229,'Jobber quotes'!$A$2:$A$1101,0))-B229)</f>
        <v/>
      </c>
    </row>
    <row r="230" customFormat="false" ht="15" hidden="false" customHeight="false" outlineLevel="0" collapsed="false">
      <c r="A230" s="23" t="n">
        <v>412308448</v>
      </c>
      <c r="B230" s="24" t="n">
        <v>45974</v>
      </c>
      <c r="C230" s="25" t="s">
        <v>515</v>
      </c>
      <c r="D230" s="25" t="s">
        <v>127</v>
      </c>
      <c r="E230" s="25" t="s">
        <v>97</v>
      </c>
      <c r="F230" s="25" t="s">
        <v>83</v>
      </c>
      <c r="G230" s="25" t="s">
        <v>41</v>
      </c>
      <c r="H230" s="21" t="n">
        <v>4400</v>
      </c>
      <c r="I230" s="25" t="s">
        <v>516</v>
      </c>
      <c r="J230" s="25" t="s">
        <v>119</v>
      </c>
      <c r="K230" s="25" t="s">
        <v>517</v>
      </c>
      <c r="L230" s="25"/>
      <c r="M230" s="25" t="s">
        <v>125</v>
      </c>
      <c r="N230" s="26" t="n">
        <f aca="false">DATE(YEAR(B230),MONTH(B230),1)</f>
        <v>45962</v>
      </c>
      <c r="O230" s="12" t="n">
        <f aca="false">IF(I230="","",INDEX('Jobber quotes'!$C$2:$C$1101,MATCH(I230,'Jobber quotes'!$A$2:$A$1101,0))-B230)</f>
        <v>8</v>
      </c>
    </row>
    <row r="231" customFormat="false" ht="15" hidden="false" customHeight="false" outlineLevel="0" collapsed="false">
      <c r="A231" s="23" t="n">
        <v>412308497</v>
      </c>
      <c r="B231" s="24" t="n">
        <v>45974</v>
      </c>
      <c r="C231" s="25" t="s">
        <v>247</v>
      </c>
      <c r="D231" s="25" t="s">
        <v>127</v>
      </c>
      <c r="E231" s="25" t="s">
        <v>112</v>
      </c>
      <c r="F231" s="25" t="s">
        <v>90</v>
      </c>
      <c r="G231" s="25" t="s">
        <v>42</v>
      </c>
      <c r="H231" s="21" t="n">
        <v>4650</v>
      </c>
      <c r="I231" s="25" t="s">
        <v>518</v>
      </c>
      <c r="J231" s="25" t="s">
        <v>85</v>
      </c>
      <c r="K231" s="25"/>
      <c r="L231" s="25" t="s">
        <v>99</v>
      </c>
      <c r="M231" s="25" t="s">
        <v>125</v>
      </c>
      <c r="N231" s="26" t="n">
        <f aca="false">DATE(YEAR(B231),MONTH(B231),1)</f>
        <v>45962</v>
      </c>
      <c r="O231" s="12" t="n">
        <f aca="false">IF(I231="","",INDEX('Jobber quotes'!$C$2:$C$1101,MATCH(I231,'Jobber quotes'!$A$2:$A$1101,0))-B231)</f>
        <v>2</v>
      </c>
    </row>
    <row r="232" customFormat="false" ht="15" hidden="false" customHeight="false" outlineLevel="0" collapsed="false">
      <c r="A232" s="23" t="n">
        <v>412308510</v>
      </c>
      <c r="B232" s="24" t="n">
        <v>45974</v>
      </c>
      <c r="C232" s="25" t="s">
        <v>519</v>
      </c>
      <c r="D232" s="25" t="s">
        <v>127</v>
      </c>
      <c r="E232" s="25" t="s">
        <v>82</v>
      </c>
      <c r="F232" s="25" t="s">
        <v>94</v>
      </c>
      <c r="G232" s="25" t="s">
        <v>41</v>
      </c>
      <c r="H232" s="21" t="n">
        <v>8600</v>
      </c>
      <c r="I232" s="25" t="s">
        <v>520</v>
      </c>
      <c r="J232" s="25" t="s">
        <v>119</v>
      </c>
      <c r="K232" s="25" t="s">
        <v>521</v>
      </c>
      <c r="L232" s="25"/>
      <c r="M232" s="25"/>
      <c r="N232" s="26" t="n">
        <f aca="false">DATE(YEAR(B232),MONTH(B232),1)</f>
        <v>45962</v>
      </c>
      <c r="O232" s="12" t="n">
        <f aca="false">IF(I232="","",INDEX('Jobber quotes'!$C$2:$C$1101,MATCH(I232,'Jobber quotes'!$A$2:$A$1101,0))-B232)</f>
        <v>6</v>
      </c>
    </row>
    <row r="233" customFormat="false" ht="15" hidden="false" customHeight="false" outlineLevel="0" collapsed="false">
      <c r="A233" s="23" t="n">
        <v>412308565</v>
      </c>
      <c r="B233" s="24" t="n">
        <v>45974</v>
      </c>
      <c r="C233" s="25" t="s">
        <v>210</v>
      </c>
      <c r="D233" s="25" t="s">
        <v>127</v>
      </c>
      <c r="E233" s="25" t="s">
        <v>112</v>
      </c>
      <c r="F233" s="25" t="s">
        <v>83</v>
      </c>
      <c r="G233" s="25" t="s">
        <v>42</v>
      </c>
      <c r="H233" s="21" t="n">
        <v>3750</v>
      </c>
      <c r="I233" s="25" t="s">
        <v>522</v>
      </c>
      <c r="J233" s="25" t="s">
        <v>85</v>
      </c>
      <c r="K233" s="25"/>
      <c r="L233" s="25" t="s">
        <v>86</v>
      </c>
      <c r="M233" s="25"/>
      <c r="N233" s="26" t="n">
        <f aca="false">DATE(YEAR(B233),MONTH(B233),1)</f>
        <v>45962</v>
      </c>
      <c r="O233" s="12" t="n">
        <f aca="false">IF(I233="","",INDEX('Jobber quotes'!$C$2:$C$1101,MATCH(I233,'Jobber quotes'!$A$2:$A$1101,0))-B233)</f>
        <v>7</v>
      </c>
    </row>
    <row r="234" customFormat="false" ht="15" hidden="false" customHeight="false" outlineLevel="0" collapsed="false">
      <c r="A234" s="23" t="n">
        <v>412308585</v>
      </c>
      <c r="B234" s="24" t="n">
        <v>45974</v>
      </c>
      <c r="C234" s="25" t="s">
        <v>161</v>
      </c>
      <c r="D234" s="25" t="s">
        <v>101</v>
      </c>
      <c r="E234" s="25" t="s">
        <v>112</v>
      </c>
      <c r="F234" s="25" t="s">
        <v>90</v>
      </c>
      <c r="G234" s="25" t="s">
        <v>115</v>
      </c>
      <c r="H234" s="21"/>
      <c r="I234" s="25"/>
      <c r="J234" s="25"/>
      <c r="K234" s="25"/>
      <c r="L234" s="25" t="s">
        <v>116</v>
      </c>
      <c r="M234" s="25"/>
      <c r="N234" s="26" t="n">
        <f aca="false">DATE(YEAR(B234),MONTH(B234),1)</f>
        <v>45962</v>
      </c>
      <c r="O234" s="12" t="str">
        <f aca="false">IF(I234="","",INDEX('Jobber quotes'!$C$2:$C$1101,MATCH(I234,'Jobber quotes'!$A$2:$A$1101,0))-B234)</f>
        <v/>
      </c>
    </row>
    <row r="235" customFormat="false" ht="15" hidden="false" customHeight="false" outlineLevel="0" collapsed="false">
      <c r="A235" s="23" t="n">
        <v>412308635</v>
      </c>
      <c r="B235" s="24" t="n">
        <v>45974</v>
      </c>
      <c r="C235" s="25" t="s">
        <v>523</v>
      </c>
      <c r="D235" s="25" t="s">
        <v>111</v>
      </c>
      <c r="E235" s="25" t="s">
        <v>82</v>
      </c>
      <c r="F235" s="25" t="s">
        <v>94</v>
      </c>
      <c r="G235" s="25" t="s">
        <v>41</v>
      </c>
      <c r="H235" s="21" t="n">
        <v>9600</v>
      </c>
      <c r="I235" s="25" t="s">
        <v>524</v>
      </c>
      <c r="J235" s="25" t="s">
        <v>119</v>
      </c>
      <c r="K235" s="25" t="s">
        <v>525</v>
      </c>
      <c r="L235" s="25"/>
      <c r="M235" s="25"/>
      <c r="N235" s="26" t="n">
        <f aca="false">DATE(YEAR(B235),MONTH(B235),1)</f>
        <v>45962</v>
      </c>
      <c r="O235" s="12" t="n">
        <f aca="false">IF(I235="","",INDEX('Jobber quotes'!$C$2:$C$1101,MATCH(I235,'Jobber quotes'!$A$2:$A$1101,0))-B235)</f>
        <v>3</v>
      </c>
    </row>
    <row r="236" customFormat="false" ht="15" hidden="false" customHeight="false" outlineLevel="0" collapsed="false">
      <c r="A236" s="23" t="n">
        <v>412308673</v>
      </c>
      <c r="B236" s="24" t="n">
        <v>45974</v>
      </c>
      <c r="C236" s="25" t="s">
        <v>165</v>
      </c>
      <c r="D236" s="25" t="s">
        <v>88</v>
      </c>
      <c r="E236" s="25" t="s">
        <v>89</v>
      </c>
      <c r="F236" s="25" t="s">
        <v>83</v>
      </c>
      <c r="G236" s="25" t="s">
        <v>103</v>
      </c>
      <c r="H236" s="21"/>
      <c r="I236" s="25"/>
      <c r="J236" s="25"/>
      <c r="K236" s="25"/>
      <c r="L236" s="25"/>
      <c r="M236" s="25" t="s">
        <v>104</v>
      </c>
      <c r="N236" s="26" t="n">
        <f aca="false">DATE(YEAR(B236),MONTH(B236),1)</f>
        <v>45962</v>
      </c>
      <c r="O236" s="12" t="str">
        <f aca="false">IF(I236="","",INDEX('Jobber quotes'!$C$2:$C$1101,MATCH(I236,'Jobber quotes'!$A$2:$A$1101,0))-B236)</f>
        <v/>
      </c>
    </row>
    <row r="237" customFormat="false" ht="15" hidden="false" customHeight="false" outlineLevel="0" collapsed="false">
      <c r="A237" s="23" t="n">
        <v>412308715</v>
      </c>
      <c r="B237" s="24" t="n">
        <v>45974</v>
      </c>
      <c r="C237" s="25" t="s">
        <v>441</v>
      </c>
      <c r="D237" s="25" t="s">
        <v>88</v>
      </c>
      <c r="E237" s="25" t="s">
        <v>112</v>
      </c>
      <c r="F237" s="25" t="s">
        <v>90</v>
      </c>
      <c r="G237" s="25" t="s">
        <v>115</v>
      </c>
      <c r="H237" s="21"/>
      <c r="I237" s="25"/>
      <c r="J237" s="25"/>
      <c r="K237" s="25"/>
      <c r="L237" s="25" t="s">
        <v>171</v>
      </c>
      <c r="M237" s="25"/>
      <c r="N237" s="26" t="n">
        <f aca="false">DATE(YEAR(B237),MONTH(B237),1)</f>
        <v>45962</v>
      </c>
      <c r="O237" s="12" t="str">
        <f aca="false">IF(I237="","",INDEX('Jobber quotes'!$C$2:$C$1101,MATCH(I237,'Jobber quotes'!$A$2:$A$1101,0))-B237)</f>
        <v/>
      </c>
    </row>
    <row r="238" customFormat="false" ht="15" hidden="false" customHeight="false" outlineLevel="0" collapsed="false">
      <c r="A238" s="23" t="n">
        <v>412308736</v>
      </c>
      <c r="B238" s="24" t="n">
        <v>45975</v>
      </c>
      <c r="C238" s="25" t="s">
        <v>526</v>
      </c>
      <c r="D238" s="25" t="s">
        <v>88</v>
      </c>
      <c r="E238" s="25" t="s">
        <v>112</v>
      </c>
      <c r="F238" s="25" t="s">
        <v>94</v>
      </c>
      <c r="G238" s="25" t="s">
        <v>42</v>
      </c>
      <c r="H238" s="21" t="n">
        <v>20050</v>
      </c>
      <c r="I238" s="25" t="s">
        <v>527</v>
      </c>
      <c r="J238" s="25" t="s">
        <v>85</v>
      </c>
      <c r="K238" s="25"/>
      <c r="L238" s="25" t="s">
        <v>109</v>
      </c>
      <c r="M238" s="25"/>
      <c r="N238" s="26" t="n">
        <f aca="false">DATE(YEAR(B238),MONTH(B238),1)</f>
        <v>45962</v>
      </c>
      <c r="O238" s="12" t="n">
        <f aca="false">IF(I238="","",INDEX('Jobber quotes'!$C$2:$C$1101,MATCH(I238,'Jobber quotes'!$A$2:$A$1101,0))-B238)</f>
        <v>10</v>
      </c>
    </row>
    <row r="239" customFormat="false" ht="15" hidden="false" customHeight="false" outlineLevel="0" collapsed="false">
      <c r="A239" s="23" t="n">
        <v>412308769</v>
      </c>
      <c r="B239" s="24" t="n">
        <v>45975</v>
      </c>
      <c r="C239" s="25" t="s">
        <v>276</v>
      </c>
      <c r="D239" s="25" t="s">
        <v>111</v>
      </c>
      <c r="E239" s="25" t="s">
        <v>89</v>
      </c>
      <c r="F239" s="25" t="s">
        <v>83</v>
      </c>
      <c r="G239" s="25" t="s">
        <v>41</v>
      </c>
      <c r="H239" s="21" t="n">
        <v>12500</v>
      </c>
      <c r="I239" s="25" t="s">
        <v>528</v>
      </c>
      <c r="J239" s="25" t="s">
        <v>119</v>
      </c>
      <c r="K239" s="25" t="s">
        <v>529</v>
      </c>
      <c r="L239" s="25"/>
      <c r="M239" s="25"/>
      <c r="N239" s="26" t="n">
        <f aca="false">DATE(YEAR(B239),MONTH(B239),1)</f>
        <v>45962</v>
      </c>
      <c r="O239" s="12" t="n">
        <f aca="false">IF(I239="","",INDEX('Jobber quotes'!$C$2:$C$1101,MATCH(I239,'Jobber quotes'!$A$2:$A$1101,0))-B239)</f>
        <v>3</v>
      </c>
    </row>
    <row r="240" customFormat="false" ht="15" hidden="false" customHeight="false" outlineLevel="0" collapsed="false">
      <c r="A240" s="23" t="n">
        <v>412308820</v>
      </c>
      <c r="B240" s="24" t="n">
        <v>45975</v>
      </c>
      <c r="C240" s="25" t="s">
        <v>387</v>
      </c>
      <c r="D240" s="25" t="s">
        <v>81</v>
      </c>
      <c r="E240" s="25" t="s">
        <v>112</v>
      </c>
      <c r="F240" s="25" t="s">
        <v>90</v>
      </c>
      <c r="G240" s="25" t="s">
        <v>42</v>
      </c>
      <c r="H240" s="21" t="n">
        <v>14700</v>
      </c>
      <c r="I240" s="25" t="s">
        <v>530</v>
      </c>
      <c r="J240" s="25" t="s">
        <v>85</v>
      </c>
      <c r="K240" s="25"/>
      <c r="L240" s="25" t="s">
        <v>99</v>
      </c>
      <c r="M240" s="25"/>
      <c r="N240" s="26" t="n">
        <f aca="false">DATE(YEAR(B240),MONTH(B240),1)</f>
        <v>45962</v>
      </c>
      <c r="O240" s="12" t="n">
        <f aca="false">IF(I240="","",INDEX('Jobber quotes'!$C$2:$C$1101,MATCH(I240,'Jobber quotes'!$A$2:$A$1101,0))-B240)</f>
        <v>12</v>
      </c>
    </row>
    <row r="241" customFormat="false" ht="15" hidden="false" customHeight="false" outlineLevel="0" collapsed="false">
      <c r="A241" s="23" t="n">
        <v>412308863</v>
      </c>
      <c r="B241" s="24" t="n">
        <v>45975</v>
      </c>
      <c r="C241" s="25" t="s">
        <v>531</v>
      </c>
      <c r="D241" s="25" t="s">
        <v>127</v>
      </c>
      <c r="E241" s="25" t="s">
        <v>97</v>
      </c>
      <c r="F241" s="25" t="s">
        <v>94</v>
      </c>
      <c r="G241" s="25" t="s">
        <v>115</v>
      </c>
      <c r="H241" s="21"/>
      <c r="I241" s="25"/>
      <c r="J241" s="25"/>
      <c r="K241" s="25"/>
      <c r="L241" s="25" t="s">
        <v>171</v>
      </c>
      <c r="M241" s="25"/>
      <c r="N241" s="26" t="n">
        <f aca="false">DATE(YEAR(B241),MONTH(B241),1)</f>
        <v>45962</v>
      </c>
      <c r="O241" s="12" t="str">
        <f aca="false">IF(I241="","",INDEX('Jobber quotes'!$C$2:$C$1101,MATCH(I241,'Jobber quotes'!$A$2:$A$1101,0))-B241)</f>
        <v/>
      </c>
    </row>
    <row r="242" customFormat="false" ht="15" hidden="false" customHeight="false" outlineLevel="0" collapsed="false">
      <c r="A242" s="23" t="n">
        <v>412308898</v>
      </c>
      <c r="B242" s="24" t="n">
        <v>45976</v>
      </c>
      <c r="C242" s="25" t="s">
        <v>126</v>
      </c>
      <c r="D242" s="25" t="s">
        <v>127</v>
      </c>
      <c r="E242" s="25" t="s">
        <v>112</v>
      </c>
      <c r="F242" s="25" t="s">
        <v>83</v>
      </c>
      <c r="G242" s="25" t="s">
        <v>115</v>
      </c>
      <c r="H242" s="21"/>
      <c r="I242" s="25"/>
      <c r="J242" s="25"/>
      <c r="K242" s="25"/>
      <c r="L242" s="25" t="s">
        <v>146</v>
      </c>
      <c r="M242" s="25"/>
      <c r="N242" s="26" t="n">
        <f aca="false">DATE(YEAR(B242),MONTH(B242),1)</f>
        <v>45962</v>
      </c>
      <c r="O242" s="12" t="str">
        <f aca="false">IF(I242="","",INDEX('Jobber quotes'!$C$2:$C$1101,MATCH(I242,'Jobber quotes'!$A$2:$A$1101,0))-B242)</f>
        <v/>
      </c>
    </row>
    <row r="243" customFormat="false" ht="15" hidden="false" customHeight="false" outlineLevel="0" collapsed="false">
      <c r="A243" s="23" t="n">
        <v>412308940</v>
      </c>
      <c r="B243" s="24" t="n">
        <v>45976</v>
      </c>
      <c r="C243" s="25" t="s">
        <v>532</v>
      </c>
      <c r="D243" s="25" t="s">
        <v>81</v>
      </c>
      <c r="E243" s="25" t="s">
        <v>112</v>
      </c>
      <c r="F243" s="25" t="s">
        <v>90</v>
      </c>
      <c r="G243" s="25" t="s">
        <v>42</v>
      </c>
      <c r="H243" s="21" t="n">
        <v>28600</v>
      </c>
      <c r="I243" s="25" t="s">
        <v>533</v>
      </c>
      <c r="J243" s="25" t="s">
        <v>85</v>
      </c>
      <c r="K243" s="25"/>
      <c r="L243" s="25" t="s">
        <v>92</v>
      </c>
      <c r="M243" s="25"/>
      <c r="N243" s="26" t="n">
        <f aca="false">DATE(YEAR(B243),MONTH(B243),1)</f>
        <v>45962</v>
      </c>
      <c r="O243" s="12" t="n">
        <f aca="false">IF(I243="","",INDEX('Jobber quotes'!$C$2:$C$1101,MATCH(I243,'Jobber quotes'!$A$2:$A$1101,0))-B243)</f>
        <v>5</v>
      </c>
    </row>
    <row r="244" customFormat="false" ht="15" hidden="false" customHeight="false" outlineLevel="0" collapsed="false">
      <c r="A244" s="23" t="n">
        <v>412308975</v>
      </c>
      <c r="B244" s="24" t="n">
        <v>45976</v>
      </c>
      <c r="C244" s="25" t="s">
        <v>368</v>
      </c>
      <c r="D244" s="25" t="s">
        <v>88</v>
      </c>
      <c r="E244" s="25" t="s">
        <v>97</v>
      </c>
      <c r="F244" s="25" t="s">
        <v>94</v>
      </c>
      <c r="G244" s="25" t="s">
        <v>42</v>
      </c>
      <c r="H244" s="21" t="n">
        <v>31800</v>
      </c>
      <c r="I244" s="25" t="s">
        <v>534</v>
      </c>
      <c r="J244" s="25" t="s">
        <v>85</v>
      </c>
      <c r="K244" s="25"/>
      <c r="L244" s="25" t="s">
        <v>86</v>
      </c>
      <c r="M244" s="25"/>
      <c r="N244" s="26" t="n">
        <f aca="false">DATE(YEAR(B244),MONTH(B244),1)</f>
        <v>45962</v>
      </c>
      <c r="O244" s="12" t="n">
        <f aca="false">IF(I244="","",INDEX('Jobber quotes'!$C$2:$C$1101,MATCH(I244,'Jobber quotes'!$A$2:$A$1101,0))-B244)</f>
        <v>4</v>
      </c>
    </row>
    <row r="245" customFormat="false" ht="15" hidden="false" customHeight="false" outlineLevel="0" collapsed="false">
      <c r="A245" s="23" t="n">
        <v>412308991</v>
      </c>
      <c r="B245" s="24" t="n">
        <v>45976</v>
      </c>
      <c r="C245" s="25" t="s">
        <v>535</v>
      </c>
      <c r="D245" s="25" t="s">
        <v>106</v>
      </c>
      <c r="E245" s="25" t="s">
        <v>89</v>
      </c>
      <c r="F245" s="25" t="s">
        <v>83</v>
      </c>
      <c r="G245" s="25" t="s">
        <v>42</v>
      </c>
      <c r="H245" s="21" t="n">
        <v>3700</v>
      </c>
      <c r="I245" s="25" t="s">
        <v>536</v>
      </c>
      <c r="J245" s="25" t="s">
        <v>85</v>
      </c>
      <c r="K245" s="25"/>
      <c r="L245" s="25" t="s">
        <v>99</v>
      </c>
      <c r="M245" s="25" t="s">
        <v>125</v>
      </c>
      <c r="N245" s="26" t="n">
        <f aca="false">DATE(YEAR(B245),MONTH(B245),1)</f>
        <v>45962</v>
      </c>
      <c r="O245" s="12" t="n">
        <f aca="false">IF(I245="","",INDEX('Jobber quotes'!$C$2:$C$1101,MATCH(I245,'Jobber quotes'!$A$2:$A$1101,0))-B245)</f>
        <v>6</v>
      </c>
    </row>
    <row r="246" customFormat="false" ht="15" hidden="false" customHeight="false" outlineLevel="0" collapsed="false">
      <c r="A246" s="23" t="n">
        <v>412309055</v>
      </c>
      <c r="B246" s="24" t="n">
        <v>45977</v>
      </c>
      <c r="C246" s="25" t="s">
        <v>537</v>
      </c>
      <c r="D246" s="25" t="s">
        <v>106</v>
      </c>
      <c r="E246" s="25" t="s">
        <v>89</v>
      </c>
      <c r="F246" s="25" t="s">
        <v>90</v>
      </c>
      <c r="G246" s="25" t="s">
        <v>42</v>
      </c>
      <c r="H246" s="21" t="n">
        <v>6750</v>
      </c>
      <c r="I246" s="25" t="s">
        <v>538</v>
      </c>
      <c r="J246" s="25" t="s">
        <v>85</v>
      </c>
      <c r="K246" s="25"/>
      <c r="L246" s="25" t="s">
        <v>86</v>
      </c>
      <c r="M246" s="25" t="s">
        <v>125</v>
      </c>
      <c r="N246" s="26" t="n">
        <f aca="false">DATE(YEAR(B246),MONTH(B246),1)</f>
        <v>45962</v>
      </c>
      <c r="O246" s="12" t="n">
        <f aca="false">IF(I246="","",INDEX('Jobber quotes'!$C$2:$C$1101,MATCH(I246,'Jobber quotes'!$A$2:$A$1101,0))-B246)</f>
        <v>10</v>
      </c>
    </row>
    <row r="247" customFormat="false" ht="15" hidden="false" customHeight="false" outlineLevel="0" collapsed="false">
      <c r="A247" s="23" t="n">
        <v>412309081</v>
      </c>
      <c r="B247" s="24" t="n">
        <v>45978</v>
      </c>
      <c r="C247" s="25" t="s">
        <v>447</v>
      </c>
      <c r="D247" s="25" t="s">
        <v>81</v>
      </c>
      <c r="E247" s="25" t="s">
        <v>112</v>
      </c>
      <c r="F247" s="25" t="s">
        <v>94</v>
      </c>
      <c r="G247" s="25" t="s">
        <v>41</v>
      </c>
      <c r="H247" s="21" t="n">
        <v>27500</v>
      </c>
      <c r="I247" s="25" t="s">
        <v>539</v>
      </c>
      <c r="J247" s="25" t="s">
        <v>119</v>
      </c>
      <c r="K247" s="25" t="s">
        <v>540</v>
      </c>
      <c r="L247" s="25"/>
      <c r="M247" s="25"/>
      <c r="N247" s="26" t="n">
        <f aca="false">DATE(YEAR(B247),MONTH(B247),1)</f>
        <v>45962</v>
      </c>
      <c r="O247" s="12" t="n">
        <f aca="false">IF(I247="","",INDEX('Jobber quotes'!$C$2:$C$1101,MATCH(I247,'Jobber quotes'!$A$2:$A$1101,0))-B247)</f>
        <v>3</v>
      </c>
    </row>
    <row r="248" customFormat="false" ht="15" hidden="false" customHeight="false" outlineLevel="0" collapsed="false">
      <c r="A248" s="23" t="n">
        <v>412309121</v>
      </c>
      <c r="B248" s="24" t="n">
        <v>45978</v>
      </c>
      <c r="C248" s="25" t="s">
        <v>291</v>
      </c>
      <c r="D248" s="25" t="s">
        <v>81</v>
      </c>
      <c r="E248" s="25" t="s">
        <v>97</v>
      </c>
      <c r="F248" s="25" t="s">
        <v>83</v>
      </c>
      <c r="G248" s="25" t="s">
        <v>115</v>
      </c>
      <c r="H248" s="21"/>
      <c r="I248" s="25"/>
      <c r="J248" s="25"/>
      <c r="K248" s="25"/>
      <c r="L248" s="25" t="s">
        <v>164</v>
      </c>
      <c r="M248" s="25"/>
      <c r="N248" s="26" t="n">
        <f aca="false">DATE(YEAR(B248),MONTH(B248),1)</f>
        <v>45962</v>
      </c>
      <c r="O248" s="12" t="str">
        <f aca="false">IF(I248="","",INDEX('Jobber quotes'!$C$2:$C$1101,MATCH(I248,'Jobber quotes'!$A$2:$A$1101,0))-B248)</f>
        <v/>
      </c>
    </row>
    <row r="249" customFormat="false" ht="15" hidden="false" customHeight="false" outlineLevel="0" collapsed="false">
      <c r="A249" s="23" t="n">
        <v>412309150</v>
      </c>
      <c r="B249" s="24" t="n">
        <v>45978</v>
      </c>
      <c r="C249" s="25" t="s">
        <v>134</v>
      </c>
      <c r="D249" s="25" t="s">
        <v>81</v>
      </c>
      <c r="E249" s="25" t="s">
        <v>107</v>
      </c>
      <c r="F249" s="25" t="s">
        <v>90</v>
      </c>
      <c r="G249" s="25" t="s">
        <v>42</v>
      </c>
      <c r="H249" s="21" t="n">
        <v>18850</v>
      </c>
      <c r="I249" s="25" t="s">
        <v>541</v>
      </c>
      <c r="J249" s="25" t="s">
        <v>85</v>
      </c>
      <c r="K249" s="25"/>
      <c r="L249" s="25" t="s">
        <v>86</v>
      </c>
      <c r="M249" s="25"/>
      <c r="N249" s="26" t="n">
        <f aca="false">DATE(YEAR(B249),MONTH(B249),1)</f>
        <v>45962</v>
      </c>
      <c r="O249" s="12" t="n">
        <f aca="false">IF(I249="","",INDEX('Jobber quotes'!$C$2:$C$1101,MATCH(I249,'Jobber quotes'!$A$2:$A$1101,0))-B249)</f>
        <v>13</v>
      </c>
    </row>
    <row r="250" customFormat="false" ht="15" hidden="false" customHeight="false" outlineLevel="0" collapsed="false">
      <c r="A250" s="23" t="n">
        <v>412309181</v>
      </c>
      <c r="B250" s="24" t="n">
        <v>45978</v>
      </c>
      <c r="C250" s="25" t="s">
        <v>274</v>
      </c>
      <c r="D250" s="25" t="s">
        <v>156</v>
      </c>
      <c r="E250" s="25" t="s">
        <v>82</v>
      </c>
      <c r="F250" s="25" t="s">
        <v>94</v>
      </c>
      <c r="G250" s="25" t="s">
        <v>42</v>
      </c>
      <c r="H250" s="21" t="n">
        <v>19750</v>
      </c>
      <c r="I250" s="25" t="s">
        <v>542</v>
      </c>
      <c r="J250" s="25" t="s">
        <v>85</v>
      </c>
      <c r="K250" s="25"/>
      <c r="L250" s="25" t="s">
        <v>109</v>
      </c>
      <c r="M250" s="25"/>
      <c r="N250" s="26" t="n">
        <f aca="false">DATE(YEAR(B250),MONTH(B250),1)</f>
        <v>45962</v>
      </c>
      <c r="O250" s="12" t="n">
        <f aca="false">IF(I250="","",INDEX('Jobber quotes'!$C$2:$C$1101,MATCH(I250,'Jobber quotes'!$A$2:$A$1101,0))-B250)</f>
        <v>6</v>
      </c>
    </row>
    <row r="251" customFormat="false" ht="15" hidden="false" customHeight="false" outlineLevel="0" collapsed="false">
      <c r="A251" s="23" t="n">
        <v>412309240</v>
      </c>
      <c r="B251" s="24" t="n">
        <v>45978</v>
      </c>
      <c r="C251" s="25" t="s">
        <v>137</v>
      </c>
      <c r="D251" s="25" t="s">
        <v>101</v>
      </c>
      <c r="E251" s="25" t="s">
        <v>89</v>
      </c>
      <c r="F251" s="25" t="s">
        <v>83</v>
      </c>
      <c r="G251" s="25" t="s">
        <v>42</v>
      </c>
      <c r="H251" s="21" t="n">
        <v>7800</v>
      </c>
      <c r="I251" s="25" t="s">
        <v>543</v>
      </c>
      <c r="J251" s="25" t="s">
        <v>85</v>
      </c>
      <c r="K251" s="25"/>
      <c r="L251" s="25" t="s">
        <v>92</v>
      </c>
      <c r="M251" s="25" t="s">
        <v>147</v>
      </c>
      <c r="N251" s="26" t="n">
        <f aca="false">DATE(YEAR(B251),MONTH(B251),1)</f>
        <v>45962</v>
      </c>
      <c r="O251" s="12" t="n">
        <f aca="false">IF(I251="","",INDEX('Jobber quotes'!$C$2:$C$1101,MATCH(I251,'Jobber quotes'!$A$2:$A$1101,0))-B251)</f>
        <v>9</v>
      </c>
    </row>
    <row r="252" customFormat="false" ht="15" hidden="false" customHeight="false" outlineLevel="0" collapsed="false">
      <c r="A252" s="23" t="n">
        <v>412309250</v>
      </c>
      <c r="B252" s="24" t="n">
        <v>45978</v>
      </c>
      <c r="C252" s="25" t="s">
        <v>93</v>
      </c>
      <c r="D252" s="25" t="s">
        <v>81</v>
      </c>
      <c r="E252" s="25" t="s">
        <v>89</v>
      </c>
      <c r="F252" s="25" t="s">
        <v>90</v>
      </c>
      <c r="G252" s="25" t="s">
        <v>115</v>
      </c>
      <c r="H252" s="21"/>
      <c r="I252" s="25"/>
      <c r="J252" s="25"/>
      <c r="K252" s="25"/>
      <c r="L252" s="25" t="s">
        <v>116</v>
      </c>
      <c r="M252" s="25" t="s">
        <v>147</v>
      </c>
      <c r="N252" s="26" t="n">
        <f aca="false">DATE(YEAR(B252),MONTH(B252),1)</f>
        <v>45962</v>
      </c>
      <c r="O252" s="12" t="str">
        <f aca="false">IF(I252="","",INDEX('Jobber quotes'!$C$2:$C$1101,MATCH(I252,'Jobber quotes'!$A$2:$A$1101,0))-B252)</f>
        <v/>
      </c>
    </row>
    <row r="253" customFormat="false" ht="15" hidden="false" customHeight="false" outlineLevel="0" collapsed="false">
      <c r="A253" s="23" t="n">
        <v>412309313</v>
      </c>
      <c r="B253" s="24" t="n">
        <v>45978</v>
      </c>
      <c r="C253" s="25" t="s">
        <v>148</v>
      </c>
      <c r="D253" s="25" t="s">
        <v>88</v>
      </c>
      <c r="E253" s="25" t="s">
        <v>107</v>
      </c>
      <c r="F253" s="25" t="s">
        <v>94</v>
      </c>
      <c r="G253" s="25" t="s">
        <v>115</v>
      </c>
      <c r="H253" s="21"/>
      <c r="I253" s="25"/>
      <c r="J253" s="25"/>
      <c r="K253" s="25"/>
      <c r="L253" s="25" t="s">
        <v>164</v>
      </c>
      <c r="M253" s="25"/>
      <c r="N253" s="26" t="n">
        <f aca="false">DATE(YEAR(B253),MONTH(B253),1)</f>
        <v>45962</v>
      </c>
      <c r="O253" s="12" t="str">
        <f aca="false">IF(I253="","",INDEX('Jobber quotes'!$C$2:$C$1101,MATCH(I253,'Jobber quotes'!$A$2:$A$1101,0))-B253)</f>
        <v/>
      </c>
    </row>
    <row r="254" customFormat="false" ht="15" hidden="false" customHeight="false" outlineLevel="0" collapsed="false">
      <c r="A254" s="23" t="n">
        <v>412309343</v>
      </c>
      <c r="B254" s="24" t="n">
        <v>45978</v>
      </c>
      <c r="C254" s="25" t="s">
        <v>415</v>
      </c>
      <c r="D254" s="25" t="s">
        <v>88</v>
      </c>
      <c r="E254" s="25" t="s">
        <v>97</v>
      </c>
      <c r="F254" s="25" t="s">
        <v>83</v>
      </c>
      <c r="G254" s="25" t="s">
        <v>42</v>
      </c>
      <c r="H254" s="21" t="n">
        <v>24050</v>
      </c>
      <c r="I254" s="25" t="s">
        <v>544</v>
      </c>
      <c r="J254" s="25" t="s">
        <v>85</v>
      </c>
      <c r="K254" s="25"/>
      <c r="L254" s="25" t="s">
        <v>109</v>
      </c>
      <c r="M254" s="25"/>
      <c r="N254" s="26" t="n">
        <f aca="false">DATE(YEAR(B254),MONTH(B254),1)</f>
        <v>45962</v>
      </c>
      <c r="O254" s="12" t="n">
        <f aca="false">IF(I254="","",INDEX('Jobber quotes'!$C$2:$C$1101,MATCH(I254,'Jobber quotes'!$A$2:$A$1101,0))-B254)</f>
        <v>11</v>
      </c>
    </row>
    <row r="255" customFormat="false" ht="15" hidden="false" customHeight="false" outlineLevel="0" collapsed="false">
      <c r="A255" s="23" t="n">
        <v>412309381</v>
      </c>
      <c r="B255" s="24" t="n">
        <v>45979</v>
      </c>
      <c r="C255" s="25" t="s">
        <v>154</v>
      </c>
      <c r="D255" s="25" t="s">
        <v>88</v>
      </c>
      <c r="E255" s="25" t="s">
        <v>89</v>
      </c>
      <c r="F255" s="25" t="s">
        <v>90</v>
      </c>
      <c r="G255" s="25" t="s">
        <v>103</v>
      </c>
      <c r="H255" s="21"/>
      <c r="I255" s="25"/>
      <c r="J255" s="25"/>
      <c r="K255" s="25"/>
      <c r="L255" s="25"/>
      <c r="M255" s="25" t="s">
        <v>104</v>
      </c>
      <c r="N255" s="26" t="n">
        <f aca="false">DATE(YEAR(B255),MONTH(B255),1)</f>
        <v>45962</v>
      </c>
      <c r="O255" s="12" t="str">
        <f aca="false">IF(I255="","",INDEX('Jobber quotes'!$C$2:$C$1101,MATCH(I255,'Jobber quotes'!$A$2:$A$1101,0))-B255)</f>
        <v/>
      </c>
    </row>
    <row r="256" customFormat="false" ht="15" hidden="false" customHeight="false" outlineLevel="0" collapsed="false">
      <c r="A256" s="23" t="n">
        <v>412309421</v>
      </c>
      <c r="B256" s="24" t="n">
        <v>45979</v>
      </c>
      <c r="C256" s="25" t="s">
        <v>188</v>
      </c>
      <c r="D256" s="25" t="s">
        <v>111</v>
      </c>
      <c r="E256" s="25" t="s">
        <v>112</v>
      </c>
      <c r="F256" s="25" t="s">
        <v>94</v>
      </c>
      <c r="G256" s="25" t="s">
        <v>41</v>
      </c>
      <c r="H256" s="21" t="n">
        <v>28550</v>
      </c>
      <c r="I256" s="25" t="s">
        <v>545</v>
      </c>
      <c r="J256" s="25" t="s">
        <v>119</v>
      </c>
      <c r="K256" s="25" t="s">
        <v>546</v>
      </c>
      <c r="L256" s="25"/>
      <c r="M256" s="25"/>
      <c r="N256" s="26" t="n">
        <f aca="false">DATE(YEAR(B256),MONTH(B256),1)</f>
        <v>45962</v>
      </c>
      <c r="O256" s="12" t="n">
        <f aca="false">IF(I256="","",INDEX('Jobber quotes'!$C$2:$C$1101,MATCH(I256,'Jobber quotes'!$A$2:$A$1101,0))-B256)</f>
        <v>8</v>
      </c>
    </row>
    <row r="257" customFormat="false" ht="15" hidden="false" customHeight="false" outlineLevel="0" collapsed="false">
      <c r="A257" s="23" t="n">
        <v>412309435</v>
      </c>
      <c r="B257" s="24" t="n">
        <v>45979</v>
      </c>
      <c r="C257" s="25" t="s">
        <v>547</v>
      </c>
      <c r="D257" s="25" t="s">
        <v>111</v>
      </c>
      <c r="E257" s="25" t="s">
        <v>112</v>
      </c>
      <c r="F257" s="25" t="s">
        <v>83</v>
      </c>
      <c r="G257" s="25" t="s">
        <v>115</v>
      </c>
      <c r="H257" s="21"/>
      <c r="I257" s="25"/>
      <c r="J257" s="25"/>
      <c r="K257" s="25"/>
      <c r="L257" s="25" t="s">
        <v>146</v>
      </c>
      <c r="M257" s="25"/>
      <c r="N257" s="26" t="n">
        <f aca="false">DATE(YEAR(B257),MONTH(B257),1)</f>
        <v>45962</v>
      </c>
      <c r="O257" s="12" t="str">
        <f aca="false">IF(I257="","",INDEX('Jobber quotes'!$C$2:$C$1101,MATCH(I257,'Jobber quotes'!$A$2:$A$1101,0))-B257)</f>
        <v/>
      </c>
    </row>
    <row r="258" customFormat="false" ht="15" hidden="false" customHeight="false" outlineLevel="0" collapsed="false">
      <c r="A258" s="23" t="n">
        <v>412309497</v>
      </c>
      <c r="B258" s="24" t="n">
        <v>45980</v>
      </c>
      <c r="C258" s="25" t="s">
        <v>526</v>
      </c>
      <c r="D258" s="25" t="s">
        <v>88</v>
      </c>
      <c r="E258" s="25" t="s">
        <v>89</v>
      </c>
      <c r="F258" s="25" t="s">
        <v>90</v>
      </c>
      <c r="G258" s="25" t="s">
        <v>42</v>
      </c>
      <c r="H258" s="21" t="n">
        <v>16200</v>
      </c>
      <c r="I258" s="25" t="s">
        <v>548</v>
      </c>
      <c r="J258" s="25" t="s">
        <v>85</v>
      </c>
      <c r="K258" s="25"/>
      <c r="L258" s="25" t="s">
        <v>99</v>
      </c>
      <c r="M258" s="25"/>
      <c r="N258" s="26" t="n">
        <f aca="false">DATE(YEAR(B258),MONTH(B258),1)</f>
        <v>45962</v>
      </c>
      <c r="O258" s="12" t="n">
        <f aca="false">IF(I258="","",INDEX('Jobber quotes'!$C$2:$C$1101,MATCH(I258,'Jobber quotes'!$A$2:$A$1101,0))-B258)</f>
        <v>9</v>
      </c>
    </row>
    <row r="259" customFormat="false" ht="15" hidden="false" customHeight="false" outlineLevel="0" collapsed="false">
      <c r="A259" s="23" t="n">
        <v>412309530</v>
      </c>
      <c r="B259" s="24" t="n">
        <v>45981</v>
      </c>
      <c r="C259" s="25" t="s">
        <v>270</v>
      </c>
      <c r="D259" s="25" t="s">
        <v>127</v>
      </c>
      <c r="E259" s="25" t="s">
        <v>89</v>
      </c>
      <c r="F259" s="25" t="s">
        <v>94</v>
      </c>
      <c r="G259" s="25" t="s">
        <v>41</v>
      </c>
      <c r="H259" s="21" t="n">
        <v>10250</v>
      </c>
      <c r="I259" s="25" t="s">
        <v>549</v>
      </c>
      <c r="J259" s="25" t="s">
        <v>119</v>
      </c>
      <c r="K259" s="25" t="s">
        <v>550</v>
      </c>
      <c r="L259" s="25"/>
      <c r="M259" s="25"/>
      <c r="N259" s="26" t="n">
        <f aca="false">DATE(YEAR(B259),MONTH(B259),1)</f>
        <v>45962</v>
      </c>
      <c r="O259" s="12" t="n">
        <f aca="false">IF(I259="","",INDEX('Jobber quotes'!$C$2:$C$1101,MATCH(I259,'Jobber quotes'!$A$2:$A$1101,0))-B259)</f>
        <v>3</v>
      </c>
    </row>
    <row r="260" customFormat="false" ht="15" hidden="false" customHeight="false" outlineLevel="0" collapsed="false">
      <c r="A260" s="23" t="n">
        <v>412309546</v>
      </c>
      <c r="B260" s="24" t="n">
        <v>45981</v>
      </c>
      <c r="C260" s="25" t="s">
        <v>415</v>
      </c>
      <c r="D260" s="25" t="s">
        <v>88</v>
      </c>
      <c r="E260" s="25" t="s">
        <v>112</v>
      </c>
      <c r="F260" s="25" t="s">
        <v>83</v>
      </c>
      <c r="G260" s="25" t="s">
        <v>103</v>
      </c>
      <c r="H260" s="21"/>
      <c r="I260" s="25"/>
      <c r="J260" s="25"/>
      <c r="K260" s="25"/>
      <c r="L260" s="25"/>
      <c r="M260" s="25" t="s">
        <v>104</v>
      </c>
      <c r="N260" s="26" t="n">
        <f aca="false">DATE(YEAR(B260),MONTH(B260),1)</f>
        <v>45962</v>
      </c>
      <c r="O260" s="12" t="str">
        <f aca="false">IF(I260="","",INDEX('Jobber quotes'!$C$2:$C$1101,MATCH(I260,'Jobber quotes'!$A$2:$A$1101,0))-B260)</f>
        <v/>
      </c>
    </row>
    <row r="261" customFormat="false" ht="15" hidden="false" customHeight="false" outlineLevel="0" collapsed="false">
      <c r="A261" s="23" t="n">
        <v>412309611</v>
      </c>
      <c r="B261" s="24" t="n">
        <v>45981</v>
      </c>
      <c r="C261" s="25" t="s">
        <v>466</v>
      </c>
      <c r="D261" s="25" t="s">
        <v>127</v>
      </c>
      <c r="E261" s="25" t="s">
        <v>112</v>
      </c>
      <c r="F261" s="25" t="s">
        <v>90</v>
      </c>
      <c r="G261" s="25" t="s">
        <v>42</v>
      </c>
      <c r="H261" s="21" t="n">
        <v>9150</v>
      </c>
      <c r="I261" s="25" t="s">
        <v>551</v>
      </c>
      <c r="J261" s="25" t="s">
        <v>85</v>
      </c>
      <c r="K261" s="25"/>
      <c r="L261" s="25" t="s">
        <v>109</v>
      </c>
      <c r="M261" s="25" t="s">
        <v>125</v>
      </c>
      <c r="N261" s="26" t="n">
        <f aca="false">DATE(YEAR(B261),MONTH(B261),1)</f>
        <v>45962</v>
      </c>
      <c r="O261" s="12" t="n">
        <f aca="false">IF(I261="","",INDEX('Jobber quotes'!$C$2:$C$1101,MATCH(I261,'Jobber quotes'!$A$2:$A$1101,0))-B261)</f>
        <v>11</v>
      </c>
    </row>
    <row r="262" customFormat="false" ht="15" hidden="false" customHeight="false" outlineLevel="0" collapsed="false">
      <c r="A262" s="23" t="n">
        <v>412309628</v>
      </c>
      <c r="B262" s="24" t="n">
        <v>45981</v>
      </c>
      <c r="C262" s="25" t="s">
        <v>552</v>
      </c>
      <c r="D262" s="25" t="s">
        <v>156</v>
      </c>
      <c r="E262" s="25" t="s">
        <v>82</v>
      </c>
      <c r="F262" s="25" t="s">
        <v>94</v>
      </c>
      <c r="G262" s="25" t="s">
        <v>42</v>
      </c>
      <c r="H262" s="21" t="n">
        <v>11900</v>
      </c>
      <c r="I262" s="25" t="s">
        <v>553</v>
      </c>
      <c r="J262" s="25" t="s">
        <v>85</v>
      </c>
      <c r="K262" s="25"/>
      <c r="L262" s="25" t="s">
        <v>92</v>
      </c>
      <c r="M262" s="25"/>
      <c r="N262" s="26" t="n">
        <f aca="false">DATE(YEAR(B262),MONTH(B262),1)</f>
        <v>45962</v>
      </c>
      <c r="O262" s="12" t="n">
        <f aca="false">IF(I262="","",INDEX('Jobber quotes'!$C$2:$C$1101,MATCH(I262,'Jobber quotes'!$A$2:$A$1101,0))-B262)</f>
        <v>6</v>
      </c>
    </row>
    <row r="263" customFormat="false" ht="15" hidden="false" customHeight="false" outlineLevel="0" collapsed="false">
      <c r="A263" s="23" t="n">
        <v>412309673</v>
      </c>
      <c r="B263" s="24" t="n">
        <v>45981</v>
      </c>
      <c r="C263" s="25" t="s">
        <v>457</v>
      </c>
      <c r="D263" s="25" t="s">
        <v>88</v>
      </c>
      <c r="E263" s="25" t="s">
        <v>112</v>
      </c>
      <c r="F263" s="25" t="s">
        <v>83</v>
      </c>
      <c r="G263" s="25" t="s">
        <v>42</v>
      </c>
      <c r="H263" s="21" t="n">
        <v>13100</v>
      </c>
      <c r="I263" s="25" t="s">
        <v>554</v>
      </c>
      <c r="J263" s="25" t="s">
        <v>85</v>
      </c>
      <c r="K263" s="25"/>
      <c r="L263" s="25" t="s">
        <v>92</v>
      </c>
      <c r="M263" s="25" t="s">
        <v>125</v>
      </c>
      <c r="N263" s="26" t="n">
        <f aca="false">DATE(YEAR(B263),MONTH(B263),1)</f>
        <v>45962</v>
      </c>
      <c r="O263" s="12" t="n">
        <f aca="false">IF(I263="","",INDEX('Jobber quotes'!$C$2:$C$1101,MATCH(I263,'Jobber quotes'!$A$2:$A$1101,0))-B263)</f>
        <v>13</v>
      </c>
    </row>
    <row r="264" customFormat="false" ht="15" hidden="false" customHeight="false" outlineLevel="0" collapsed="false">
      <c r="A264" s="23" t="n">
        <v>412309707</v>
      </c>
      <c r="B264" s="24" t="n">
        <v>45981</v>
      </c>
      <c r="C264" s="25" t="s">
        <v>225</v>
      </c>
      <c r="D264" s="25" t="s">
        <v>156</v>
      </c>
      <c r="E264" s="25" t="s">
        <v>112</v>
      </c>
      <c r="F264" s="25" t="s">
        <v>90</v>
      </c>
      <c r="G264" s="25" t="s">
        <v>41</v>
      </c>
      <c r="H264" s="21" t="n">
        <v>21650</v>
      </c>
      <c r="I264" s="25" t="s">
        <v>555</v>
      </c>
      <c r="J264" s="25" t="s">
        <v>119</v>
      </c>
      <c r="K264" s="25" t="s">
        <v>556</v>
      </c>
      <c r="L264" s="25"/>
      <c r="M264" s="25"/>
      <c r="N264" s="26" t="n">
        <f aca="false">DATE(YEAR(B264),MONTH(B264),1)</f>
        <v>45962</v>
      </c>
      <c r="O264" s="12" t="n">
        <f aca="false">IF(I264="","",INDEX('Jobber quotes'!$C$2:$C$1101,MATCH(I264,'Jobber quotes'!$A$2:$A$1101,0))-B264)</f>
        <v>2</v>
      </c>
    </row>
    <row r="265" customFormat="false" ht="15" hidden="false" customHeight="false" outlineLevel="0" collapsed="false">
      <c r="A265" s="23" t="n">
        <v>412309756</v>
      </c>
      <c r="B265" s="24" t="n">
        <v>45982</v>
      </c>
      <c r="C265" s="25" t="s">
        <v>212</v>
      </c>
      <c r="D265" s="25" t="s">
        <v>101</v>
      </c>
      <c r="E265" s="25" t="s">
        <v>112</v>
      </c>
      <c r="F265" s="25" t="s">
        <v>94</v>
      </c>
      <c r="G265" s="25" t="s">
        <v>41</v>
      </c>
      <c r="H265" s="21" t="n">
        <v>11450</v>
      </c>
      <c r="I265" s="25" t="s">
        <v>557</v>
      </c>
      <c r="J265" s="25" t="s">
        <v>119</v>
      </c>
      <c r="K265" s="25" t="s">
        <v>558</v>
      </c>
      <c r="L265" s="25"/>
      <c r="M265" s="25" t="s">
        <v>133</v>
      </c>
      <c r="N265" s="26" t="n">
        <f aca="false">DATE(YEAR(B265),MONTH(B265),1)</f>
        <v>45962</v>
      </c>
      <c r="O265" s="12" t="n">
        <f aca="false">IF(I265="","",INDEX('Jobber quotes'!$C$2:$C$1101,MATCH(I265,'Jobber quotes'!$A$2:$A$1101,0))-B265)</f>
        <v>9</v>
      </c>
    </row>
    <row r="266" customFormat="false" ht="15" hidden="false" customHeight="false" outlineLevel="0" collapsed="false">
      <c r="A266" s="23" t="n">
        <v>412309796</v>
      </c>
      <c r="B266" s="24" t="n">
        <v>45982</v>
      </c>
      <c r="C266" s="25" t="s">
        <v>559</v>
      </c>
      <c r="D266" s="25" t="s">
        <v>88</v>
      </c>
      <c r="E266" s="25" t="s">
        <v>112</v>
      </c>
      <c r="F266" s="25" t="s">
        <v>83</v>
      </c>
      <c r="G266" s="25" t="s">
        <v>42</v>
      </c>
      <c r="H266" s="21" t="n">
        <v>10600</v>
      </c>
      <c r="I266" s="25" t="s">
        <v>560</v>
      </c>
      <c r="J266" s="25" t="s">
        <v>85</v>
      </c>
      <c r="K266" s="25"/>
      <c r="L266" s="25" t="s">
        <v>92</v>
      </c>
      <c r="M266" s="25"/>
      <c r="N266" s="26" t="n">
        <f aca="false">DATE(YEAR(B266),MONTH(B266),1)</f>
        <v>45962</v>
      </c>
      <c r="O266" s="12" t="n">
        <f aca="false">IF(I266="","",INDEX('Jobber quotes'!$C$2:$C$1101,MATCH(I266,'Jobber quotes'!$A$2:$A$1101,0))-B266)</f>
        <v>2</v>
      </c>
    </row>
    <row r="267" customFormat="false" ht="15" hidden="false" customHeight="false" outlineLevel="0" collapsed="false">
      <c r="A267" s="23" t="n">
        <v>412309831</v>
      </c>
      <c r="B267" s="24" t="n">
        <v>45982</v>
      </c>
      <c r="C267" s="25" t="s">
        <v>561</v>
      </c>
      <c r="D267" s="25" t="s">
        <v>156</v>
      </c>
      <c r="E267" s="25" t="s">
        <v>107</v>
      </c>
      <c r="F267" s="25" t="s">
        <v>90</v>
      </c>
      <c r="G267" s="25" t="s">
        <v>103</v>
      </c>
      <c r="H267" s="21"/>
      <c r="I267" s="25"/>
      <c r="J267" s="25"/>
      <c r="K267" s="25"/>
      <c r="L267" s="25"/>
      <c r="M267" s="25" t="s">
        <v>104</v>
      </c>
      <c r="N267" s="26" t="n">
        <f aca="false">DATE(YEAR(B267),MONTH(B267),1)</f>
        <v>45962</v>
      </c>
      <c r="O267" s="12" t="str">
        <f aca="false">IF(I267="","",INDEX('Jobber quotes'!$C$2:$C$1101,MATCH(I267,'Jobber quotes'!$A$2:$A$1101,0))-B267)</f>
        <v/>
      </c>
    </row>
    <row r="268" customFormat="false" ht="15" hidden="false" customHeight="false" outlineLevel="0" collapsed="false">
      <c r="A268" s="23" t="n">
        <v>412309861</v>
      </c>
      <c r="B268" s="24" t="n">
        <v>45982</v>
      </c>
      <c r="C268" s="25" t="s">
        <v>562</v>
      </c>
      <c r="D268" s="25" t="s">
        <v>81</v>
      </c>
      <c r="E268" s="25" t="s">
        <v>89</v>
      </c>
      <c r="F268" s="25" t="s">
        <v>94</v>
      </c>
      <c r="G268" s="25" t="s">
        <v>103</v>
      </c>
      <c r="H268" s="21"/>
      <c r="I268" s="25"/>
      <c r="J268" s="25"/>
      <c r="K268" s="25"/>
      <c r="L268" s="25"/>
      <c r="M268" s="25" t="s">
        <v>104</v>
      </c>
      <c r="N268" s="26" t="n">
        <f aca="false">DATE(YEAR(B268),MONTH(B268),1)</f>
        <v>45962</v>
      </c>
      <c r="O268" s="12" t="str">
        <f aca="false">IF(I268="","",INDEX('Jobber quotes'!$C$2:$C$1101,MATCH(I268,'Jobber quotes'!$A$2:$A$1101,0))-B268)</f>
        <v/>
      </c>
    </row>
    <row r="269" customFormat="false" ht="15" hidden="false" customHeight="false" outlineLevel="0" collapsed="false">
      <c r="A269" s="23" t="n">
        <v>412309889</v>
      </c>
      <c r="B269" s="24" t="n">
        <v>45984</v>
      </c>
      <c r="C269" s="25" t="s">
        <v>293</v>
      </c>
      <c r="D269" s="25" t="s">
        <v>111</v>
      </c>
      <c r="E269" s="25" t="s">
        <v>112</v>
      </c>
      <c r="F269" s="25" t="s">
        <v>83</v>
      </c>
      <c r="G269" s="25" t="s">
        <v>42</v>
      </c>
      <c r="H269" s="21" t="n">
        <v>43900</v>
      </c>
      <c r="I269" s="25" t="s">
        <v>563</v>
      </c>
      <c r="J269" s="25" t="s">
        <v>85</v>
      </c>
      <c r="K269" s="25"/>
      <c r="L269" s="25" t="s">
        <v>86</v>
      </c>
      <c r="M269" s="25"/>
      <c r="N269" s="26" t="n">
        <f aca="false">DATE(YEAR(B269),MONTH(B269),1)</f>
        <v>45962</v>
      </c>
      <c r="O269" s="12" t="n">
        <f aca="false">IF(I269="","",INDEX('Jobber quotes'!$C$2:$C$1101,MATCH(I269,'Jobber quotes'!$A$2:$A$1101,0))-B269)</f>
        <v>11</v>
      </c>
    </row>
    <row r="270" customFormat="false" ht="15" hidden="false" customHeight="false" outlineLevel="0" collapsed="false">
      <c r="A270" s="23" t="n">
        <v>412309932</v>
      </c>
      <c r="B270" s="24" t="n">
        <v>45984</v>
      </c>
      <c r="C270" s="25" t="s">
        <v>564</v>
      </c>
      <c r="D270" s="25" t="s">
        <v>111</v>
      </c>
      <c r="E270" s="25" t="s">
        <v>82</v>
      </c>
      <c r="F270" s="25" t="s">
        <v>90</v>
      </c>
      <c r="G270" s="25" t="s">
        <v>115</v>
      </c>
      <c r="H270" s="21"/>
      <c r="I270" s="25"/>
      <c r="J270" s="25"/>
      <c r="K270" s="25"/>
      <c r="L270" s="25" t="s">
        <v>146</v>
      </c>
      <c r="M270" s="25"/>
      <c r="N270" s="26" t="n">
        <f aca="false">DATE(YEAR(B270),MONTH(B270),1)</f>
        <v>45962</v>
      </c>
      <c r="O270" s="12" t="str">
        <f aca="false">IF(I270="","",INDEX('Jobber quotes'!$C$2:$C$1101,MATCH(I270,'Jobber quotes'!$A$2:$A$1101,0))-B270)</f>
        <v/>
      </c>
    </row>
    <row r="271" customFormat="false" ht="15" hidden="false" customHeight="false" outlineLevel="0" collapsed="false">
      <c r="A271" s="23" t="n">
        <v>412309955</v>
      </c>
      <c r="B271" s="24" t="n">
        <v>45984</v>
      </c>
      <c r="C271" s="25" t="s">
        <v>476</v>
      </c>
      <c r="D271" s="25" t="s">
        <v>111</v>
      </c>
      <c r="E271" s="25" t="s">
        <v>89</v>
      </c>
      <c r="F271" s="25" t="s">
        <v>94</v>
      </c>
      <c r="G271" s="25" t="s">
        <v>42</v>
      </c>
      <c r="H271" s="21" t="n">
        <v>19300</v>
      </c>
      <c r="I271" s="25" t="s">
        <v>565</v>
      </c>
      <c r="J271" s="25" t="s">
        <v>85</v>
      </c>
      <c r="K271" s="25"/>
      <c r="L271" s="25" t="s">
        <v>92</v>
      </c>
      <c r="M271" s="25"/>
      <c r="N271" s="26" t="n">
        <f aca="false">DATE(YEAR(B271),MONTH(B271),1)</f>
        <v>45962</v>
      </c>
      <c r="O271" s="12" t="n">
        <f aca="false">IF(I271="","",INDEX('Jobber quotes'!$C$2:$C$1101,MATCH(I271,'Jobber quotes'!$A$2:$A$1101,0))-B271)</f>
        <v>7</v>
      </c>
    </row>
    <row r="272" customFormat="false" ht="15" hidden="false" customHeight="false" outlineLevel="0" collapsed="false">
      <c r="A272" s="23" t="n">
        <v>412310000</v>
      </c>
      <c r="B272" s="24" t="n">
        <v>45985</v>
      </c>
      <c r="C272" s="25" t="s">
        <v>566</v>
      </c>
      <c r="D272" s="25" t="s">
        <v>127</v>
      </c>
      <c r="E272" s="25" t="s">
        <v>89</v>
      </c>
      <c r="F272" s="25" t="s">
        <v>83</v>
      </c>
      <c r="G272" s="25" t="s">
        <v>41</v>
      </c>
      <c r="H272" s="21" t="n">
        <v>3450</v>
      </c>
      <c r="I272" s="25" t="s">
        <v>567</v>
      </c>
      <c r="J272" s="25" t="s">
        <v>119</v>
      </c>
      <c r="K272" s="25" t="s">
        <v>568</v>
      </c>
      <c r="L272" s="25"/>
      <c r="M272" s="25"/>
      <c r="N272" s="26" t="n">
        <f aca="false">DATE(YEAR(B272),MONTH(B272),1)</f>
        <v>45962</v>
      </c>
      <c r="O272" s="12" t="n">
        <f aca="false">IF(I272="","",INDEX('Jobber quotes'!$C$2:$C$1101,MATCH(I272,'Jobber quotes'!$A$2:$A$1101,0))-B272)</f>
        <v>11</v>
      </c>
    </row>
    <row r="273" customFormat="false" ht="15" hidden="false" customHeight="false" outlineLevel="0" collapsed="false">
      <c r="A273" s="23" t="n">
        <v>412310035</v>
      </c>
      <c r="B273" s="24" t="n">
        <v>45985</v>
      </c>
      <c r="C273" s="25" t="s">
        <v>150</v>
      </c>
      <c r="D273" s="25" t="s">
        <v>111</v>
      </c>
      <c r="E273" s="25" t="s">
        <v>82</v>
      </c>
      <c r="F273" s="25" t="s">
        <v>90</v>
      </c>
      <c r="G273" s="25" t="s">
        <v>41</v>
      </c>
      <c r="H273" s="21" t="n">
        <v>37450</v>
      </c>
      <c r="I273" s="25" t="s">
        <v>569</v>
      </c>
      <c r="J273" s="25" t="s">
        <v>119</v>
      </c>
      <c r="K273" s="25" t="s">
        <v>570</v>
      </c>
      <c r="L273" s="25"/>
      <c r="M273" s="25"/>
      <c r="N273" s="26" t="n">
        <f aca="false">DATE(YEAR(B273),MONTH(B273),1)</f>
        <v>45962</v>
      </c>
      <c r="O273" s="12" t="n">
        <f aca="false">IF(I273="","",INDEX('Jobber quotes'!$C$2:$C$1101,MATCH(I273,'Jobber quotes'!$A$2:$A$1101,0))-B273)</f>
        <v>4</v>
      </c>
    </row>
    <row r="274" customFormat="false" ht="15" hidden="false" customHeight="false" outlineLevel="0" collapsed="false">
      <c r="A274" s="23" t="n">
        <v>412310087</v>
      </c>
      <c r="B274" s="24" t="n">
        <v>45985</v>
      </c>
      <c r="C274" s="25" t="s">
        <v>571</v>
      </c>
      <c r="D274" s="25" t="s">
        <v>111</v>
      </c>
      <c r="E274" s="25" t="s">
        <v>97</v>
      </c>
      <c r="F274" s="25" t="s">
        <v>94</v>
      </c>
      <c r="G274" s="25" t="s">
        <v>115</v>
      </c>
      <c r="H274" s="21"/>
      <c r="I274" s="25"/>
      <c r="J274" s="25"/>
      <c r="K274" s="25"/>
      <c r="L274" s="25" t="s">
        <v>116</v>
      </c>
      <c r="M274" s="25"/>
      <c r="N274" s="26" t="n">
        <f aca="false">DATE(YEAR(B274),MONTH(B274),1)</f>
        <v>45962</v>
      </c>
      <c r="O274" s="12" t="str">
        <f aca="false">IF(I274="","",INDEX('Jobber quotes'!$C$2:$C$1101,MATCH(I274,'Jobber quotes'!$A$2:$A$1101,0))-B274)</f>
        <v/>
      </c>
    </row>
    <row r="275" customFormat="false" ht="15" hidden="false" customHeight="false" outlineLevel="0" collapsed="false">
      <c r="A275" s="23" t="n">
        <v>412310120</v>
      </c>
      <c r="B275" s="24" t="n">
        <v>45985</v>
      </c>
      <c r="C275" s="25" t="s">
        <v>139</v>
      </c>
      <c r="D275" s="25" t="s">
        <v>111</v>
      </c>
      <c r="E275" s="25" t="s">
        <v>89</v>
      </c>
      <c r="F275" s="25" t="s">
        <v>83</v>
      </c>
      <c r="G275" s="25" t="s">
        <v>115</v>
      </c>
      <c r="H275" s="21"/>
      <c r="I275" s="25"/>
      <c r="J275" s="25"/>
      <c r="K275" s="25"/>
      <c r="L275" s="25" t="s">
        <v>164</v>
      </c>
      <c r="M275" s="25"/>
      <c r="N275" s="26" t="n">
        <f aca="false">DATE(YEAR(B275),MONTH(B275),1)</f>
        <v>45962</v>
      </c>
      <c r="O275" s="12" t="str">
        <f aca="false">IF(I275="","",INDEX('Jobber quotes'!$C$2:$C$1101,MATCH(I275,'Jobber quotes'!$A$2:$A$1101,0))-B275)</f>
        <v/>
      </c>
    </row>
    <row r="276" customFormat="false" ht="15" hidden="false" customHeight="false" outlineLevel="0" collapsed="false">
      <c r="A276" s="23" t="n">
        <v>412310150</v>
      </c>
      <c r="B276" s="24" t="n">
        <v>45985</v>
      </c>
      <c r="C276" s="25" t="s">
        <v>110</v>
      </c>
      <c r="D276" s="25" t="s">
        <v>111</v>
      </c>
      <c r="E276" s="25" t="s">
        <v>112</v>
      </c>
      <c r="F276" s="25" t="s">
        <v>90</v>
      </c>
      <c r="G276" s="25" t="s">
        <v>41</v>
      </c>
      <c r="H276" s="21" t="n">
        <v>47100</v>
      </c>
      <c r="I276" s="25" t="s">
        <v>572</v>
      </c>
      <c r="J276" s="25" t="s">
        <v>119</v>
      </c>
      <c r="K276" s="25" t="s">
        <v>573</v>
      </c>
      <c r="L276" s="25"/>
      <c r="M276" s="25" t="s">
        <v>125</v>
      </c>
      <c r="N276" s="26" t="n">
        <f aca="false">DATE(YEAR(B276),MONTH(B276),1)</f>
        <v>45962</v>
      </c>
      <c r="O276" s="12" t="n">
        <f aca="false">IF(I276="","",INDEX('Jobber quotes'!$C$2:$C$1101,MATCH(I276,'Jobber quotes'!$A$2:$A$1101,0))-B276)</f>
        <v>2</v>
      </c>
    </row>
    <row r="277" customFormat="false" ht="15" hidden="false" customHeight="false" outlineLevel="0" collapsed="false">
      <c r="A277" s="23" t="n">
        <v>412310188</v>
      </c>
      <c r="B277" s="24" t="n">
        <v>45986</v>
      </c>
      <c r="C277" s="25" t="s">
        <v>114</v>
      </c>
      <c r="D277" s="25" t="s">
        <v>88</v>
      </c>
      <c r="E277" s="25" t="s">
        <v>112</v>
      </c>
      <c r="F277" s="25" t="s">
        <v>94</v>
      </c>
      <c r="G277" s="25" t="s">
        <v>42</v>
      </c>
      <c r="H277" s="21" t="n">
        <v>14300</v>
      </c>
      <c r="I277" s="25" t="s">
        <v>574</v>
      </c>
      <c r="J277" s="25" t="s">
        <v>85</v>
      </c>
      <c r="K277" s="25"/>
      <c r="L277" s="25" t="s">
        <v>86</v>
      </c>
      <c r="M277" s="25"/>
      <c r="N277" s="26" t="n">
        <f aca="false">DATE(YEAR(B277),MONTH(B277),1)</f>
        <v>45962</v>
      </c>
      <c r="O277" s="12" t="n">
        <f aca="false">IF(I277="","",INDEX('Jobber quotes'!$C$2:$C$1101,MATCH(I277,'Jobber quotes'!$A$2:$A$1101,0))-B277)</f>
        <v>4</v>
      </c>
    </row>
    <row r="278" customFormat="false" ht="15" hidden="false" customHeight="false" outlineLevel="0" collapsed="false">
      <c r="A278" s="23" t="n">
        <v>412310212</v>
      </c>
      <c r="B278" s="24" t="n">
        <v>45986</v>
      </c>
      <c r="C278" s="25" t="s">
        <v>575</v>
      </c>
      <c r="D278" s="25" t="s">
        <v>111</v>
      </c>
      <c r="E278" s="25" t="s">
        <v>112</v>
      </c>
      <c r="F278" s="25" t="s">
        <v>83</v>
      </c>
      <c r="G278" s="25" t="s">
        <v>42</v>
      </c>
      <c r="H278" s="21" t="n">
        <v>46550</v>
      </c>
      <c r="I278" s="25" t="s">
        <v>576</v>
      </c>
      <c r="J278" s="25" t="s">
        <v>85</v>
      </c>
      <c r="K278" s="25"/>
      <c r="L278" s="25" t="s">
        <v>86</v>
      </c>
      <c r="M278" s="25"/>
      <c r="N278" s="26" t="n">
        <f aca="false">DATE(YEAR(B278),MONTH(B278),1)</f>
        <v>45962</v>
      </c>
      <c r="O278" s="12" t="n">
        <f aca="false">IF(I278="","",INDEX('Jobber quotes'!$C$2:$C$1101,MATCH(I278,'Jobber quotes'!$A$2:$A$1101,0))-B278)</f>
        <v>13</v>
      </c>
    </row>
    <row r="279" customFormat="false" ht="15" hidden="false" customHeight="false" outlineLevel="0" collapsed="false">
      <c r="A279" s="23" t="n">
        <v>412310277</v>
      </c>
      <c r="B279" s="24" t="n">
        <v>45986</v>
      </c>
      <c r="C279" s="25" t="s">
        <v>110</v>
      </c>
      <c r="D279" s="25" t="s">
        <v>111</v>
      </c>
      <c r="E279" s="25" t="s">
        <v>97</v>
      </c>
      <c r="F279" s="25" t="s">
        <v>90</v>
      </c>
      <c r="G279" s="25" t="s">
        <v>115</v>
      </c>
      <c r="H279" s="21"/>
      <c r="I279" s="25"/>
      <c r="J279" s="25"/>
      <c r="K279" s="25"/>
      <c r="L279" s="25" t="s">
        <v>164</v>
      </c>
      <c r="M279" s="25"/>
      <c r="N279" s="26" t="n">
        <f aca="false">DATE(YEAR(B279),MONTH(B279),1)</f>
        <v>45962</v>
      </c>
      <c r="O279" s="12" t="str">
        <f aca="false">IF(I279="","",INDEX('Jobber quotes'!$C$2:$C$1101,MATCH(I279,'Jobber quotes'!$A$2:$A$1101,0))-B279)</f>
        <v/>
      </c>
    </row>
    <row r="280" customFormat="false" ht="15" hidden="false" customHeight="false" outlineLevel="0" collapsed="false">
      <c r="A280" s="23" t="n">
        <v>412310307</v>
      </c>
      <c r="B280" s="24" t="n">
        <v>45986</v>
      </c>
      <c r="C280" s="25" t="s">
        <v>401</v>
      </c>
      <c r="D280" s="25" t="s">
        <v>101</v>
      </c>
      <c r="E280" s="25" t="s">
        <v>89</v>
      </c>
      <c r="F280" s="25" t="s">
        <v>94</v>
      </c>
      <c r="G280" s="25" t="s">
        <v>42</v>
      </c>
      <c r="H280" s="21" t="n">
        <v>24600</v>
      </c>
      <c r="I280" s="25" t="s">
        <v>577</v>
      </c>
      <c r="J280" s="25" t="s">
        <v>85</v>
      </c>
      <c r="K280" s="25"/>
      <c r="L280" s="25" t="s">
        <v>92</v>
      </c>
      <c r="M280" s="25"/>
      <c r="N280" s="26" t="n">
        <f aca="false">DATE(YEAR(B280),MONTH(B280),1)</f>
        <v>45962</v>
      </c>
      <c r="O280" s="12" t="n">
        <f aca="false">IF(I280="","",INDEX('Jobber quotes'!$C$2:$C$1101,MATCH(I280,'Jobber quotes'!$A$2:$A$1101,0))-B280)</f>
        <v>14</v>
      </c>
    </row>
    <row r="281" customFormat="false" ht="15" hidden="false" customHeight="false" outlineLevel="0" collapsed="false">
      <c r="A281" s="23" t="n">
        <v>412310324</v>
      </c>
      <c r="B281" s="24" t="n">
        <v>45987</v>
      </c>
      <c r="C281" s="25" t="s">
        <v>578</v>
      </c>
      <c r="D281" s="25" t="s">
        <v>156</v>
      </c>
      <c r="E281" s="25" t="s">
        <v>97</v>
      </c>
      <c r="F281" s="25" t="s">
        <v>83</v>
      </c>
      <c r="G281" s="25" t="s">
        <v>42</v>
      </c>
      <c r="H281" s="21" t="n">
        <v>6850</v>
      </c>
      <c r="I281" s="25" t="s">
        <v>579</v>
      </c>
      <c r="J281" s="25" t="s">
        <v>85</v>
      </c>
      <c r="K281" s="25"/>
      <c r="L281" s="25" t="s">
        <v>99</v>
      </c>
      <c r="M281" s="25"/>
      <c r="N281" s="26" t="n">
        <f aca="false">DATE(YEAR(B281),MONTH(B281),1)</f>
        <v>45962</v>
      </c>
      <c r="O281" s="12" t="n">
        <f aca="false">IF(I281="","",INDEX('Jobber quotes'!$C$2:$C$1101,MATCH(I281,'Jobber quotes'!$A$2:$A$1101,0))-B281)</f>
        <v>6</v>
      </c>
    </row>
    <row r="282" customFormat="false" ht="15" hidden="false" customHeight="false" outlineLevel="0" collapsed="false">
      <c r="A282" s="23" t="n">
        <v>412310370</v>
      </c>
      <c r="B282" s="24" t="n">
        <v>45987</v>
      </c>
      <c r="C282" s="25" t="s">
        <v>580</v>
      </c>
      <c r="D282" s="25" t="s">
        <v>111</v>
      </c>
      <c r="E282" s="25" t="s">
        <v>112</v>
      </c>
      <c r="F282" s="25" t="s">
        <v>90</v>
      </c>
      <c r="G282" s="25" t="s">
        <v>41</v>
      </c>
      <c r="H282" s="21" t="n">
        <v>32400</v>
      </c>
      <c r="I282" s="25" t="s">
        <v>581</v>
      </c>
      <c r="J282" s="25" t="s">
        <v>119</v>
      </c>
      <c r="K282" s="25" t="s">
        <v>582</v>
      </c>
      <c r="L282" s="25"/>
      <c r="M282" s="25" t="s">
        <v>125</v>
      </c>
      <c r="N282" s="26" t="n">
        <f aca="false">DATE(YEAR(B282),MONTH(B282),1)</f>
        <v>45962</v>
      </c>
      <c r="O282" s="12" t="n">
        <f aca="false">IF(I282="","",INDEX('Jobber quotes'!$C$2:$C$1101,MATCH(I282,'Jobber quotes'!$A$2:$A$1101,0))-B282)</f>
        <v>3</v>
      </c>
    </row>
    <row r="283" customFormat="false" ht="15" hidden="false" customHeight="false" outlineLevel="0" collapsed="false">
      <c r="A283" s="23" t="n">
        <v>412310400</v>
      </c>
      <c r="B283" s="24" t="n">
        <v>45987</v>
      </c>
      <c r="C283" s="25" t="s">
        <v>583</v>
      </c>
      <c r="D283" s="25" t="s">
        <v>88</v>
      </c>
      <c r="E283" s="25" t="s">
        <v>82</v>
      </c>
      <c r="F283" s="25" t="s">
        <v>94</v>
      </c>
      <c r="G283" s="25" t="s">
        <v>41</v>
      </c>
      <c r="H283" s="21" t="n">
        <v>11200</v>
      </c>
      <c r="I283" s="25" t="s">
        <v>584</v>
      </c>
      <c r="J283" s="25" t="s">
        <v>119</v>
      </c>
      <c r="K283" s="25" t="s">
        <v>585</v>
      </c>
      <c r="L283" s="25"/>
      <c r="M283" s="25"/>
      <c r="N283" s="26" t="n">
        <f aca="false">DATE(YEAR(B283),MONTH(B283),1)</f>
        <v>45962</v>
      </c>
      <c r="O283" s="12" t="n">
        <f aca="false">IF(I283="","",INDEX('Jobber quotes'!$C$2:$C$1101,MATCH(I283,'Jobber quotes'!$A$2:$A$1101,0))-B283)</f>
        <v>4</v>
      </c>
    </row>
    <row r="284" customFormat="false" ht="15" hidden="false" customHeight="false" outlineLevel="0" collapsed="false">
      <c r="A284" s="23" t="n">
        <v>412310454</v>
      </c>
      <c r="B284" s="24" t="n">
        <v>45987</v>
      </c>
      <c r="C284" s="25" t="s">
        <v>586</v>
      </c>
      <c r="D284" s="25" t="s">
        <v>156</v>
      </c>
      <c r="E284" s="25" t="s">
        <v>89</v>
      </c>
      <c r="F284" s="25" t="s">
        <v>83</v>
      </c>
      <c r="G284" s="25" t="s">
        <v>41</v>
      </c>
      <c r="H284" s="21" t="n">
        <v>31600</v>
      </c>
      <c r="I284" s="25" t="s">
        <v>587</v>
      </c>
      <c r="J284" s="25" t="s">
        <v>119</v>
      </c>
      <c r="K284" s="25" t="s">
        <v>588</v>
      </c>
      <c r="L284" s="25"/>
      <c r="M284" s="25"/>
      <c r="N284" s="26" t="n">
        <f aca="false">DATE(YEAR(B284),MONTH(B284),1)</f>
        <v>45962</v>
      </c>
      <c r="O284" s="12" t="n">
        <f aca="false">IF(I284="","",INDEX('Jobber quotes'!$C$2:$C$1101,MATCH(I284,'Jobber quotes'!$A$2:$A$1101,0))-B284)</f>
        <v>4</v>
      </c>
    </row>
    <row r="285" customFormat="false" ht="15" hidden="false" customHeight="false" outlineLevel="0" collapsed="false">
      <c r="A285" s="23" t="n">
        <v>412310475</v>
      </c>
      <c r="B285" s="24" t="n">
        <v>45987</v>
      </c>
      <c r="C285" s="25" t="s">
        <v>141</v>
      </c>
      <c r="D285" s="25" t="s">
        <v>127</v>
      </c>
      <c r="E285" s="25" t="s">
        <v>107</v>
      </c>
      <c r="F285" s="25" t="s">
        <v>90</v>
      </c>
      <c r="G285" s="25" t="s">
        <v>115</v>
      </c>
      <c r="H285" s="21"/>
      <c r="I285" s="25"/>
      <c r="J285" s="25"/>
      <c r="K285" s="25"/>
      <c r="L285" s="25" t="s">
        <v>171</v>
      </c>
      <c r="M285" s="25"/>
      <c r="N285" s="26" t="n">
        <f aca="false">DATE(YEAR(B285),MONTH(B285),1)</f>
        <v>45962</v>
      </c>
      <c r="O285" s="12" t="str">
        <f aca="false">IF(I285="","",INDEX('Jobber quotes'!$C$2:$C$1101,MATCH(I285,'Jobber quotes'!$A$2:$A$1101,0))-B285)</f>
        <v/>
      </c>
    </row>
    <row r="286" customFormat="false" ht="15" hidden="false" customHeight="false" outlineLevel="0" collapsed="false">
      <c r="A286" s="23" t="n">
        <v>412310525</v>
      </c>
      <c r="B286" s="24" t="n">
        <v>45987</v>
      </c>
      <c r="C286" s="25" t="s">
        <v>479</v>
      </c>
      <c r="D286" s="25" t="s">
        <v>156</v>
      </c>
      <c r="E286" s="25" t="s">
        <v>102</v>
      </c>
      <c r="F286" s="25" t="s">
        <v>94</v>
      </c>
      <c r="G286" s="25" t="s">
        <v>41</v>
      </c>
      <c r="H286" s="21" t="n">
        <v>33000</v>
      </c>
      <c r="I286" s="25" t="s">
        <v>589</v>
      </c>
      <c r="J286" s="25" t="s">
        <v>119</v>
      </c>
      <c r="K286" s="25" t="s">
        <v>590</v>
      </c>
      <c r="L286" s="25"/>
      <c r="M286" s="25"/>
      <c r="N286" s="26" t="n">
        <f aca="false">DATE(YEAR(B286),MONTH(B286),1)</f>
        <v>45962</v>
      </c>
      <c r="O286" s="12" t="n">
        <f aca="false">IF(I286="","",INDEX('Jobber quotes'!$C$2:$C$1101,MATCH(I286,'Jobber quotes'!$A$2:$A$1101,0))-B286)</f>
        <v>4</v>
      </c>
    </row>
    <row r="287" customFormat="false" ht="15" hidden="false" customHeight="false" outlineLevel="0" collapsed="false">
      <c r="A287" s="23" t="n">
        <v>412310552</v>
      </c>
      <c r="B287" s="24" t="n">
        <v>45987</v>
      </c>
      <c r="C287" s="25" t="s">
        <v>251</v>
      </c>
      <c r="D287" s="25" t="s">
        <v>111</v>
      </c>
      <c r="E287" s="25" t="s">
        <v>82</v>
      </c>
      <c r="F287" s="25" t="s">
        <v>83</v>
      </c>
      <c r="G287" s="25" t="s">
        <v>42</v>
      </c>
      <c r="H287" s="21" t="n">
        <v>21900</v>
      </c>
      <c r="I287" s="25" t="s">
        <v>591</v>
      </c>
      <c r="J287" s="25" t="s">
        <v>85</v>
      </c>
      <c r="K287" s="25"/>
      <c r="L287" s="25" t="s">
        <v>99</v>
      </c>
      <c r="M287" s="25"/>
      <c r="N287" s="26" t="n">
        <f aca="false">DATE(YEAR(B287),MONTH(B287),1)</f>
        <v>45962</v>
      </c>
      <c r="O287" s="12" t="n">
        <f aca="false">IF(I287="","",INDEX('Jobber quotes'!$C$2:$C$1101,MATCH(I287,'Jobber quotes'!$A$2:$A$1101,0))-B287)</f>
        <v>5</v>
      </c>
    </row>
    <row r="288" customFormat="false" ht="15" hidden="false" customHeight="false" outlineLevel="0" collapsed="false">
      <c r="A288" s="23" t="n">
        <v>412310590</v>
      </c>
      <c r="B288" s="24" t="n">
        <v>45988</v>
      </c>
      <c r="C288" s="25" t="s">
        <v>592</v>
      </c>
      <c r="D288" s="25" t="s">
        <v>101</v>
      </c>
      <c r="E288" s="25" t="s">
        <v>89</v>
      </c>
      <c r="F288" s="25" t="s">
        <v>90</v>
      </c>
      <c r="G288" s="25" t="s">
        <v>42</v>
      </c>
      <c r="H288" s="21" t="n">
        <v>19650</v>
      </c>
      <c r="I288" s="25" t="s">
        <v>593</v>
      </c>
      <c r="J288" s="25" t="s">
        <v>85</v>
      </c>
      <c r="K288" s="25"/>
      <c r="L288" s="25" t="s">
        <v>92</v>
      </c>
      <c r="M288" s="25" t="s">
        <v>125</v>
      </c>
      <c r="N288" s="26" t="n">
        <f aca="false">DATE(YEAR(B288),MONTH(B288),1)</f>
        <v>45962</v>
      </c>
      <c r="O288" s="12" t="n">
        <f aca="false">IF(I288="","",INDEX('Jobber quotes'!$C$2:$C$1101,MATCH(I288,'Jobber quotes'!$A$2:$A$1101,0))-B288)</f>
        <v>2</v>
      </c>
    </row>
    <row r="289" customFormat="false" ht="15" hidden="false" customHeight="false" outlineLevel="0" collapsed="false">
      <c r="A289" s="23" t="n">
        <v>412310632</v>
      </c>
      <c r="B289" s="24" t="n">
        <v>45988</v>
      </c>
      <c r="C289" s="25" t="s">
        <v>200</v>
      </c>
      <c r="D289" s="25" t="s">
        <v>127</v>
      </c>
      <c r="E289" s="25" t="s">
        <v>97</v>
      </c>
      <c r="F289" s="25" t="s">
        <v>94</v>
      </c>
      <c r="G289" s="25" t="s">
        <v>42</v>
      </c>
      <c r="H289" s="21" t="n">
        <v>15500</v>
      </c>
      <c r="I289" s="25" t="s">
        <v>594</v>
      </c>
      <c r="J289" s="25" t="s">
        <v>85</v>
      </c>
      <c r="K289" s="25"/>
      <c r="L289" s="25" t="s">
        <v>86</v>
      </c>
      <c r="M289" s="25"/>
      <c r="N289" s="26" t="n">
        <f aca="false">DATE(YEAR(B289),MONTH(B289),1)</f>
        <v>45962</v>
      </c>
      <c r="O289" s="12" t="n">
        <f aca="false">IF(I289="","",INDEX('Jobber quotes'!$C$2:$C$1101,MATCH(I289,'Jobber quotes'!$A$2:$A$1101,0))-B289)</f>
        <v>5</v>
      </c>
    </row>
    <row r="290" customFormat="false" ht="15" hidden="false" customHeight="false" outlineLevel="0" collapsed="false">
      <c r="A290" s="23" t="n">
        <v>412310675</v>
      </c>
      <c r="B290" s="24" t="n">
        <v>45988</v>
      </c>
      <c r="C290" s="25" t="s">
        <v>254</v>
      </c>
      <c r="D290" s="25" t="s">
        <v>127</v>
      </c>
      <c r="E290" s="25" t="s">
        <v>89</v>
      </c>
      <c r="F290" s="25" t="s">
        <v>83</v>
      </c>
      <c r="G290" s="25" t="s">
        <v>42</v>
      </c>
      <c r="H290" s="21" t="n">
        <v>3300</v>
      </c>
      <c r="I290" s="25" t="s">
        <v>595</v>
      </c>
      <c r="J290" s="25" t="s">
        <v>85</v>
      </c>
      <c r="K290" s="25"/>
      <c r="L290" s="25" t="s">
        <v>86</v>
      </c>
      <c r="M290" s="25"/>
      <c r="N290" s="26" t="n">
        <f aca="false">DATE(YEAR(B290),MONTH(B290),1)</f>
        <v>45962</v>
      </c>
      <c r="O290" s="12" t="n">
        <f aca="false">IF(I290="","",INDEX('Jobber quotes'!$C$2:$C$1101,MATCH(I290,'Jobber quotes'!$A$2:$A$1101,0))-B290)</f>
        <v>3</v>
      </c>
    </row>
    <row r="291" customFormat="false" ht="15" hidden="false" customHeight="false" outlineLevel="0" collapsed="false">
      <c r="A291" s="23" t="n">
        <v>412310713</v>
      </c>
      <c r="B291" s="24" t="n">
        <v>45989</v>
      </c>
      <c r="C291" s="25" t="s">
        <v>395</v>
      </c>
      <c r="D291" s="25" t="s">
        <v>111</v>
      </c>
      <c r="E291" s="25" t="s">
        <v>112</v>
      </c>
      <c r="F291" s="25" t="s">
        <v>90</v>
      </c>
      <c r="G291" s="25" t="s">
        <v>41</v>
      </c>
      <c r="H291" s="21" t="n">
        <v>32000</v>
      </c>
      <c r="I291" s="25" t="s">
        <v>596</v>
      </c>
      <c r="J291" s="25" t="s">
        <v>119</v>
      </c>
      <c r="K291" s="25" t="s">
        <v>597</v>
      </c>
      <c r="L291" s="25"/>
      <c r="M291" s="25"/>
      <c r="N291" s="26" t="n">
        <f aca="false">DATE(YEAR(B291),MONTH(B291),1)</f>
        <v>45962</v>
      </c>
      <c r="O291" s="12" t="n">
        <f aca="false">IF(I291="","",INDEX('Jobber quotes'!$C$2:$C$1101,MATCH(I291,'Jobber quotes'!$A$2:$A$1101,0))-B291)</f>
        <v>6</v>
      </c>
    </row>
    <row r="292" customFormat="false" ht="15" hidden="false" customHeight="false" outlineLevel="0" collapsed="false">
      <c r="A292" s="23" t="n">
        <v>412310747</v>
      </c>
      <c r="B292" s="24" t="n">
        <v>45989</v>
      </c>
      <c r="C292" s="25" t="s">
        <v>562</v>
      </c>
      <c r="D292" s="25" t="s">
        <v>81</v>
      </c>
      <c r="E292" s="25" t="s">
        <v>89</v>
      </c>
      <c r="F292" s="25" t="s">
        <v>94</v>
      </c>
      <c r="G292" s="25" t="s">
        <v>42</v>
      </c>
      <c r="H292" s="21" t="n">
        <v>7850</v>
      </c>
      <c r="I292" s="25" t="s">
        <v>598</v>
      </c>
      <c r="J292" s="25" t="s">
        <v>85</v>
      </c>
      <c r="K292" s="25"/>
      <c r="L292" s="25" t="s">
        <v>86</v>
      </c>
      <c r="M292" s="25"/>
      <c r="N292" s="26" t="n">
        <f aca="false">DATE(YEAR(B292),MONTH(B292),1)</f>
        <v>45962</v>
      </c>
      <c r="O292" s="12" t="n">
        <f aca="false">IF(I292="","",INDEX('Jobber quotes'!$C$2:$C$1101,MATCH(I292,'Jobber quotes'!$A$2:$A$1101,0))-B292)</f>
        <v>10</v>
      </c>
    </row>
    <row r="293" customFormat="false" ht="15" hidden="false" customHeight="false" outlineLevel="0" collapsed="false">
      <c r="A293" s="23" t="n">
        <v>412310780</v>
      </c>
      <c r="B293" s="24" t="n">
        <v>45989</v>
      </c>
      <c r="C293" s="25" t="s">
        <v>599</v>
      </c>
      <c r="D293" s="25" t="s">
        <v>127</v>
      </c>
      <c r="E293" s="25" t="s">
        <v>82</v>
      </c>
      <c r="F293" s="25" t="s">
        <v>83</v>
      </c>
      <c r="G293" s="25" t="s">
        <v>41</v>
      </c>
      <c r="H293" s="21" t="n">
        <v>4150</v>
      </c>
      <c r="I293" s="25" t="s">
        <v>600</v>
      </c>
      <c r="J293" s="25" t="s">
        <v>119</v>
      </c>
      <c r="K293" s="25" t="s">
        <v>601</v>
      </c>
      <c r="L293" s="25"/>
      <c r="M293" s="25"/>
      <c r="N293" s="26" t="n">
        <f aca="false">DATE(YEAR(B293),MONTH(B293),1)</f>
        <v>45962</v>
      </c>
      <c r="O293" s="12" t="n">
        <f aca="false">IF(I293="","",INDEX('Jobber quotes'!$C$2:$C$1101,MATCH(I293,'Jobber quotes'!$A$2:$A$1101,0))-B293)</f>
        <v>6</v>
      </c>
    </row>
    <row r="294" customFormat="false" ht="15" hidden="false" customHeight="false" outlineLevel="0" collapsed="false">
      <c r="A294" s="23" t="n">
        <v>412310805</v>
      </c>
      <c r="B294" s="24" t="n">
        <v>45989</v>
      </c>
      <c r="C294" s="25" t="s">
        <v>375</v>
      </c>
      <c r="D294" s="25" t="s">
        <v>88</v>
      </c>
      <c r="E294" s="25" t="s">
        <v>82</v>
      </c>
      <c r="F294" s="25" t="s">
        <v>90</v>
      </c>
      <c r="G294" s="25" t="s">
        <v>103</v>
      </c>
      <c r="H294" s="21"/>
      <c r="I294" s="25"/>
      <c r="J294" s="25"/>
      <c r="K294" s="25"/>
      <c r="L294" s="25"/>
      <c r="M294" s="25" t="s">
        <v>104</v>
      </c>
      <c r="N294" s="26" t="n">
        <f aca="false">DATE(YEAR(B294),MONTH(B294),1)</f>
        <v>45962</v>
      </c>
      <c r="O294" s="12" t="str">
        <f aca="false">IF(I294="","",INDEX('Jobber quotes'!$C$2:$C$1101,MATCH(I294,'Jobber quotes'!$A$2:$A$1101,0))-B294)</f>
        <v/>
      </c>
    </row>
    <row r="295" customFormat="false" ht="15" hidden="false" customHeight="false" outlineLevel="0" collapsed="false">
      <c r="A295" s="23" t="n">
        <v>412310858</v>
      </c>
      <c r="B295" s="24" t="n">
        <v>45989</v>
      </c>
      <c r="C295" s="25" t="s">
        <v>415</v>
      </c>
      <c r="D295" s="25" t="s">
        <v>88</v>
      </c>
      <c r="E295" s="25" t="s">
        <v>112</v>
      </c>
      <c r="F295" s="25" t="s">
        <v>94</v>
      </c>
      <c r="G295" s="25" t="s">
        <v>42</v>
      </c>
      <c r="H295" s="21" t="n">
        <v>28200</v>
      </c>
      <c r="I295" s="25" t="s">
        <v>602</v>
      </c>
      <c r="J295" s="25" t="s">
        <v>85</v>
      </c>
      <c r="K295" s="25"/>
      <c r="L295" s="25" t="s">
        <v>109</v>
      </c>
      <c r="M295" s="25"/>
      <c r="N295" s="26" t="n">
        <f aca="false">DATE(YEAR(B295),MONTH(B295),1)</f>
        <v>45962</v>
      </c>
      <c r="O295" s="12" t="n">
        <f aca="false">IF(I295="","",INDEX('Jobber quotes'!$C$2:$C$1101,MATCH(I295,'Jobber quotes'!$A$2:$A$1101,0))-B295)</f>
        <v>13</v>
      </c>
    </row>
    <row r="296" customFormat="false" ht="15" hidden="false" customHeight="false" outlineLevel="0" collapsed="false">
      <c r="A296" s="23" t="n">
        <v>412310885</v>
      </c>
      <c r="B296" s="24" t="n">
        <v>45989</v>
      </c>
      <c r="C296" s="25" t="s">
        <v>603</v>
      </c>
      <c r="D296" s="25" t="s">
        <v>111</v>
      </c>
      <c r="E296" s="25" t="s">
        <v>97</v>
      </c>
      <c r="F296" s="25" t="s">
        <v>83</v>
      </c>
      <c r="G296" s="25" t="s">
        <v>115</v>
      </c>
      <c r="H296" s="21"/>
      <c r="I296" s="25"/>
      <c r="J296" s="25"/>
      <c r="K296" s="25"/>
      <c r="L296" s="25" t="s">
        <v>116</v>
      </c>
      <c r="M296" s="25" t="s">
        <v>147</v>
      </c>
      <c r="N296" s="26" t="n">
        <f aca="false">DATE(YEAR(B296),MONTH(B296),1)</f>
        <v>45962</v>
      </c>
      <c r="O296" s="12" t="str">
        <f aca="false">IF(I296="","",INDEX('Jobber quotes'!$C$2:$C$1101,MATCH(I296,'Jobber quotes'!$A$2:$A$1101,0))-B296)</f>
        <v/>
      </c>
    </row>
    <row r="297" customFormat="false" ht="15" hidden="false" customHeight="false" outlineLevel="0" collapsed="false">
      <c r="A297" s="23" t="n">
        <v>412310918</v>
      </c>
      <c r="B297" s="24" t="n">
        <v>45989</v>
      </c>
      <c r="C297" s="25" t="s">
        <v>141</v>
      </c>
      <c r="D297" s="25" t="s">
        <v>127</v>
      </c>
      <c r="E297" s="25" t="s">
        <v>82</v>
      </c>
      <c r="F297" s="25" t="s">
        <v>90</v>
      </c>
      <c r="G297" s="25" t="s">
        <v>41</v>
      </c>
      <c r="H297" s="21" t="n">
        <v>13300</v>
      </c>
      <c r="I297" s="25" t="s">
        <v>604</v>
      </c>
      <c r="J297" s="25" t="s">
        <v>119</v>
      </c>
      <c r="K297" s="25" t="s">
        <v>605</v>
      </c>
      <c r="L297" s="25"/>
      <c r="M297" s="25"/>
      <c r="N297" s="26" t="n">
        <f aca="false">DATE(YEAR(B297),MONTH(B297),1)</f>
        <v>45962</v>
      </c>
      <c r="O297" s="12" t="n">
        <f aca="false">IF(I297="","",INDEX('Jobber quotes'!$C$2:$C$1101,MATCH(I297,'Jobber quotes'!$A$2:$A$1101,0))-B297)</f>
        <v>3</v>
      </c>
    </row>
    <row r="298" customFormat="false" ht="15" hidden="false" customHeight="false" outlineLevel="0" collapsed="false">
      <c r="A298" s="23" t="n">
        <v>412310972</v>
      </c>
      <c r="B298" s="24" t="n">
        <v>45989</v>
      </c>
      <c r="C298" s="25" t="s">
        <v>230</v>
      </c>
      <c r="D298" s="25" t="s">
        <v>88</v>
      </c>
      <c r="E298" s="25" t="s">
        <v>89</v>
      </c>
      <c r="F298" s="25" t="s">
        <v>94</v>
      </c>
      <c r="G298" s="25" t="s">
        <v>41</v>
      </c>
      <c r="H298" s="21" t="n">
        <v>26550</v>
      </c>
      <c r="I298" s="25" t="s">
        <v>606</v>
      </c>
      <c r="J298" s="25" t="s">
        <v>119</v>
      </c>
      <c r="K298" s="25" t="s">
        <v>607</v>
      </c>
      <c r="L298" s="25"/>
      <c r="M298" s="25"/>
      <c r="N298" s="26" t="n">
        <f aca="false">DATE(YEAR(B298),MONTH(B298),1)</f>
        <v>45962</v>
      </c>
      <c r="O298" s="12" t="n">
        <f aca="false">IF(I298="","",INDEX('Jobber quotes'!$C$2:$C$1101,MATCH(I298,'Jobber quotes'!$A$2:$A$1101,0))-B298)</f>
        <v>3</v>
      </c>
    </row>
    <row r="299" customFormat="false" ht="15" hidden="false" customHeight="false" outlineLevel="0" collapsed="false">
      <c r="A299" s="23" t="n">
        <v>412310999</v>
      </c>
      <c r="B299" s="24" t="n">
        <v>45989</v>
      </c>
      <c r="C299" s="25" t="s">
        <v>608</v>
      </c>
      <c r="D299" s="25" t="s">
        <v>106</v>
      </c>
      <c r="E299" s="25" t="s">
        <v>107</v>
      </c>
      <c r="F299" s="25" t="s">
        <v>83</v>
      </c>
      <c r="G299" s="25" t="s">
        <v>42</v>
      </c>
      <c r="H299" s="21" t="n">
        <v>8300</v>
      </c>
      <c r="I299" s="25" t="s">
        <v>609</v>
      </c>
      <c r="J299" s="25" t="s">
        <v>85</v>
      </c>
      <c r="K299" s="25"/>
      <c r="L299" s="25" t="s">
        <v>86</v>
      </c>
      <c r="M299" s="25"/>
      <c r="N299" s="26" t="n">
        <f aca="false">DATE(YEAR(B299),MONTH(B299),1)</f>
        <v>45962</v>
      </c>
      <c r="O299" s="12" t="n">
        <f aca="false">IF(I299="","",INDEX('Jobber quotes'!$C$2:$C$1101,MATCH(I299,'Jobber quotes'!$A$2:$A$1101,0))-B299)</f>
        <v>3</v>
      </c>
    </row>
    <row r="300" customFormat="false" ht="15" hidden="false" customHeight="false" outlineLevel="0" collapsed="false">
      <c r="A300" s="23" t="n">
        <v>412311055</v>
      </c>
      <c r="B300" s="24" t="n">
        <v>45990</v>
      </c>
      <c r="C300" s="25" t="s">
        <v>610</v>
      </c>
      <c r="D300" s="25" t="s">
        <v>101</v>
      </c>
      <c r="E300" s="25" t="s">
        <v>89</v>
      </c>
      <c r="F300" s="25" t="s">
        <v>90</v>
      </c>
      <c r="G300" s="25" t="s">
        <v>103</v>
      </c>
      <c r="H300" s="21"/>
      <c r="I300" s="25"/>
      <c r="J300" s="25"/>
      <c r="K300" s="25"/>
      <c r="L300" s="25"/>
      <c r="M300" s="25" t="s">
        <v>104</v>
      </c>
      <c r="N300" s="26" t="n">
        <f aca="false">DATE(YEAR(B300),MONTH(B300),1)</f>
        <v>45962</v>
      </c>
      <c r="O300" s="12" t="str">
        <f aca="false">IF(I300="","",INDEX('Jobber quotes'!$C$2:$C$1101,MATCH(I300,'Jobber quotes'!$A$2:$A$1101,0))-B300)</f>
        <v/>
      </c>
    </row>
    <row r="301" customFormat="false" ht="15" hidden="false" customHeight="false" outlineLevel="0" collapsed="false">
      <c r="A301" s="23" t="n">
        <v>412311074</v>
      </c>
      <c r="B301" s="24" t="n">
        <v>45990</v>
      </c>
      <c r="C301" s="25" t="s">
        <v>172</v>
      </c>
      <c r="D301" s="25" t="s">
        <v>88</v>
      </c>
      <c r="E301" s="25" t="s">
        <v>89</v>
      </c>
      <c r="F301" s="25" t="s">
        <v>94</v>
      </c>
      <c r="G301" s="25" t="s">
        <v>42</v>
      </c>
      <c r="H301" s="21" t="n">
        <v>31550</v>
      </c>
      <c r="I301" s="25" t="s">
        <v>611</v>
      </c>
      <c r="J301" s="25" t="s">
        <v>85</v>
      </c>
      <c r="K301" s="25"/>
      <c r="L301" s="25" t="s">
        <v>99</v>
      </c>
      <c r="M301" s="25"/>
      <c r="N301" s="26" t="n">
        <f aca="false">DATE(YEAR(B301),MONTH(B301),1)</f>
        <v>45962</v>
      </c>
      <c r="O301" s="12" t="n">
        <f aca="false">IF(I301="","",INDEX('Jobber quotes'!$C$2:$C$1101,MATCH(I301,'Jobber quotes'!$A$2:$A$1101,0))-B301)</f>
        <v>4</v>
      </c>
    </row>
    <row r="302" customFormat="false" ht="15" hidden="false" customHeight="false" outlineLevel="0" collapsed="false">
      <c r="A302" s="23" t="n">
        <v>412311109</v>
      </c>
      <c r="B302" s="24" t="n">
        <v>45991</v>
      </c>
      <c r="C302" s="25" t="s">
        <v>141</v>
      </c>
      <c r="D302" s="25" t="s">
        <v>127</v>
      </c>
      <c r="E302" s="25" t="s">
        <v>89</v>
      </c>
      <c r="F302" s="25" t="s">
        <v>83</v>
      </c>
      <c r="G302" s="25" t="s">
        <v>42</v>
      </c>
      <c r="H302" s="21" t="n">
        <v>4600</v>
      </c>
      <c r="I302" s="25" t="s">
        <v>612</v>
      </c>
      <c r="J302" s="25" t="s">
        <v>85</v>
      </c>
      <c r="K302" s="25"/>
      <c r="L302" s="25" t="s">
        <v>92</v>
      </c>
      <c r="M302" s="25" t="s">
        <v>125</v>
      </c>
      <c r="N302" s="26" t="n">
        <f aca="false">DATE(YEAR(B302),MONTH(B302),1)</f>
        <v>45962</v>
      </c>
      <c r="O302" s="12" t="n">
        <f aca="false">IF(I302="","",INDEX('Jobber quotes'!$C$2:$C$1101,MATCH(I302,'Jobber quotes'!$A$2:$A$1101,0))-B302)</f>
        <v>9</v>
      </c>
    </row>
    <row r="303" customFormat="false" ht="15" hidden="false" customHeight="false" outlineLevel="0" collapsed="false">
      <c r="A303" s="23" t="n">
        <v>412311140</v>
      </c>
      <c r="B303" s="24" t="n">
        <v>45991</v>
      </c>
      <c r="C303" s="25" t="s">
        <v>489</v>
      </c>
      <c r="D303" s="25" t="s">
        <v>106</v>
      </c>
      <c r="E303" s="25" t="s">
        <v>112</v>
      </c>
      <c r="F303" s="25" t="s">
        <v>90</v>
      </c>
      <c r="G303" s="25" t="s">
        <v>115</v>
      </c>
      <c r="H303" s="21"/>
      <c r="I303" s="25"/>
      <c r="J303" s="25"/>
      <c r="K303" s="25"/>
      <c r="L303" s="25" t="s">
        <v>171</v>
      </c>
      <c r="M303" s="25"/>
      <c r="N303" s="26" t="n">
        <f aca="false">DATE(YEAR(B303),MONTH(B303),1)</f>
        <v>45962</v>
      </c>
      <c r="O303" s="12" t="str">
        <f aca="false">IF(I303="","",INDEX('Jobber quotes'!$C$2:$C$1101,MATCH(I303,'Jobber quotes'!$A$2:$A$1101,0))-B303)</f>
        <v/>
      </c>
    </row>
    <row r="304" customFormat="false" ht="15" hidden="false" customHeight="false" outlineLevel="0" collapsed="false">
      <c r="A304" s="23" t="n">
        <v>412311181</v>
      </c>
      <c r="B304" s="24" t="n">
        <v>45992</v>
      </c>
      <c r="C304" s="25" t="s">
        <v>613</v>
      </c>
      <c r="D304" s="25" t="s">
        <v>156</v>
      </c>
      <c r="E304" s="25" t="s">
        <v>97</v>
      </c>
      <c r="F304" s="25" t="s">
        <v>94</v>
      </c>
      <c r="G304" s="25" t="s">
        <v>41</v>
      </c>
      <c r="H304" s="21" t="n">
        <v>7800</v>
      </c>
      <c r="I304" s="25" t="s">
        <v>614</v>
      </c>
      <c r="J304" s="25" t="s">
        <v>119</v>
      </c>
      <c r="K304" s="25" t="s">
        <v>615</v>
      </c>
      <c r="L304" s="25"/>
      <c r="M304" s="25"/>
      <c r="N304" s="26" t="n">
        <f aca="false">DATE(YEAR(B304),MONTH(B304),1)</f>
        <v>45992</v>
      </c>
      <c r="O304" s="12" t="n">
        <f aca="false">IF(I304="","",INDEX('Jobber quotes'!$C$2:$C$1101,MATCH(I304,'Jobber quotes'!$A$2:$A$1101,0))-B304)</f>
        <v>4</v>
      </c>
    </row>
    <row r="305" customFormat="false" ht="15" hidden="false" customHeight="false" outlineLevel="0" collapsed="false">
      <c r="A305" s="23" t="n">
        <v>412311233</v>
      </c>
      <c r="B305" s="24" t="n">
        <v>45992</v>
      </c>
      <c r="C305" s="25" t="s">
        <v>359</v>
      </c>
      <c r="D305" s="25" t="s">
        <v>127</v>
      </c>
      <c r="E305" s="25" t="s">
        <v>107</v>
      </c>
      <c r="F305" s="25" t="s">
        <v>83</v>
      </c>
      <c r="G305" s="25" t="s">
        <v>42</v>
      </c>
      <c r="H305" s="21" t="n">
        <v>9950</v>
      </c>
      <c r="I305" s="25" t="s">
        <v>616</v>
      </c>
      <c r="J305" s="25" t="s">
        <v>85</v>
      </c>
      <c r="K305" s="25"/>
      <c r="L305" s="25" t="s">
        <v>86</v>
      </c>
      <c r="M305" s="25"/>
      <c r="N305" s="26" t="n">
        <f aca="false">DATE(YEAR(B305),MONTH(B305),1)</f>
        <v>45992</v>
      </c>
      <c r="O305" s="12" t="n">
        <f aca="false">IF(I305="","",INDEX('Jobber quotes'!$C$2:$C$1101,MATCH(I305,'Jobber quotes'!$A$2:$A$1101,0))-B305)</f>
        <v>2</v>
      </c>
    </row>
    <row r="306" customFormat="false" ht="15" hidden="false" customHeight="false" outlineLevel="0" collapsed="false">
      <c r="A306" s="23" t="n">
        <v>412311278</v>
      </c>
      <c r="B306" s="24" t="n">
        <v>45992</v>
      </c>
      <c r="C306" s="25" t="s">
        <v>227</v>
      </c>
      <c r="D306" s="25" t="s">
        <v>106</v>
      </c>
      <c r="E306" s="25" t="s">
        <v>107</v>
      </c>
      <c r="F306" s="25" t="s">
        <v>90</v>
      </c>
      <c r="G306" s="25" t="s">
        <v>42</v>
      </c>
      <c r="H306" s="21" t="n">
        <v>8500</v>
      </c>
      <c r="I306" s="25" t="s">
        <v>617</v>
      </c>
      <c r="J306" s="25" t="s">
        <v>85</v>
      </c>
      <c r="K306" s="25"/>
      <c r="L306" s="25" t="s">
        <v>109</v>
      </c>
      <c r="M306" s="25" t="s">
        <v>125</v>
      </c>
      <c r="N306" s="26" t="n">
        <f aca="false">DATE(YEAR(B306),MONTH(B306),1)</f>
        <v>45992</v>
      </c>
      <c r="O306" s="12" t="n">
        <f aca="false">IF(I306="","",INDEX('Jobber quotes'!$C$2:$C$1101,MATCH(I306,'Jobber quotes'!$A$2:$A$1101,0))-B306)</f>
        <v>12</v>
      </c>
    </row>
    <row r="307" customFormat="false" ht="15" hidden="false" customHeight="false" outlineLevel="0" collapsed="false">
      <c r="A307" s="23" t="n">
        <v>412311306</v>
      </c>
      <c r="B307" s="24" t="n">
        <v>45992</v>
      </c>
      <c r="C307" s="25" t="s">
        <v>618</v>
      </c>
      <c r="D307" s="25" t="s">
        <v>106</v>
      </c>
      <c r="E307" s="25" t="s">
        <v>112</v>
      </c>
      <c r="F307" s="25" t="s">
        <v>94</v>
      </c>
      <c r="G307" s="25" t="s">
        <v>115</v>
      </c>
      <c r="H307" s="21"/>
      <c r="I307" s="25"/>
      <c r="J307" s="25"/>
      <c r="K307" s="25"/>
      <c r="L307" s="25" t="s">
        <v>171</v>
      </c>
      <c r="M307" s="25"/>
      <c r="N307" s="26" t="n">
        <f aca="false">DATE(YEAR(B307),MONTH(B307),1)</f>
        <v>45992</v>
      </c>
      <c r="O307" s="12" t="str">
        <f aca="false">IF(I307="","",INDEX('Jobber quotes'!$C$2:$C$1101,MATCH(I307,'Jobber quotes'!$A$2:$A$1101,0))-B307)</f>
        <v/>
      </c>
    </row>
    <row r="308" customFormat="false" ht="15" hidden="false" customHeight="false" outlineLevel="0" collapsed="false">
      <c r="A308" s="23" t="n">
        <v>412311326</v>
      </c>
      <c r="B308" s="24" t="n">
        <v>45992</v>
      </c>
      <c r="C308" s="25" t="s">
        <v>515</v>
      </c>
      <c r="D308" s="25" t="s">
        <v>127</v>
      </c>
      <c r="E308" s="25" t="s">
        <v>89</v>
      </c>
      <c r="F308" s="25" t="s">
        <v>83</v>
      </c>
      <c r="G308" s="25" t="s">
        <v>41</v>
      </c>
      <c r="H308" s="21" t="n">
        <v>8350</v>
      </c>
      <c r="I308" s="25" t="s">
        <v>619</v>
      </c>
      <c r="J308" s="25" t="s">
        <v>119</v>
      </c>
      <c r="K308" s="25" t="s">
        <v>620</v>
      </c>
      <c r="L308" s="25"/>
      <c r="M308" s="25" t="s">
        <v>199</v>
      </c>
      <c r="N308" s="26" t="n">
        <f aca="false">DATE(YEAR(B308),MONTH(B308),1)</f>
        <v>45992</v>
      </c>
      <c r="O308" s="12" t="n">
        <f aca="false">IF(I308="","",INDEX('Jobber quotes'!$C$2:$C$1101,MATCH(I308,'Jobber quotes'!$A$2:$A$1101,0))-B308)</f>
        <v>12</v>
      </c>
    </row>
    <row r="309" customFormat="false" ht="15" hidden="false" customHeight="false" outlineLevel="0" collapsed="false">
      <c r="A309" s="23" t="n">
        <v>412311378</v>
      </c>
      <c r="B309" s="24" t="n">
        <v>45992</v>
      </c>
      <c r="C309" s="25" t="s">
        <v>193</v>
      </c>
      <c r="D309" s="25" t="s">
        <v>88</v>
      </c>
      <c r="E309" s="25" t="s">
        <v>97</v>
      </c>
      <c r="F309" s="25" t="s">
        <v>90</v>
      </c>
      <c r="G309" s="25" t="s">
        <v>41</v>
      </c>
      <c r="H309" s="21" t="n">
        <v>29900</v>
      </c>
      <c r="I309" s="25" t="s">
        <v>621</v>
      </c>
      <c r="J309" s="25" t="s">
        <v>119</v>
      </c>
      <c r="K309" s="25" t="s">
        <v>622</v>
      </c>
      <c r="L309" s="25"/>
      <c r="M309" s="25"/>
      <c r="N309" s="26" t="n">
        <f aca="false">DATE(YEAR(B309),MONTH(B309),1)</f>
        <v>45992</v>
      </c>
      <c r="O309" s="12" t="n">
        <f aca="false">IF(I309="","",INDEX('Jobber quotes'!$C$2:$C$1101,MATCH(I309,'Jobber quotes'!$A$2:$A$1101,0))-B309)</f>
        <v>5</v>
      </c>
    </row>
    <row r="310" customFormat="false" ht="15" hidden="false" customHeight="false" outlineLevel="0" collapsed="false">
      <c r="A310" s="23" t="n">
        <v>412311422</v>
      </c>
      <c r="B310" s="24" t="n">
        <v>45992</v>
      </c>
      <c r="C310" s="25" t="s">
        <v>254</v>
      </c>
      <c r="D310" s="25" t="s">
        <v>127</v>
      </c>
      <c r="E310" s="25" t="s">
        <v>97</v>
      </c>
      <c r="F310" s="25" t="s">
        <v>94</v>
      </c>
      <c r="G310" s="25" t="s">
        <v>42</v>
      </c>
      <c r="H310" s="21" t="n">
        <v>6850</v>
      </c>
      <c r="I310" s="25" t="s">
        <v>623</v>
      </c>
      <c r="J310" s="25" t="s">
        <v>85</v>
      </c>
      <c r="K310" s="25"/>
      <c r="L310" s="25" t="s">
        <v>92</v>
      </c>
      <c r="M310" s="25" t="s">
        <v>125</v>
      </c>
      <c r="N310" s="26" t="n">
        <f aca="false">DATE(YEAR(B310),MONTH(B310),1)</f>
        <v>45992</v>
      </c>
      <c r="O310" s="12" t="n">
        <f aca="false">IF(I310="","",INDEX('Jobber quotes'!$C$2:$C$1101,MATCH(I310,'Jobber quotes'!$A$2:$A$1101,0))-B310)</f>
        <v>6</v>
      </c>
    </row>
    <row r="311" customFormat="false" ht="15" hidden="false" customHeight="false" outlineLevel="0" collapsed="false">
      <c r="A311" s="23" t="n">
        <v>412311439</v>
      </c>
      <c r="B311" s="24" t="n">
        <v>45992</v>
      </c>
      <c r="C311" s="25" t="s">
        <v>624</v>
      </c>
      <c r="D311" s="25" t="s">
        <v>156</v>
      </c>
      <c r="E311" s="25" t="s">
        <v>89</v>
      </c>
      <c r="F311" s="25" t="s">
        <v>83</v>
      </c>
      <c r="G311" s="25" t="s">
        <v>115</v>
      </c>
      <c r="H311" s="21"/>
      <c r="I311" s="25"/>
      <c r="J311" s="25"/>
      <c r="K311" s="25"/>
      <c r="L311" s="25" t="s">
        <v>164</v>
      </c>
      <c r="M311" s="25"/>
      <c r="N311" s="26" t="n">
        <f aca="false">DATE(YEAR(B311),MONTH(B311),1)</f>
        <v>45992</v>
      </c>
      <c r="O311" s="12" t="str">
        <f aca="false">IF(I311="","",INDEX('Jobber quotes'!$C$2:$C$1101,MATCH(I311,'Jobber quotes'!$A$2:$A$1101,0))-B311)</f>
        <v/>
      </c>
    </row>
    <row r="312" customFormat="false" ht="15" hidden="false" customHeight="false" outlineLevel="0" collapsed="false">
      <c r="A312" s="23" t="n">
        <v>412311483</v>
      </c>
      <c r="B312" s="24" t="n">
        <v>45993</v>
      </c>
      <c r="C312" s="25" t="s">
        <v>196</v>
      </c>
      <c r="D312" s="25" t="s">
        <v>156</v>
      </c>
      <c r="E312" s="25" t="s">
        <v>97</v>
      </c>
      <c r="F312" s="25" t="s">
        <v>90</v>
      </c>
      <c r="G312" s="25" t="s">
        <v>42</v>
      </c>
      <c r="H312" s="21" t="n">
        <v>22050</v>
      </c>
      <c r="I312" s="25" t="s">
        <v>625</v>
      </c>
      <c r="J312" s="25" t="s">
        <v>85</v>
      </c>
      <c r="K312" s="25"/>
      <c r="L312" s="25" t="s">
        <v>86</v>
      </c>
      <c r="M312" s="25"/>
      <c r="N312" s="26" t="n">
        <f aca="false">DATE(YEAR(B312),MONTH(B312),1)</f>
        <v>45992</v>
      </c>
      <c r="O312" s="12" t="n">
        <f aca="false">IF(I312="","",INDEX('Jobber quotes'!$C$2:$C$1101,MATCH(I312,'Jobber quotes'!$A$2:$A$1101,0))-B312)</f>
        <v>9</v>
      </c>
    </row>
    <row r="313" customFormat="false" ht="15" hidden="false" customHeight="false" outlineLevel="0" collapsed="false">
      <c r="A313" s="23" t="n">
        <v>412311527</v>
      </c>
      <c r="B313" s="24" t="n">
        <v>45993</v>
      </c>
      <c r="C313" s="25" t="s">
        <v>247</v>
      </c>
      <c r="D313" s="25" t="s">
        <v>127</v>
      </c>
      <c r="E313" s="25" t="s">
        <v>112</v>
      </c>
      <c r="F313" s="25" t="s">
        <v>94</v>
      </c>
      <c r="G313" s="25" t="s">
        <v>115</v>
      </c>
      <c r="H313" s="21"/>
      <c r="I313" s="25"/>
      <c r="J313" s="25"/>
      <c r="K313" s="25"/>
      <c r="L313" s="25" t="s">
        <v>116</v>
      </c>
      <c r="M313" s="25"/>
      <c r="N313" s="26" t="n">
        <f aca="false">DATE(YEAR(B313),MONTH(B313),1)</f>
        <v>45992</v>
      </c>
      <c r="O313" s="12" t="str">
        <f aca="false">IF(I313="","",INDEX('Jobber quotes'!$C$2:$C$1101,MATCH(I313,'Jobber quotes'!$A$2:$A$1101,0))-B313)</f>
        <v/>
      </c>
    </row>
    <row r="314" customFormat="false" ht="15" hidden="false" customHeight="false" outlineLevel="0" collapsed="false">
      <c r="A314" s="23" t="n">
        <v>412311560</v>
      </c>
      <c r="B314" s="24" t="n">
        <v>45994</v>
      </c>
      <c r="C314" s="25" t="s">
        <v>626</v>
      </c>
      <c r="D314" s="25" t="s">
        <v>101</v>
      </c>
      <c r="E314" s="25" t="s">
        <v>82</v>
      </c>
      <c r="F314" s="25" t="s">
        <v>83</v>
      </c>
      <c r="G314" s="25" t="s">
        <v>115</v>
      </c>
      <c r="H314" s="21"/>
      <c r="I314" s="25"/>
      <c r="J314" s="25"/>
      <c r="K314" s="25"/>
      <c r="L314" s="25" t="s">
        <v>164</v>
      </c>
      <c r="M314" s="25"/>
      <c r="N314" s="26" t="n">
        <f aca="false">DATE(YEAR(B314),MONTH(B314),1)</f>
        <v>45992</v>
      </c>
      <c r="O314" s="12" t="str">
        <f aca="false">IF(I314="","",INDEX('Jobber quotes'!$C$2:$C$1101,MATCH(I314,'Jobber quotes'!$A$2:$A$1101,0))-B314)</f>
        <v/>
      </c>
    </row>
    <row r="315" customFormat="false" ht="15" hidden="false" customHeight="false" outlineLevel="0" collapsed="false">
      <c r="A315" s="23" t="n">
        <v>412311611</v>
      </c>
      <c r="B315" s="24" t="n">
        <v>45994</v>
      </c>
      <c r="C315" s="25" t="s">
        <v>317</v>
      </c>
      <c r="D315" s="25" t="s">
        <v>156</v>
      </c>
      <c r="E315" s="25" t="s">
        <v>97</v>
      </c>
      <c r="F315" s="25" t="s">
        <v>90</v>
      </c>
      <c r="G315" s="25" t="s">
        <v>115</v>
      </c>
      <c r="H315" s="21"/>
      <c r="I315" s="25"/>
      <c r="J315" s="25"/>
      <c r="K315" s="25"/>
      <c r="L315" s="25" t="s">
        <v>146</v>
      </c>
      <c r="M315" s="25"/>
      <c r="N315" s="26" t="n">
        <f aca="false">DATE(YEAR(B315),MONTH(B315),1)</f>
        <v>45992</v>
      </c>
      <c r="O315" s="12" t="str">
        <f aca="false">IF(I315="","",INDEX('Jobber quotes'!$C$2:$C$1101,MATCH(I315,'Jobber quotes'!$A$2:$A$1101,0))-B315)</f>
        <v/>
      </c>
    </row>
    <row r="316" customFormat="false" ht="15" hidden="false" customHeight="false" outlineLevel="0" collapsed="false">
      <c r="A316" s="23" t="n">
        <v>412311640</v>
      </c>
      <c r="B316" s="24" t="n">
        <v>45994</v>
      </c>
      <c r="C316" s="25" t="s">
        <v>627</v>
      </c>
      <c r="D316" s="25" t="s">
        <v>111</v>
      </c>
      <c r="E316" s="25" t="s">
        <v>89</v>
      </c>
      <c r="F316" s="25" t="s">
        <v>94</v>
      </c>
      <c r="G316" s="25" t="s">
        <v>41</v>
      </c>
      <c r="H316" s="21" t="n">
        <v>28450</v>
      </c>
      <c r="I316" s="25" t="s">
        <v>628</v>
      </c>
      <c r="J316" s="25" t="s">
        <v>119</v>
      </c>
      <c r="K316" s="25" t="s">
        <v>629</v>
      </c>
      <c r="L316" s="25"/>
      <c r="M316" s="25" t="s">
        <v>125</v>
      </c>
      <c r="N316" s="26" t="n">
        <f aca="false">DATE(YEAR(B316),MONTH(B316),1)</f>
        <v>45992</v>
      </c>
      <c r="O316" s="12" t="n">
        <f aca="false">IF(I316="","",INDEX('Jobber quotes'!$C$2:$C$1101,MATCH(I316,'Jobber quotes'!$A$2:$A$1101,0))-B316)</f>
        <v>7</v>
      </c>
    </row>
    <row r="317" customFormat="false" ht="15" hidden="false" customHeight="false" outlineLevel="0" collapsed="false">
      <c r="A317" s="23" t="n">
        <v>412311682</v>
      </c>
      <c r="B317" s="24" t="n">
        <v>45994</v>
      </c>
      <c r="C317" s="25" t="s">
        <v>258</v>
      </c>
      <c r="D317" s="25" t="s">
        <v>81</v>
      </c>
      <c r="E317" s="25" t="s">
        <v>82</v>
      </c>
      <c r="F317" s="25" t="s">
        <v>83</v>
      </c>
      <c r="G317" s="25" t="s">
        <v>42</v>
      </c>
      <c r="H317" s="21" t="n">
        <v>20950</v>
      </c>
      <c r="I317" s="25" t="s">
        <v>630</v>
      </c>
      <c r="J317" s="25" t="s">
        <v>85</v>
      </c>
      <c r="K317" s="25"/>
      <c r="L317" s="25" t="s">
        <v>86</v>
      </c>
      <c r="M317" s="25" t="s">
        <v>147</v>
      </c>
      <c r="N317" s="26" t="n">
        <f aca="false">DATE(YEAR(B317),MONTH(B317),1)</f>
        <v>45992</v>
      </c>
      <c r="O317" s="12" t="n">
        <f aca="false">IF(I317="","",INDEX('Jobber quotes'!$C$2:$C$1101,MATCH(I317,'Jobber quotes'!$A$2:$A$1101,0))-B317)</f>
        <v>5</v>
      </c>
    </row>
    <row r="318" customFormat="false" ht="15" hidden="false" customHeight="false" outlineLevel="0" collapsed="false">
      <c r="A318" s="23" t="n">
        <v>412311701</v>
      </c>
      <c r="B318" s="24" t="n">
        <v>45994</v>
      </c>
      <c r="C318" s="25" t="s">
        <v>87</v>
      </c>
      <c r="D318" s="25" t="s">
        <v>88</v>
      </c>
      <c r="E318" s="25" t="s">
        <v>112</v>
      </c>
      <c r="F318" s="25" t="s">
        <v>90</v>
      </c>
      <c r="G318" s="25" t="s">
        <v>41</v>
      </c>
      <c r="H318" s="21" t="n">
        <v>35000</v>
      </c>
      <c r="I318" s="25" t="s">
        <v>631</v>
      </c>
      <c r="J318" s="25" t="s">
        <v>119</v>
      </c>
      <c r="K318" s="25" t="s">
        <v>632</v>
      </c>
      <c r="L318" s="25"/>
      <c r="M318" s="25"/>
      <c r="N318" s="26" t="n">
        <f aca="false">DATE(YEAR(B318),MONTH(B318),1)</f>
        <v>45992</v>
      </c>
      <c r="O318" s="12" t="n">
        <f aca="false">IF(I318="","",INDEX('Jobber quotes'!$C$2:$C$1101,MATCH(I318,'Jobber quotes'!$A$2:$A$1101,0))-B318)</f>
        <v>8</v>
      </c>
    </row>
    <row r="319" customFormat="false" ht="15" hidden="false" customHeight="false" outlineLevel="0" collapsed="false">
      <c r="A319" s="23" t="n">
        <v>412311748</v>
      </c>
      <c r="B319" s="24" t="n">
        <v>45994</v>
      </c>
      <c r="C319" s="25" t="s">
        <v>531</v>
      </c>
      <c r="D319" s="25" t="s">
        <v>127</v>
      </c>
      <c r="E319" s="25" t="s">
        <v>82</v>
      </c>
      <c r="F319" s="25" t="s">
        <v>94</v>
      </c>
      <c r="G319" s="25" t="s">
        <v>115</v>
      </c>
      <c r="H319" s="21"/>
      <c r="I319" s="25"/>
      <c r="J319" s="25"/>
      <c r="K319" s="25"/>
      <c r="L319" s="25" t="s">
        <v>116</v>
      </c>
      <c r="M319" s="25"/>
      <c r="N319" s="26" t="n">
        <f aca="false">DATE(YEAR(B319),MONTH(B319),1)</f>
        <v>45992</v>
      </c>
      <c r="O319" s="12" t="str">
        <f aca="false">IF(I319="","",INDEX('Jobber quotes'!$C$2:$C$1101,MATCH(I319,'Jobber quotes'!$A$2:$A$1101,0))-B319)</f>
        <v/>
      </c>
    </row>
    <row r="320" customFormat="false" ht="15" hidden="false" customHeight="false" outlineLevel="0" collapsed="false">
      <c r="A320" s="23" t="n">
        <v>412311796</v>
      </c>
      <c r="B320" s="24" t="n">
        <v>45995</v>
      </c>
      <c r="C320" s="25" t="s">
        <v>633</v>
      </c>
      <c r="D320" s="25" t="s">
        <v>106</v>
      </c>
      <c r="E320" s="25" t="s">
        <v>89</v>
      </c>
      <c r="F320" s="25" t="s">
        <v>83</v>
      </c>
      <c r="G320" s="25" t="s">
        <v>42</v>
      </c>
      <c r="H320" s="21" t="n">
        <v>3650</v>
      </c>
      <c r="I320" s="25" t="s">
        <v>634</v>
      </c>
      <c r="J320" s="25" t="s">
        <v>85</v>
      </c>
      <c r="K320" s="25"/>
      <c r="L320" s="25" t="s">
        <v>109</v>
      </c>
      <c r="M320" s="25"/>
      <c r="N320" s="26" t="n">
        <f aca="false">DATE(YEAR(B320),MONTH(B320),1)</f>
        <v>45992</v>
      </c>
      <c r="O320" s="12" t="n">
        <f aca="false">IF(I320="","",INDEX('Jobber quotes'!$C$2:$C$1101,MATCH(I320,'Jobber quotes'!$A$2:$A$1101,0))-B320)</f>
        <v>3</v>
      </c>
    </row>
    <row r="321" customFormat="false" ht="15" hidden="false" customHeight="false" outlineLevel="0" collapsed="false">
      <c r="A321" s="23" t="n">
        <v>412311803</v>
      </c>
      <c r="B321" s="24" t="n">
        <v>45995</v>
      </c>
      <c r="C321" s="25" t="s">
        <v>491</v>
      </c>
      <c r="D321" s="25" t="s">
        <v>111</v>
      </c>
      <c r="E321" s="25" t="s">
        <v>97</v>
      </c>
      <c r="F321" s="25" t="s">
        <v>90</v>
      </c>
      <c r="G321" s="25" t="s">
        <v>42</v>
      </c>
      <c r="H321" s="21" t="n">
        <v>17300</v>
      </c>
      <c r="I321" s="25" t="s">
        <v>635</v>
      </c>
      <c r="J321" s="25" t="s">
        <v>85</v>
      </c>
      <c r="K321" s="25"/>
      <c r="L321" s="25" t="s">
        <v>99</v>
      </c>
      <c r="M321" s="25"/>
      <c r="N321" s="26" t="n">
        <f aca="false">DATE(YEAR(B321),MONTH(B321),1)</f>
        <v>45992</v>
      </c>
      <c r="O321" s="12" t="n">
        <f aca="false">IF(I321="","",INDEX('Jobber quotes'!$C$2:$C$1101,MATCH(I321,'Jobber quotes'!$A$2:$A$1101,0))-B321)</f>
        <v>2</v>
      </c>
    </row>
    <row r="322" customFormat="false" ht="15" hidden="false" customHeight="false" outlineLevel="0" collapsed="false">
      <c r="A322" s="23" t="n">
        <v>412311850</v>
      </c>
      <c r="B322" s="24" t="n">
        <v>45995</v>
      </c>
      <c r="C322" s="25" t="s">
        <v>153</v>
      </c>
      <c r="D322" s="25" t="s">
        <v>111</v>
      </c>
      <c r="E322" s="25" t="s">
        <v>89</v>
      </c>
      <c r="F322" s="25" t="s">
        <v>94</v>
      </c>
      <c r="G322" s="25" t="s">
        <v>103</v>
      </c>
      <c r="H322" s="21"/>
      <c r="I322" s="25"/>
      <c r="J322" s="25"/>
      <c r="K322" s="25"/>
      <c r="L322" s="25"/>
      <c r="M322" s="25" t="s">
        <v>104</v>
      </c>
      <c r="N322" s="26" t="n">
        <f aca="false">DATE(YEAR(B322),MONTH(B322),1)</f>
        <v>45992</v>
      </c>
      <c r="O322" s="12" t="str">
        <f aca="false">IF(I322="","",INDEX('Jobber quotes'!$C$2:$C$1101,MATCH(I322,'Jobber quotes'!$A$2:$A$1101,0))-B322)</f>
        <v/>
      </c>
    </row>
    <row r="323" customFormat="false" ht="15" hidden="false" customHeight="false" outlineLevel="0" collapsed="false">
      <c r="A323" s="23" t="n">
        <v>412311878</v>
      </c>
      <c r="B323" s="24" t="n">
        <v>45995</v>
      </c>
      <c r="C323" s="25" t="s">
        <v>636</v>
      </c>
      <c r="D323" s="25" t="s">
        <v>81</v>
      </c>
      <c r="E323" s="25" t="s">
        <v>97</v>
      </c>
      <c r="F323" s="25" t="s">
        <v>83</v>
      </c>
      <c r="G323" s="25" t="s">
        <v>115</v>
      </c>
      <c r="H323" s="21"/>
      <c r="I323" s="25"/>
      <c r="J323" s="25"/>
      <c r="K323" s="25"/>
      <c r="L323" s="25" t="s">
        <v>171</v>
      </c>
      <c r="M323" s="25"/>
      <c r="N323" s="26" t="n">
        <f aca="false">DATE(YEAR(B323),MONTH(B323),1)</f>
        <v>45992</v>
      </c>
      <c r="O323" s="12" t="str">
        <f aca="false">IF(I323="","",INDEX('Jobber quotes'!$C$2:$C$1101,MATCH(I323,'Jobber quotes'!$A$2:$A$1101,0))-B323)</f>
        <v/>
      </c>
    </row>
    <row r="324" customFormat="false" ht="15" hidden="false" customHeight="false" outlineLevel="0" collapsed="false">
      <c r="A324" s="23" t="n">
        <v>412311915</v>
      </c>
      <c r="B324" s="24" t="n">
        <v>45995</v>
      </c>
      <c r="C324" s="25" t="s">
        <v>247</v>
      </c>
      <c r="D324" s="25" t="s">
        <v>127</v>
      </c>
      <c r="E324" s="25" t="s">
        <v>89</v>
      </c>
      <c r="F324" s="25" t="s">
        <v>90</v>
      </c>
      <c r="G324" s="25" t="s">
        <v>115</v>
      </c>
      <c r="H324" s="21"/>
      <c r="I324" s="25"/>
      <c r="J324" s="25"/>
      <c r="K324" s="25"/>
      <c r="L324" s="25" t="s">
        <v>171</v>
      </c>
      <c r="M324" s="25"/>
      <c r="N324" s="26" t="n">
        <f aca="false">DATE(YEAR(B324),MONTH(B324),1)</f>
        <v>45992</v>
      </c>
      <c r="O324" s="12" t="str">
        <f aca="false">IF(I324="","",INDEX('Jobber quotes'!$C$2:$C$1101,MATCH(I324,'Jobber quotes'!$A$2:$A$1101,0))-B324)</f>
        <v/>
      </c>
    </row>
    <row r="325" customFormat="false" ht="15" hidden="false" customHeight="false" outlineLevel="0" collapsed="false">
      <c r="A325" s="23" t="n">
        <v>412311962</v>
      </c>
      <c r="B325" s="24" t="n">
        <v>45996</v>
      </c>
      <c r="C325" s="25" t="s">
        <v>637</v>
      </c>
      <c r="D325" s="25" t="s">
        <v>127</v>
      </c>
      <c r="E325" s="25" t="s">
        <v>89</v>
      </c>
      <c r="F325" s="25" t="s">
        <v>94</v>
      </c>
      <c r="G325" s="25" t="s">
        <v>42</v>
      </c>
      <c r="H325" s="21" t="n">
        <v>11250</v>
      </c>
      <c r="I325" s="25" t="s">
        <v>638</v>
      </c>
      <c r="J325" s="25" t="s">
        <v>85</v>
      </c>
      <c r="K325" s="25"/>
      <c r="L325" s="25" t="s">
        <v>99</v>
      </c>
      <c r="M325" s="25"/>
      <c r="N325" s="26" t="n">
        <f aca="false">DATE(YEAR(B325),MONTH(B325),1)</f>
        <v>45992</v>
      </c>
      <c r="O325" s="12" t="n">
        <f aca="false">IF(I325="","",INDEX('Jobber quotes'!$C$2:$C$1101,MATCH(I325,'Jobber quotes'!$A$2:$A$1101,0))-B325)</f>
        <v>4</v>
      </c>
    </row>
    <row r="326" customFormat="false" ht="15" hidden="false" customHeight="false" outlineLevel="0" collapsed="false">
      <c r="A326" s="23" t="n">
        <v>412312004</v>
      </c>
      <c r="B326" s="24" t="n">
        <v>45996</v>
      </c>
      <c r="C326" s="25" t="s">
        <v>126</v>
      </c>
      <c r="D326" s="25" t="s">
        <v>127</v>
      </c>
      <c r="E326" s="25" t="s">
        <v>89</v>
      </c>
      <c r="F326" s="25" t="s">
        <v>83</v>
      </c>
      <c r="G326" s="25" t="s">
        <v>41</v>
      </c>
      <c r="H326" s="21" t="n">
        <v>6850</v>
      </c>
      <c r="I326" s="25" t="s">
        <v>639</v>
      </c>
      <c r="J326" s="25" t="s">
        <v>119</v>
      </c>
      <c r="K326" s="25" t="s">
        <v>640</v>
      </c>
      <c r="L326" s="25"/>
      <c r="M326" s="25"/>
      <c r="N326" s="26" t="n">
        <f aca="false">DATE(YEAR(B326),MONTH(B326),1)</f>
        <v>45992</v>
      </c>
      <c r="O326" s="12" t="n">
        <f aca="false">IF(I326="","",INDEX('Jobber quotes'!$C$2:$C$1101,MATCH(I326,'Jobber quotes'!$A$2:$A$1101,0))-B326)</f>
        <v>11</v>
      </c>
    </row>
    <row r="327" customFormat="false" ht="15" hidden="false" customHeight="false" outlineLevel="0" collapsed="false">
      <c r="A327" s="23" t="n">
        <v>412312026</v>
      </c>
      <c r="B327" s="24" t="n">
        <v>45996</v>
      </c>
      <c r="C327" s="25" t="s">
        <v>172</v>
      </c>
      <c r="D327" s="25" t="s">
        <v>88</v>
      </c>
      <c r="E327" s="25" t="s">
        <v>107</v>
      </c>
      <c r="F327" s="25" t="s">
        <v>90</v>
      </c>
      <c r="G327" s="25" t="s">
        <v>42</v>
      </c>
      <c r="H327" s="21" t="n">
        <v>17250</v>
      </c>
      <c r="I327" s="25" t="s">
        <v>641</v>
      </c>
      <c r="J327" s="25" t="s">
        <v>85</v>
      </c>
      <c r="K327" s="25"/>
      <c r="L327" s="25" t="s">
        <v>86</v>
      </c>
      <c r="M327" s="25"/>
      <c r="N327" s="26" t="n">
        <f aca="false">DATE(YEAR(B327),MONTH(B327),1)</f>
        <v>45992</v>
      </c>
      <c r="O327" s="12" t="n">
        <f aca="false">IF(I327="","",INDEX('Jobber quotes'!$C$2:$C$1101,MATCH(I327,'Jobber quotes'!$A$2:$A$1101,0))-B327)</f>
        <v>5</v>
      </c>
    </row>
    <row r="328" customFormat="false" ht="15" hidden="false" customHeight="false" outlineLevel="0" collapsed="false">
      <c r="A328" s="23" t="n">
        <v>412312082</v>
      </c>
      <c r="B328" s="24" t="n">
        <v>45996</v>
      </c>
      <c r="C328" s="25" t="s">
        <v>642</v>
      </c>
      <c r="D328" s="25" t="s">
        <v>111</v>
      </c>
      <c r="E328" s="25" t="s">
        <v>107</v>
      </c>
      <c r="F328" s="25" t="s">
        <v>94</v>
      </c>
      <c r="G328" s="25" t="s">
        <v>115</v>
      </c>
      <c r="H328" s="21"/>
      <c r="I328" s="25"/>
      <c r="J328" s="25"/>
      <c r="K328" s="25"/>
      <c r="L328" s="25" t="s">
        <v>164</v>
      </c>
      <c r="M328" s="25"/>
      <c r="N328" s="26" t="n">
        <f aca="false">DATE(YEAR(B328),MONTH(B328),1)</f>
        <v>45992</v>
      </c>
      <c r="O328" s="12" t="str">
        <f aca="false">IF(I328="","",INDEX('Jobber quotes'!$C$2:$C$1101,MATCH(I328,'Jobber quotes'!$A$2:$A$1101,0))-B328)</f>
        <v/>
      </c>
    </row>
    <row r="329" customFormat="false" ht="15" hidden="false" customHeight="false" outlineLevel="0" collapsed="false">
      <c r="A329" s="23" t="n">
        <v>412312106</v>
      </c>
      <c r="B329" s="24" t="n">
        <v>45996</v>
      </c>
      <c r="C329" s="25" t="s">
        <v>564</v>
      </c>
      <c r="D329" s="25" t="s">
        <v>111</v>
      </c>
      <c r="E329" s="25" t="s">
        <v>89</v>
      </c>
      <c r="F329" s="25" t="s">
        <v>83</v>
      </c>
      <c r="G329" s="25" t="s">
        <v>42</v>
      </c>
      <c r="H329" s="21" t="n">
        <v>41150</v>
      </c>
      <c r="I329" s="25" t="s">
        <v>643</v>
      </c>
      <c r="J329" s="25" t="s">
        <v>85</v>
      </c>
      <c r="K329" s="25"/>
      <c r="L329" s="25" t="s">
        <v>99</v>
      </c>
      <c r="M329" s="25" t="s">
        <v>125</v>
      </c>
      <c r="N329" s="26" t="n">
        <f aca="false">DATE(YEAR(B329),MONTH(B329),1)</f>
        <v>45992</v>
      </c>
      <c r="O329" s="12" t="n">
        <f aca="false">IF(I329="","",INDEX('Jobber quotes'!$C$2:$C$1101,MATCH(I329,'Jobber quotes'!$A$2:$A$1101,0))-B329)</f>
        <v>11</v>
      </c>
    </row>
    <row r="330" customFormat="false" ht="15" hidden="false" customHeight="false" outlineLevel="0" collapsed="false">
      <c r="A330" s="23" t="n">
        <v>412312157</v>
      </c>
      <c r="B330" s="24" t="n">
        <v>45996</v>
      </c>
      <c r="C330" s="25" t="s">
        <v>341</v>
      </c>
      <c r="D330" s="25" t="s">
        <v>106</v>
      </c>
      <c r="E330" s="25" t="s">
        <v>107</v>
      </c>
      <c r="F330" s="25" t="s">
        <v>90</v>
      </c>
      <c r="G330" s="25" t="s">
        <v>42</v>
      </c>
      <c r="H330" s="21" t="n">
        <v>5700</v>
      </c>
      <c r="I330" s="25" t="s">
        <v>644</v>
      </c>
      <c r="J330" s="25" t="s">
        <v>85</v>
      </c>
      <c r="K330" s="25"/>
      <c r="L330" s="25" t="s">
        <v>86</v>
      </c>
      <c r="M330" s="25"/>
      <c r="N330" s="26" t="n">
        <f aca="false">DATE(YEAR(B330),MONTH(B330),1)</f>
        <v>45992</v>
      </c>
      <c r="O330" s="12" t="n">
        <f aca="false">IF(I330="","",INDEX('Jobber quotes'!$C$2:$C$1101,MATCH(I330,'Jobber quotes'!$A$2:$A$1101,0))-B330)</f>
        <v>9</v>
      </c>
    </row>
    <row r="331" customFormat="false" ht="15" hidden="false" customHeight="false" outlineLevel="0" collapsed="false">
      <c r="A331" s="23" t="n">
        <v>412312192</v>
      </c>
      <c r="B331" s="24" t="n">
        <v>45996</v>
      </c>
      <c r="C331" s="25" t="s">
        <v>645</v>
      </c>
      <c r="D331" s="25" t="s">
        <v>88</v>
      </c>
      <c r="E331" s="25" t="s">
        <v>89</v>
      </c>
      <c r="F331" s="25" t="s">
        <v>94</v>
      </c>
      <c r="G331" s="25" t="s">
        <v>42</v>
      </c>
      <c r="H331" s="21" t="n">
        <v>21650</v>
      </c>
      <c r="I331" s="25" t="s">
        <v>646</v>
      </c>
      <c r="J331" s="25" t="s">
        <v>85</v>
      </c>
      <c r="K331" s="25"/>
      <c r="L331" s="25" t="s">
        <v>86</v>
      </c>
      <c r="M331" s="25"/>
      <c r="N331" s="26" t="n">
        <f aca="false">DATE(YEAR(B331),MONTH(B331),1)</f>
        <v>45992</v>
      </c>
      <c r="O331" s="12" t="n">
        <f aca="false">IF(I331="","",INDEX('Jobber quotes'!$C$2:$C$1101,MATCH(I331,'Jobber quotes'!$A$2:$A$1101,0))-B331)</f>
        <v>3</v>
      </c>
    </row>
    <row r="332" customFormat="false" ht="15" hidden="false" customHeight="false" outlineLevel="0" collapsed="false">
      <c r="A332" s="23" t="n">
        <v>412312222</v>
      </c>
      <c r="B332" s="24" t="n">
        <v>45997</v>
      </c>
      <c r="C332" s="25" t="s">
        <v>559</v>
      </c>
      <c r="D332" s="25" t="s">
        <v>88</v>
      </c>
      <c r="E332" s="25" t="s">
        <v>112</v>
      </c>
      <c r="F332" s="25" t="s">
        <v>83</v>
      </c>
      <c r="G332" s="25" t="s">
        <v>42</v>
      </c>
      <c r="H332" s="21" t="n">
        <v>19100</v>
      </c>
      <c r="I332" s="25" t="s">
        <v>647</v>
      </c>
      <c r="J332" s="25" t="s">
        <v>85</v>
      </c>
      <c r="K332" s="25"/>
      <c r="L332" s="25" t="s">
        <v>99</v>
      </c>
      <c r="M332" s="25" t="s">
        <v>125</v>
      </c>
      <c r="N332" s="26" t="n">
        <f aca="false">DATE(YEAR(B332),MONTH(B332),1)</f>
        <v>45992</v>
      </c>
      <c r="O332" s="12" t="n">
        <f aca="false">IF(I332="","",INDEX('Jobber quotes'!$C$2:$C$1101,MATCH(I332,'Jobber quotes'!$A$2:$A$1101,0))-B332)</f>
        <v>4</v>
      </c>
    </row>
    <row r="333" customFormat="false" ht="15" hidden="false" customHeight="false" outlineLevel="0" collapsed="false">
      <c r="A333" s="23" t="n">
        <v>412312277</v>
      </c>
      <c r="B333" s="24" t="n">
        <v>45997</v>
      </c>
      <c r="C333" s="25" t="s">
        <v>564</v>
      </c>
      <c r="D333" s="25" t="s">
        <v>111</v>
      </c>
      <c r="E333" s="25" t="s">
        <v>102</v>
      </c>
      <c r="F333" s="25" t="s">
        <v>90</v>
      </c>
      <c r="G333" s="25" t="s">
        <v>41</v>
      </c>
      <c r="H333" s="21" t="n">
        <v>39850</v>
      </c>
      <c r="I333" s="25" t="s">
        <v>648</v>
      </c>
      <c r="J333" s="25" t="s">
        <v>119</v>
      </c>
      <c r="K333" s="25" t="s">
        <v>649</v>
      </c>
      <c r="L333" s="25"/>
      <c r="M333" s="25"/>
      <c r="N333" s="26" t="n">
        <f aca="false">DATE(YEAR(B333),MONTH(B333),1)</f>
        <v>45992</v>
      </c>
      <c r="O333" s="12" t="n">
        <f aca="false">IF(I333="","",INDEX('Jobber quotes'!$C$2:$C$1101,MATCH(I333,'Jobber quotes'!$A$2:$A$1101,0))-B333)</f>
        <v>1</v>
      </c>
    </row>
    <row r="334" customFormat="false" ht="15" hidden="false" customHeight="false" outlineLevel="0" collapsed="false">
      <c r="A334" s="23" t="n">
        <v>412312288</v>
      </c>
      <c r="B334" s="24" t="n">
        <v>45997</v>
      </c>
      <c r="C334" s="25" t="s">
        <v>650</v>
      </c>
      <c r="D334" s="25" t="s">
        <v>111</v>
      </c>
      <c r="E334" s="25" t="s">
        <v>112</v>
      </c>
      <c r="F334" s="25" t="s">
        <v>94</v>
      </c>
      <c r="G334" s="25" t="s">
        <v>103</v>
      </c>
      <c r="H334" s="21"/>
      <c r="I334" s="25"/>
      <c r="J334" s="25"/>
      <c r="K334" s="25"/>
      <c r="L334" s="25"/>
      <c r="M334" s="25" t="s">
        <v>104</v>
      </c>
      <c r="N334" s="26" t="n">
        <f aca="false">DATE(YEAR(B334),MONTH(B334),1)</f>
        <v>45992</v>
      </c>
      <c r="O334" s="12" t="str">
        <f aca="false">IF(I334="","",INDEX('Jobber quotes'!$C$2:$C$1101,MATCH(I334,'Jobber quotes'!$A$2:$A$1101,0))-B334)</f>
        <v/>
      </c>
    </row>
    <row r="335" customFormat="false" ht="15" hidden="false" customHeight="false" outlineLevel="0" collapsed="false">
      <c r="A335" s="23" t="n">
        <v>412312334</v>
      </c>
      <c r="B335" s="24" t="n">
        <v>45998</v>
      </c>
      <c r="C335" s="25" t="s">
        <v>158</v>
      </c>
      <c r="D335" s="25" t="s">
        <v>106</v>
      </c>
      <c r="E335" s="25" t="s">
        <v>112</v>
      </c>
      <c r="F335" s="25" t="s">
        <v>83</v>
      </c>
      <c r="G335" s="25" t="s">
        <v>42</v>
      </c>
      <c r="H335" s="21" t="n">
        <v>6850</v>
      </c>
      <c r="I335" s="25" t="s">
        <v>651</v>
      </c>
      <c r="J335" s="25" t="s">
        <v>85</v>
      </c>
      <c r="K335" s="25"/>
      <c r="L335" s="25" t="s">
        <v>86</v>
      </c>
      <c r="M335" s="25"/>
      <c r="N335" s="26" t="n">
        <f aca="false">DATE(YEAR(B335),MONTH(B335),1)</f>
        <v>45992</v>
      </c>
      <c r="O335" s="12" t="n">
        <f aca="false">IF(I335="","",INDEX('Jobber quotes'!$C$2:$C$1101,MATCH(I335,'Jobber quotes'!$A$2:$A$1101,0))-B335)</f>
        <v>10</v>
      </c>
    </row>
    <row r="336" customFormat="false" ht="15" hidden="false" customHeight="false" outlineLevel="0" collapsed="false">
      <c r="A336" s="23" t="n">
        <v>412312373</v>
      </c>
      <c r="B336" s="24" t="n">
        <v>45998</v>
      </c>
      <c r="C336" s="25" t="s">
        <v>365</v>
      </c>
      <c r="D336" s="25" t="s">
        <v>81</v>
      </c>
      <c r="E336" s="25" t="s">
        <v>112</v>
      </c>
      <c r="F336" s="25" t="s">
        <v>90</v>
      </c>
      <c r="G336" s="25" t="s">
        <v>42</v>
      </c>
      <c r="H336" s="21" t="n">
        <v>4350</v>
      </c>
      <c r="I336" s="25" t="s">
        <v>652</v>
      </c>
      <c r="J336" s="25" t="s">
        <v>85</v>
      </c>
      <c r="K336" s="25"/>
      <c r="L336" s="25" t="s">
        <v>99</v>
      </c>
      <c r="M336" s="25"/>
      <c r="N336" s="26" t="n">
        <f aca="false">DATE(YEAR(B336),MONTH(B336),1)</f>
        <v>45992</v>
      </c>
      <c r="O336" s="12" t="n">
        <f aca="false">IF(I336="","",INDEX('Jobber quotes'!$C$2:$C$1101,MATCH(I336,'Jobber quotes'!$A$2:$A$1101,0))-B336)</f>
        <v>10</v>
      </c>
    </row>
    <row r="337" customFormat="false" ht="15" hidden="false" customHeight="false" outlineLevel="0" collapsed="false">
      <c r="A337" s="23" t="n">
        <v>412312419</v>
      </c>
      <c r="B337" s="24" t="n">
        <v>45999</v>
      </c>
      <c r="C337" s="25" t="s">
        <v>410</v>
      </c>
      <c r="D337" s="25" t="s">
        <v>111</v>
      </c>
      <c r="E337" s="25" t="s">
        <v>97</v>
      </c>
      <c r="F337" s="25" t="s">
        <v>94</v>
      </c>
      <c r="G337" s="25" t="s">
        <v>42</v>
      </c>
      <c r="H337" s="21" t="n">
        <v>7600</v>
      </c>
      <c r="I337" s="25" t="s">
        <v>653</v>
      </c>
      <c r="J337" s="25" t="s">
        <v>85</v>
      </c>
      <c r="K337" s="25"/>
      <c r="L337" s="25" t="s">
        <v>99</v>
      </c>
      <c r="M337" s="25"/>
      <c r="N337" s="26" t="n">
        <f aca="false">DATE(YEAR(B337),MONTH(B337),1)</f>
        <v>45992</v>
      </c>
      <c r="O337" s="12" t="n">
        <f aca="false">IF(I337="","",INDEX('Jobber quotes'!$C$2:$C$1101,MATCH(I337,'Jobber quotes'!$A$2:$A$1101,0))-B337)</f>
        <v>6</v>
      </c>
    </row>
    <row r="338" customFormat="false" ht="15" hidden="false" customHeight="false" outlineLevel="0" collapsed="false">
      <c r="A338" s="23" t="n">
        <v>412312443</v>
      </c>
      <c r="B338" s="24" t="n">
        <v>45999</v>
      </c>
      <c r="C338" s="25" t="s">
        <v>654</v>
      </c>
      <c r="D338" s="25" t="s">
        <v>81</v>
      </c>
      <c r="E338" s="25" t="s">
        <v>112</v>
      </c>
      <c r="F338" s="25" t="s">
        <v>83</v>
      </c>
      <c r="G338" s="25" t="s">
        <v>42</v>
      </c>
      <c r="H338" s="21" t="n">
        <v>19250</v>
      </c>
      <c r="I338" s="25" t="s">
        <v>655</v>
      </c>
      <c r="J338" s="25" t="s">
        <v>85</v>
      </c>
      <c r="K338" s="25"/>
      <c r="L338" s="25" t="s">
        <v>86</v>
      </c>
      <c r="M338" s="25"/>
      <c r="N338" s="26" t="n">
        <f aca="false">DATE(YEAR(B338),MONTH(B338),1)</f>
        <v>45992</v>
      </c>
      <c r="O338" s="12" t="n">
        <f aca="false">IF(I338="","",INDEX('Jobber quotes'!$C$2:$C$1101,MATCH(I338,'Jobber quotes'!$A$2:$A$1101,0))-B338)</f>
        <v>10</v>
      </c>
    </row>
    <row r="339" customFormat="false" ht="15" hidden="false" customHeight="false" outlineLevel="0" collapsed="false">
      <c r="A339" s="23" t="n">
        <v>412312496</v>
      </c>
      <c r="B339" s="24" t="n">
        <v>45999</v>
      </c>
      <c r="C339" s="25" t="s">
        <v>134</v>
      </c>
      <c r="D339" s="25" t="s">
        <v>81</v>
      </c>
      <c r="E339" s="25" t="s">
        <v>97</v>
      </c>
      <c r="F339" s="25" t="s">
        <v>90</v>
      </c>
      <c r="G339" s="25" t="s">
        <v>42</v>
      </c>
      <c r="H339" s="21" t="n">
        <v>20900</v>
      </c>
      <c r="I339" s="25" t="s">
        <v>656</v>
      </c>
      <c r="J339" s="25" t="s">
        <v>85</v>
      </c>
      <c r="K339" s="25"/>
      <c r="L339" s="25" t="s">
        <v>86</v>
      </c>
      <c r="M339" s="25" t="s">
        <v>125</v>
      </c>
      <c r="N339" s="26" t="n">
        <f aca="false">DATE(YEAR(B339),MONTH(B339),1)</f>
        <v>45992</v>
      </c>
      <c r="O339" s="12" t="n">
        <f aca="false">IF(I339="","",INDEX('Jobber quotes'!$C$2:$C$1101,MATCH(I339,'Jobber quotes'!$A$2:$A$1101,0))-B339)</f>
        <v>13</v>
      </c>
    </row>
    <row r="340" customFormat="false" ht="15" hidden="false" customHeight="false" outlineLevel="0" collapsed="false">
      <c r="A340" s="23" t="n">
        <v>412312520</v>
      </c>
      <c r="B340" s="24" t="n">
        <v>45999</v>
      </c>
      <c r="C340" s="25" t="s">
        <v>415</v>
      </c>
      <c r="D340" s="25" t="s">
        <v>88</v>
      </c>
      <c r="E340" s="25" t="s">
        <v>112</v>
      </c>
      <c r="F340" s="25" t="s">
        <v>94</v>
      </c>
      <c r="G340" s="25" t="s">
        <v>41</v>
      </c>
      <c r="H340" s="21" t="n">
        <v>33800</v>
      </c>
      <c r="I340" s="25" t="s">
        <v>657</v>
      </c>
      <c r="J340" s="25" t="s">
        <v>119</v>
      </c>
      <c r="K340" s="25" t="s">
        <v>658</v>
      </c>
      <c r="L340" s="25"/>
      <c r="M340" s="25"/>
      <c r="N340" s="26" t="n">
        <f aca="false">DATE(YEAR(B340),MONTH(B340),1)</f>
        <v>45992</v>
      </c>
      <c r="O340" s="12" t="n">
        <f aca="false">IF(I340="","",INDEX('Jobber quotes'!$C$2:$C$1101,MATCH(I340,'Jobber quotes'!$A$2:$A$1101,0))-B340)</f>
        <v>10</v>
      </c>
    </row>
    <row r="341" customFormat="false" ht="15" hidden="false" customHeight="false" outlineLevel="0" collapsed="false">
      <c r="A341" s="23" t="n">
        <v>412312553</v>
      </c>
      <c r="B341" s="24" t="n">
        <v>46000</v>
      </c>
      <c r="C341" s="25" t="s">
        <v>659</v>
      </c>
      <c r="D341" s="25" t="s">
        <v>111</v>
      </c>
      <c r="E341" s="25" t="s">
        <v>89</v>
      </c>
      <c r="F341" s="25" t="s">
        <v>83</v>
      </c>
      <c r="G341" s="25" t="s">
        <v>115</v>
      </c>
      <c r="H341" s="21"/>
      <c r="I341" s="25"/>
      <c r="J341" s="25"/>
      <c r="K341" s="25"/>
      <c r="L341" s="25" t="s">
        <v>164</v>
      </c>
      <c r="M341" s="25"/>
      <c r="N341" s="26" t="n">
        <f aca="false">DATE(YEAR(B341),MONTH(B341),1)</f>
        <v>45992</v>
      </c>
      <c r="O341" s="12" t="str">
        <f aca="false">IF(I341="","",INDEX('Jobber quotes'!$C$2:$C$1101,MATCH(I341,'Jobber quotes'!$A$2:$A$1101,0))-B341)</f>
        <v/>
      </c>
    </row>
    <row r="342" customFormat="false" ht="15" hidden="false" customHeight="false" outlineLevel="0" collapsed="false">
      <c r="A342" s="23" t="n">
        <v>412312583</v>
      </c>
      <c r="B342" s="24" t="n">
        <v>46000</v>
      </c>
      <c r="C342" s="25" t="s">
        <v>660</v>
      </c>
      <c r="D342" s="25" t="s">
        <v>156</v>
      </c>
      <c r="E342" s="25" t="s">
        <v>82</v>
      </c>
      <c r="F342" s="25" t="s">
        <v>90</v>
      </c>
      <c r="G342" s="25" t="s">
        <v>41</v>
      </c>
      <c r="H342" s="21" t="n">
        <v>8300</v>
      </c>
      <c r="I342" s="25" t="s">
        <v>661</v>
      </c>
      <c r="J342" s="25" t="s">
        <v>119</v>
      </c>
      <c r="K342" s="25" t="s">
        <v>662</v>
      </c>
      <c r="L342" s="25"/>
      <c r="M342" s="25"/>
      <c r="N342" s="26" t="n">
        <f aca="false">DATE(YEAR(B342),MONTH(B342),1)</f>
        <v>45992</v>
      </c>
      <c r="O342" s="12" t="n">
        <f aca="false">IF(I342="","",INDEX('Jobber quotes'!$C$2:$C$1101,MATCH(I342,'Jobber quotes'!$A$2:$A$1101,0))-B342)</f>
        <v>5</v>
      </c>
    </row>
    <row r="343" customFormat="false" ht="15" hidden="false" customHeight="false" outlineLevel="0" collapsed="false">
      <c r="A343" s="23" t="n">
        <v>412312627</v>
      </c>
      <c r="B343" s="24" t="n">
        <v>46000</v>
      </c>
      <c r="C343" s="25" t="s">
        <v>663</v>
      </c>
      <c r="D343" s="25" t="s">
        <v>156</v>
      </c>
      <c r="E343" s="25" t="s">
        <v>97</v>
      </c>
      <c r="F343" s="25" t="s">
        <v>94</v>
      </c>
      <c r="G343" s="25" t="s">
        <v>115</v>
      </c>
      <c r="H343" s="21"/>
      <c r="I343" s="25"/>
      <c r="J343" s="25"/>
      <c r="K343" s="25"/>
      <c r="L343" s="25" t="s">
        <v>171</v>
      </c>
      <c r="M343" s="25" t="s">
        <v>147</v>
      </c>
      <c r="N343" s="26" t="n">
        <f aca="false">DATE(YEAR(B343),MONTH(B343),1)</f>
        <v>45992</v>
      </c>
      <c r="O343" s="12" t="str">
        <f aca="false">IF(I343="","",INDEX('Jobber quotes'!$C$2:$C$1101,MATCH(I343,'Jobber quotes'!$A$2:$A$1101,0))-B343)</f>
        <v/>
      </c>
    </row>
    <row r="344" customFormat="false" ht="15" hidden="false" customHeight="false" outlineLevel="0" collapsed="false">
      <c r="A344" s="23" t="n">
        <v>412312682</v>
      </c>
      <c r="B344" s="24" t="n">
        <v>46000</v>
      </c>
      <c r="C344" s="25" t="s">
        <v>384</v>
      </c>
      <c r="D344" s="25" t="s">
        <v>88</v>
      </c>
      <c r="E344" s="25" t="s">
        <v>82</v>
      </c>
      <c r="F344" s="25" t="s">
        <v>83</v>
      </c>
      <c r="G344" s="25" t="s">
        <v>42</v>
      </c>
      <c r="H344" s="21" t="n">
        <v>13600</v>
      </c>
      <c r="I344" s="25" t="s">
        <v>664</v>
      </c>
      <c r="J344" s="25" t="s">
        <v>85</v>
      </c>
      <c r="K344" s="25"/>
      <c r="L344" s="25" t="s">
        <v>92</v>
      </c>
      <c r="M344" s="25" t="s">
        <v>147</v>
      </c>
      <c r="N344" s="26" t="n">
        <f aca="false">DATE(YEAR(B344),MONTH(B344),1)</f>
        <v>45992</v>
      </c>
      <c r="O344" s="12" t="n">
        <f aca="false">IF(I344="","",INDEX('Jobber quotes'!$C$2:$C$1101,MATCH(I344,'Jobber quotes'!$A$2:$A$1101,0))-B344)</f>
        <v>1</v>
      </c>
    </row>
    <row r="345" customFormat="false" ht="15" hidden="false" customHeight="false" outlineLevel="0" collapsed="false">
      <c r="A345" s="23" t="n">
        <v>412312715</v>
      </c>
      <c r="B345" s="24" t="n">
        <v>46000</v>
      </c>
      <c r="C345" s="25" t="s">
        <v>284</v>
      </c>
      <c r="D345" s="25" t="s">
        <v>81</v>
      </c>
      <c r="E345" s="25" t="s">
        <v>107</v>
      </c>
      <c r="F345" s="25" t="s">
        <v>90</v>
      </c>
      <c r="G345" s="25" t="s">
        <v>115</v>
      </c>
      <c r="H345" s="21"/>
      <c r="I345" s="25"/>
      <c r="J345" s="25"/>
      <c r="K345" s="25"/>
      <c r="L345" s="25" t="s">
        <v>116</v>
      </c>
      <c r="M345" s="25"/>
      <c r="N345" s="26" t="n">
        <f aca="false">DATE(YEAR(B345),MONTH(B345),1)</f>
        <v>45992</v>
      </c>
      <c r="O345" s="12" t="str">
        <f aca="false">IF(I345="","",INDEX('Jobber quotes'!$C$2:$C$1101,MATCH(I345,'Jobber quotes'!$A$2:$A$1101,0))-B345)</f>
        <v/>
      </c>
    </row>
    <row r="346" customFormat="false" ht="15" hidden="false" customHeight="false" outlineLevel="0" collapsed="false">
      <c r="A346" s="23" t="n">
        <v>412312736</v>
      </c>
      <c r="B346" s="24" t="n">
        <v>46001</v>
      </c>
      <c r="C346" s="25" t="s">
        <v>665</v>
      </c>
      <c r="D346" s="25" t="s">
        <v>156</v>
      </c>
      <c r="E346" s="25" t="s">
        <v>82</v>
      </c>
      <c r="F346" s="25" t="s">
        <v>94</v>
      </c>
      <c r="G346" s="25" t="s">
        <v>42</v>
      </c>
      <c r="H346" s="21" t="n">
        <v>12250</v>
      </c>
      <c r="I346" s="25" t="s">
        <v>666</v>
      </c>
      <c r="J346" s="25" t="s">
        <v>85</v>
      </c>
      <c r="K346" s="25"/>
      <c r="L346" s="25" t="s">
        <v>86</v>
      </c>
      <c r="M346" s="25"/>
      <c r="N346" s="26" t="n">
        <f aca="false">DATE(YEAR(B346),MONTH(B346),1)</f>
        <v>45992</v>
      </c>
      <c r="O346" s="12" t="n">
        <f aca="false">IF(I346="","",INDEX('Jobber quotes'!$C$2:$C$1101,MATCH(I346,'Jobber quotes'!$A$2:$A$1101,0))-B346)</f>
        <v>5</v>
      </c>
    </row>
    <row r="347" customFormat="false" ht="15" hidden="false" customHeight="false" outlineLevel="0" collapsed="false">
      <c r="A347" s="23" t="n">
        <v>412312773</v>
      </c>
      <c r="B347" s="24" t="n">
        <v>46001</v>
      </c>
      <c r="C347" s="25" t="s">
        <v>477</v>
      </c>
      <c r="D347" s="25" t="s">
        <v>101</v>
      </c>
      <c r="E347" s="25" t="s">
        <v>82</v>
      </c>
      <c r="F347" s="25" t="s">
        <v>83</v>
      </c>
      <c r="G347" s="25" t="s">
        <v>41</v>
      </c>
      <c r="H347" s="21" t="n">
        <v>20900</v>
      </c>
      <c r="I347" s="25" t="s">
        <v>667</v>
      </c>
      <c r="J347" s="25" t="s">
        <v>119</v>
      </c>
      <c r="K347" s="25" t="s">
        <v>668</v>
      </c>
      <c r="L347" s="25"/>
      <c r="M347" s="25"/>
      <c r="N347" s="26" t="n">
        <f aca="false">DATE(YEAR(B347),MONTH(B347),1)</f>
        <v>45992</v>
      </c>
      <c r="O347" s="12" t="n">
        <f aca="false">IF(I347="","",INDEX('Jobber quotes'!$C$2:$C$1101,MATCH(I347,'Jobber quotes'!$A$2:$A$1101,0))-B347)</f>
        <v>1</v>
      </c>
    </row>
    <row r="348" customFormat="false" ht="15" hidden="false" customHeight="false" outlineLevel="0" collapsed="false">
      <c r="A348" s="23" t="n">
        <v>412312832</v>
      </c>
      <c r="B348" s="24" t="n">
        <v>46001</v>
      </c>
      <c r="C348" s="25" t="s">
        <v>669</v>
      </c>
      <c r="D348" s="25" t="s">
        <v>156</v>
      </c>
      <c r="E348" s="25" t="s">
        <v>89</v>
      </c>
      <c r="F348" s="25" t="s">
        <v>90</v>
      </c>
      <c r="G348" s="25" t="s">
        <v>115</v>
      </c>
      <c r="H348" s="21"/>
      <c r="I348" s="25"/>
      <c r="J348" s="25"/>
      <c r="K348" s="25"/>
      <c r="L348" s="25" t="s">
        <v>146</v>
      </c>
      <c r="M348" s="25"/>
      <c r="N348" s="26" t="n">
        <f aca="false">DATE(YEAR(B348),MONTH(B348),1)</f>
        <v>45992</v>
      </c>
      <c r="O348" s="12" t="str">
        <f aca="false">IF(I348="","",INDEX('Jobber quotes'!$C$2:$C$1101,MATCH(I348,'Jobber quotes'!$A$2:$A$1101,0))-B348)</f>
        <v/>
      </c>
    </row>
    <row r="349" customFormat="false" ht="15" hidden="false" customHeight="false" outlineLevel="0" collapsed="false">
      <c r="A349" s="23" t="n">
        <v>412312842</v>
      </c>
      <c r="B349" s="24" t="n">
        <v>46001</v>
      </c>
      <c r="C349" s="25" t="s">
        <v>526</v>
      </c>
      <c r="D349" s="25" t="s">
        <v>88</v>
      </c>
      <c r="E349" s="25" t="s">
        <v>102</v>
      </c>
      <c r="F349" s="25" t="s">
        <v>94</v>
      </c>
      <c r="G349" s="25" t="s">
        <v>42</v>
      </c>
      <c r="H349" s="21" t="n">
        <v>7400</v>
      </c>
      <c r="I349" s="25" t="s">
        <v>670</v>
      </c>
      <c r="J349" s="25" t="s">
        <v>85</v>
      </c>
      <c r="K349" s="25"/>
      <c r="L349" s="25" t="s">
        <v>86</v>
      </c>
      <c r="M349" s="25"/>
      <c r="N349" s="26" t="n">
        <f aca="false">DATE(YEAR(B349),MONTH(B349),1)</f>
        <v>45992</v>
      </c>
      <c r="O349" s="12" t="n">
        <f aca="false">IF(I349="","",INDEX('Jobber quotes'!$C$2:$C$1101,MATCH(I349,'Jobber quotes'!$A$2:$A$1101,0))-B349)</f>
        <v>2</v>
      </c>
    </row>
    <row r="350" customFormat="false" ht="15" hidden="false" customHeight="false" outlineLevel="0" collapsed="false">
      <c r="A350" s="23" t="n">
        <v>412312898</v>
      </c>
      <c r="B350" s="24" t="n">
        <v>46001</v>
      </c>
      <c r="C350" s="25" t="s">
        <v>114</v>
      </c>
      <c r="D350" s="25" t="s">
        <v>88</v>
      </c>
      <c r="E350" s="25" t="s">
        <v>89</v>
      </c>
      <c r="F350" s="25" t="s">
        <v>83</v>
      </c>
      <c r="G350" s="25" t="s">
        <v>42</v>
      </c>
      <c r="H350" s="21" t="n">
        <v>6450</v>
      </c>
      <c r="I350" s="25" t="s">
        <v>671</v>
      </c>
      <c r="J350" s="25" t="s">
        <v>85</v>
      </c>
      <c r="K350" s="25"/>
      <c r="L350" s="25" t="s">
        <v>109</v>
      </c>
      <c r="M350" s="25" t="s">
        <v>125</v>
      </c>
      <c r="N350" s="26" t="n">
        <f aca="false">DATE(YEAR(B350),MONTH(B350),1)</f>
        <v>45992</v>
      </c>
      <c r="O350" s="12" t="n">
        <f aca="false">IF(I350="","",INDEX('Jobber quotes'!$C$2:$C$1101,MATCH(I350,'Jobber quotes'!$A$2:$A$1101,0))-B350)</f>
        <v>10</v>
      </c>
    </row>
    <row r="351" customFormat="false" ht="15" hidden="false" customHeight="false" outlineLevel="0" collapsed="false">
      <c r="A351" s="23" t="n">
        <v>412312932</v>
      </c>
      <c r="B351" s="24" t="n">
        <v>46001</v>
      </c>
      <c r="C351" s="25" t="s">
        <v>672</v>
      </c>
      <c r="D351" s="25" t="s">
        <v>88</v>
      </c>
      <c r="E351" s="25" t="s">
        <v>89</v>
      </c>
      <c r="F351" s="25" t="s">
        <v>90</v>
      </c>
      <c r="G351" s="25" t="s">
        <v>42</v>
      </c>
      <c r="H351" s="21" t="n">
        <v>24400</v>
      </c>
      <c r="I351" s="25" t="s">
        <v>673</v>
      </c>
      <c r="J351" s="25" t="s">
        <v>85</v>
      </c>
      <c r="K351" s="25"/>
      <c r="L351" s="25" t="s">
        <v>86</v>
      </c>
      <c r="M351" s="25"/>
      <c r="N351" s="26" t="n">
        <f aca="false">DATE(YEAR(B351),MONTH(B351),1)</f>
        <v>45992</v>
      </c>
      <c r="O351" s="12" t="n">
        <f aca="false">IF(I351="","",INDEX('Jobber quotes'!$C$2:$C$1101,MATCH(I351,'Jobber quotes'!$A$2:$A$1101,0))-B351)</f>
        <v>10</v>
      </c>
    </row>
    <row r="352" customFormat="false" ht="15" hidden="false" customHeight="false" outlineLevel="0" collapsed="false">
      <c r="A352" s="23" t="n">
        <v>412312969</v>
      </c>
      <c r="B352" s="24" t="n">
        <v>46002</v>
      </c>
      <c r="C352" s="25" t="s">
        <v>457</v>
      </c>
      <c r="D352" s="25" t="s">
        <v>88</v>
      </c>
      <c r="E352" s="25" t="s">
        <v>112</v>
      </c>
      <c r="F352" s="25" t="s">
        <v>94</v>
      </c>
      <c r="G352" s="25" t="s">
        <v>42</v>
      </c>
      <c r="H352" s="21" t="n">
        <v>7750</v>
      </c>
      <c r="I352" s="25" t="s">
        <v>674</v>
      </c>
      <c r="J352" s="25" t="s">
        <v>85</v>
      </c>
      <c r="K352" s="25"/>
      <c r="L352" s="25" t="s">
        <v>99</v>
      </c>
      <c r="M352" s="25"/>
      <c r="N352" s="26" t="n">
        <f aca="false">DATE(YEAR(B352),MONTH(B352),1)</f>
        <v>45992</v>
      </c>
      <c r="O352" s="12" t="n">
        <f aca="false">IF(I352="","",INDEX('Jobber quotes'!$C$2:$C$1101,MATCH(I352,'Jobber quotes'!$A$2:$A$1101,0))-B352)</f>
        <v>6</v>
      </c>
    </row>
    <row r="353" customFormat="false" ht="15" hidden="false" customHeight="false" outlineLevel="0" collapsed="false">
      <c r="A353" s="23" t="n">
        <v>412312997</v>
      </c>
      <c r="B353" s="24" t="n">
        <v>46002</v>
      </c>
      <c r="C353" s="25" t="s">
        <v>295</v>
      </c>
      <c r="D353" s="25" t="s">
        <v>106</v>
      </c>
      <c r="E353" s="25" t="s">
        <v>107</v>
      </c>
      <c r="F353" s="25" t="s">
        <v>83</v>
      </c>
      <c r="G353" s="25" t="s">
        <v>42</v>
      </c>
      <c r="H353" s="21" t="n">
        <v>7250</v>
      </c>
      <c r="I353" s="25" t="s">
        <v>675</v>
      </c>
      <c r="J353" s="25" t="s">
        <v>85</v>
      </c>
      <c r="K353" s="25"/>
      <c r="L353" s="25" t="s">
        <v>99</v>
      </c>
      <c r="M353" s="25"/>
      <c r="N353" s="26" t="n">
        <f aca="false">DATE(YEAR(B353),MONTH(B353),1)</f>
        <v>45992</v>
      </c>
      <c r="O353" s="12" t="n">
        <f aca="false">IF(I353="","",INDEX('Jobber quotes'!$C$2:$C$1101,MATCH(I353,'Jobber quotes'!$A$2:$A$1101,0))-B353)</f>
        <v>13</v>
      </c>
    </row>
    <row r="354" customFormat="false" ht="15" hidden="false" customHeight="false" outlineLevel="0" collapsed="false">
      <c r="A354" s="23" t="n">
        <v>412313039</v>
      </c>
      <c r="B354" s="24" t="n">
        <v>46003</v>
      </c>
      <c r="C354" s="25" t="s">
        <v>424</v>
      </c>
      <c r="D354" s="25" t="s">
        <v>106</v>
      </c>
      <c r="E354" s="25" t="s">
        <v>112</v>
      </c>
      <c r="F354" s="25" t="s">
        <v>90</v>
      </c>
      <c r="G354" s="25" t="s">
        <v>41</v>
      </c>
      <c r="H354" s="21" t="n">
        <v>3150</v>
      </c>
      <c r="I354" s="25" t="s">
        <v>676</v>
      </c>
      <c r="J354" s="25" t="s">
        <v>119</v>
      </c>
      <c r="K354" s="25" t="s">
        <v>677</v>
      </c>
      <c r="L354" s="25"/>
      <c r="M354" s="25" t="s">
        <v>147</v>
      </c>
      <c r="N354" s="26" t="n">
        <f aca="false">DATE(YEAR(B354),MONTH(B354),1)</f>
        <v>45992</v>
      </c>
      <c r="O354" s="12" t="n">
        <f aca="false">IF(I354="","",INDEX('Jobber quotes'!$C$2:$C$1101,MATCH(I354,'Jobber quotes'!$A$2:$A$1101,0))-B354)</f>
        <v>7</v>
      </c>
    </row>
    <row r="355" customFormat="false" ht="15" hidden="false" customHeight="false" outlineLevel="0" collapsed="false">
      <c r="A355" s="23" t="n">
        <v>412313080</v>
      </c>
      <c r="B355" s="24" t="n">
        <v>46003</v>
      </c>
      <c r="C355" s="25" t="s">
        <v>100</v>
      </c>
      <c r="D355" s="25" t="s">
        <v>101</v>
      </c>
      <c r="E355" s="25" t="s">
        <v>89</v>
      </c>
      <c r="F355" s="25" t="s">
        <v>94</v>
      </c>
      <c r="G355" s="25" t="s">
        <v>103</v>
      </c>
      <c r="H355" s="21"/>
      <c r="I355" s="25"/>
      <c r="J355" s="25"/>
      <c r="K355" s="25"/>
      <c r="L355" s="25"/>
      <c r="M355" s="25" t="s">
        <v>104</v>
      </c>
      <c r="N355" s="26" t="n">
        <f aca="false">DATE(YEAR(B355),MONTH(B355),1)</f>
        <v>45992</v>
      </c>
      <c r="O355" s="12" t="str">
        <f aca="false">IF(I355="","",INDEX('Jobber quotes'!$C$2:$C$1101,MATCH(I355,'Jobber quotes'!$A$2:$A$1101,0))-B355)</f>
        <v/>
      </c>
    </row>
    <row r="356" customFormat="false" ht="15" hidden="false" customHeight="false" outlineLevel="0" collapsed="false">
      <c r="A356" s="23" t="n">
        <v>412313098</v>
      </c>
      <c r="B356" s="24" t="n">
        <v>46003</v>
      </c>
      <c r="C356" s="25" t="s">
        <v>678</v>
      </c>
      <c r="D356" s="25" t="s">
        <v>106</v>
      </c>
      <c r="E356" s="25" t="s">
        <v>82</v>
      </c>
      <c r="F356" s="25" t="s">
        <v>83</v>
      </c>
      <c r="G356" s="25" t="s">
        <v>41</v>
      </c>
      <c r="H356" s="21" t="n">
        <v>1750</v>
      </c>
      <c r="I356" s="25" t="s">
        <v>679</v>
      </c>
      <c r="J356" s="25" t="s">
        <v>119</v>
      </c>
      <c r="K356" s="25" t="s">
        <v>680</v>
      </c>
      <c r="L356" s="25"/>
      <c r="M356" s="25"/>
      <c r="N356" s="26" t="n">
        <f aca="false">DATE(YEAR(B356),MONTH(B356),1)</f>
        <v>45992</v>
      </c>
      <c r="O356" s="12" t="n">
        <f aca="false">IF(I356="","",INDEX('Jobber quotes'!$C$2:$C$1101,MATCH(I356,'Jobber quotes'!$A$2:$A$1101,0))-B356)</f>
        <v>2</v>
      </c>
    </row>
    <row r="357" customFormat="false" ht="15" hidden="false" customHeight="false" outlineLevel="0" collapsed="false">
      <c r="A357" s="23" t="n">
        <v>412313136</v>
      </c>
      <c r="B357" s="24" t="n">
        <v>46003</v>
      </c>
      <c r="C357" s="25" t="s">
        <v>515</v>
      </c>
      <c r="D357" s="25" t="s">
        <v>127</v>
      </c>
      <c r="E357" s="25" t="s">
        <v>97</v>
      </c>
      <c r="F357" s="25" t="s">
        <v>90</v>
      </c>
      <c r="G357" s="25" t="s">
        <v>42</v>
      </c>
      <c r="H357" s="21" t="n">
        <v>15000</v>
      </c>
      <c r="I357" s="25" t="s">
        <v>681</v>
      </c>
      <c r="J357" s="25" t="s">
        <v>85</v>
      </c>
      <c r="K357" s="25"/>
      <c r="L357" s="25" t="s">
        <v>109</v>
      </c>
      <c r="M357" s="25"/>
      <c r="N357" s="26" t="n">
        <f aca="false">DATE(YEAR(B357),MONTH(B357),1)</f>
        <v>45992</v>
      </c>
      <c r="O357" s="12" t="n">
        <f aca="false">IF(I357="","",INDEX('Jobber quotes'!$C$2:$C$1101,MATCH(I357,'Jobber quotes'!$A$2:$A$1101,0))-B357)</f>
        <v>9</v>
      </c>
    </row>
    <row r="358" customFormat="false" ht="15" hidden="false" customHeight="false" outlineLevel="0" collapsed="false">
      <c r="A358" s="23" t="n">
        <v>412313182</v>
      </c>
      <c r="B358" s="24" t="n">
        <v>46003</v>
      </c>
      <c r="C358" s="25" t="s">
        <v>636</v>
      </c>
      <c r="D358" s="25" t="s">
        <v>81</v>
      </c>
      <c r="E358" s="25" t="s">
        <v>112</v>
      </c>
      <c r="F358" s="25" t="s">
        <v>94</v>
      </c>
      <c r="G358" s="25" t="s">
        <v>115</v>
      </c>
      <c r="H358" s="21"/>
      <c r="I358" s="25"/>
      <c r="J358" s="25"/>
      <c r="K358" s="25"/>
      <c r="L358" s="25" t="s">
        <v>164</v>
      </c>
      <c r="M358" s="25"/>
      <c r="N358" s="26" t="n">
        <f aca="false">DATE(YEAR(B358),MONTH(B358),1)</f>
        <v>45992</v>
      </c>
      <c r="O358" s="12" t="str">
        <f aca="false">IF(I358="","",INDEX('Jobber quotes'!$C$2:$C$1101,MATCH(I358,'Jobber quotes'!$A$2:$A$1101,0))-B358)</f>
        <v/>
      </c>
    </row>
    <row r="359" customFormat="false" ht="15" hidden="false" customHeight="false" outlineLevel="0" collapsed="false">
      <c r="A359" s="23" t="n">
        <v>412313216</v>
      </c>
      <c r="B359" s="24" t="n">
        <v>46003</v>
      </c>
      <c r="C359" s="25" t="s">
        <v>130</v>
      </c>
      <c r="D359" s="25" t="s">
        <v>111</v>
      </c>
      <c r="E359" s="25" t="s">
        <v>97</v>
      </c>
      <c r="F359" s="25" t="s">
        <v>83</v>
      </c>
      <c r="G359" s="25" t="s">
        <v>115</v>
      </c>
      <c r="H359" s="21"/>
      <c r="I359" s="25"/>
      <c r="J359" s="25"/>
      <c r="K359" s="25"/>
      <c r="L359" s="25" t="s">
        <v>116</v>
      </c>
      <c r="M359" s="25"/>
      <c r="N359" s="26" t="n">
        <f aca="false">DATE(YEAR(B359),MONTH(B359),1)</f>
        <v>45992</v>
      </c>
      <c r="O359" s="12" t="str">
        <f aca="false">IF(I359="","",INDEX('Jobber quotes'!$C$2:$C$1101,MATCH(I359,'Jobber quotes'!$A$2:$A$1101,0))-B359)</f>
        <v/>
      </c>
    </row>
    <row r="360" customFormat="false" ht="15" hidden="false" customHeight="false" outlineLevel="0" collapsed="false">
      <c r="A360" s="23" t="n">
        <v>412313256</v>
      </c>
      <c r="B360" s="24" t="n">
        <v>46003</v>
      </c>
      <c r="C360" s="25" t="s">
        <v>682</v>
      </c>
      <c r="D360" s="25" t="s">
        <v>111</v>
      </c>
      <c r="E360" s="25" t="s">
        <v>97</v>
      </c>
      <c r="F360" s="25" t="s">
        <v>90</v>
      </c>
      <c r="G360" s="25" t="s">
        <v>115</v>
      </c>
      <c r="H360" s="21"/>
      <c r="I360" s="25"/>
      <c r="J360" s="25"/>
      <c r="K360" s="25"/>
      <c r="L360" s="25" t="s">
        <v>171</v>
      </c>
      <c r="M360" s="25"/>
      <c r="N360" s="26" t="n">
        <f aca="false">DATE(YEAR(B360),MONTH(B360),1)</f>
        <v>45992</v>
      </c>
      <c r="O360" s="12" t="str">
        <f aca="false">IF(I360="","",INDEX('Jobber quotes'!$C$2:$C$1101,MATCH(I360,'Jobber quotes'!$A$2:$A$1101,0))-B360)</f>
        <v/>
      </c>
    </row>
    <row r="361" customFormat="false" ht="15" hidden="false" customHeight="false" outlineLevel="0" collapsed="false">
      <c r="A361" s="23" t="n">
        <v>412313301</v>
      </c>
      <c r="B361" s="24" t="n">
        <v>46005</v>
      </c>
      <c r="C361" s="25" t="s">
        <v>263</v>
      </c>
      <c r="D361" s="25" t="s">
        <v>88</v>
      </c>
      <c r="E361" s="25" t="s">
        <v>112</v>
      </c>
      <c r="F361" s="25" t="s">
        <v>94</v>
      </c>
      <c r="G361" s="25" t="s">
        <v>41</v>
      </c>
      <c r="H361" s="21" t="n">
        <v>33200</v>
      </c>
      <c r="I361" s="25" t="s">
        <v>683</v>
      </c>
      <c r="J361" s="25" t="s">
        <v>119</v>
      </c>
      <c r="K361" s="25" t="s">
        <v>684</v>
      </c>
      <c r="L361" s="25"/>
      <c r="M361" s="25" t="s">
        <v>199</v>
      </c>
      <c r="N361" s="26" t="n">
        <f aca="false">DATE(YEAR(B361),MONTH(B361),1)</f>
        <v>45992</v>
      </c>
      <c r="O361" s="12" t="n">
        <f aca="false">IF(I361="","",INDEX('Jobber quotes'!$C$2:$C$1101,MATCH(I361,'Jobber quotes'!$A$2:$A$1101,0))-B361)</f>
        <v>12</v>
      </c>
    </row>
    <row r="362" customFormat="false" ht="15" hidden="false" customHeight="false" outlineLevel="0" collapsed="false">
      <c r="A362" s="23" t="n">
        <v>412313347</v>
      </c>
      <c r="B362" s="24" t="n">
        <v>46006</v>
      </c>
      <c r="C362" s="25" t="s">
        <v>410</v>
      </c>
      <c r="D362" s="25" t="s">
        <v>111</v>
      </c>
      <c r="E362" s="25" t="s">
        <v>89</v>
      </c>
      <c r="F362" s="25" t="s">
        <v>83</v>
      </c>
      <c r="G362" s="25" t="s">
        <v>115</v>
      </c>
      <c r="H362" s="21"/>
      <c r="I362" s="25"/>
      <c r="J362" s="25"/>
      <c r="K362" s="25"/>
      <c r="L362" s="25" t="s">
        <v>116</v>
      </c>
      <c r="M362" s="25"/>
      <c r="N362" s="26" t="n">
        <f aca="false">DATE(YEAR(B362),MONTH(B362),1)</f>
        <v>45992</v>
      </c>
      <c r="O362" s="12" t="str">
        <f aca="false">IF(I362="","",INDEX('Jobber quotes'!$C$2:$C$1101,MATCH(I362,'Jobber quotes'!$A$2:$A$1101,0))-B362)</f>
        <v/>
      </c>
    </row>
    <row r="363" customFormat="false" ht="15" hidden="false" customHeight="false" outlineLevel="0" collapsed="false">
      <c r="A363" s="23" t="n">
        <v>412313359</v>
      </c>
      <c r="B363" s="24" t="n">
        <v>46006</v>
      </c>
      <c r="C363" s="25" t="s">
        <v>436</v>
      </c>
      <c r="D363" s="25" t="s">
        <v>101</v>
      </c>
      <c r="E363" s="25" t="s">
        <v>107</v>
      </c>
      <c r="F363" s="25" t="s">
        <v>90</v>
      </c>
      <c r="G363" s="25" t="s">
        <v>41</v>
      </c>
      <c r="H363" s="21" t="n">
        <v>9850</v>
      </c>
      <c r="I363" s="25" t="s">
        <v>685</v>
      </c>
      <c r="J363" s="25" t="s">
        <v>119</v>
      </c>
      <c r="K363" s="25" t="s">
        <v>686</v>
      </c>
      <c r="L363" s="25"/>
      <c r="M363" s="25" t="s">
        <v>199</v>
      </c>
      <c r="N363" s="26" t="n">
        <f aca="false">DATE(YEAR(B363),MONTH(B363),1)</f>
        <v>45992</v>
      </c>
      <c r="O363" s="12" t="n">
        <f aca="false">IF(I363="","",INDEX('Jobber quotes'!$C$2:$C$1101,MATCH(I363,'Jobber quotes'!$A$2:$A$1101,0))-B363)</f>
        <v>6</v>
      </c>
    </row>
    <row r="364" customFormat="false" ht="15" hidden="false" customHeight="false" outlineLevel="0" collapsed="false">
      <c r="A364" s="23" t="n">
        <v>412313420</v>
      </c>
      <c r="B364" s="24" t="n">
        <v>46006</v>
      </c>
      <c r="C364" s="25" t="s">
        <v>399</v>
      </c>
      <c r="D364" s="25" t="s">
        <v>81</v>
      </c>
      <c r="E364" s="25" t="s">
        <v>97</v>
      </c>
      <c r="F364" s="25" t="s">
        <v>94</v>
      </c>
      <c r="G364" s="25" t="s">
        <v>42</v>
      </c>
      <c r="H364" s="21" t="n">
        <v>5900</v>
      </c>
      <c r="I364" s="25" t="s">
        <v>687</v>
      </c>
      <c r="J364" s="25" t="s">
        <v>85</v>
      </c>
      <c r="K364" s="25"/>
      <c r="L364" s="25" t="s">
        <v>92</v>
      </c>
      <c r="M364" s="25"/>
      <c r="N364" s="26" t="n">
        <f aca="false">DATE(YEAR(B364),MONTH(B364),1)</f>
        <v>45992</v>
      </c>
      <c r="O364" s="12" t="n">
        <f aca="false">IF(I364="","",INDEX('Jobber quotes'!$C$2:$C$1101,MATCH(I364,'Jobber quotes'!$A$2:$A$1101,0))-B364)</f>
        <v>13</v>
      </c>
    </row>
    <row r="365" customFormat="false" ht="15" hidden="false" customHeight="false" outlineLevel="0" collapsed="false">
      <c r="A365" s="23" t="n">
        <v>412313437</v>
      </c>
      <c r="B365" s="24" t="n">
        <v>46007</v>
      </c>
      <c r="C365" s="25" t="s">
        <v>659</v>
      </c>
      <c r="D365" s="25" t="s">
        <v>111</v>
      </c>
      <c r="E365" s="25" t="s">
        <v>89</v>
      </c>
      <c r="F365" s="25" t="s">
        <v>83</v>
      </c>
      <c r="G365" s="25" t="s">
        <v>41</v>
      </c>
      <c r="H365" s="21" t="n">
        <v>20200</v>
      </c>
      <c r="I365" s="25" t="s">
        <v>688</v>
      </c>
      <c r="J365" s="25" t="s">
        <v>119</v>
      </c>
      <c r="K365" s="25" t="s">
        <v>689</v>
      </c>
      <c r="L365" s="25"/>
      <c r="M365" s="25"/>
      <c r="N365" s="26" t="n">
        <f aca="false">DATE(YEAR(B365),MONTH(B365),1)</f>
        <v>45992</v>
      </c>
      <c r="O365" s="12" t="n">
        <f aca="false">IF(I365="","",INDEX('Jobber quotes'!$C$2:$C$1101,MATCH(I365,'Jobber quotes'!$A$2:$A$1101,0))-B365)</f>
        <v>3</v>
      </c>
    </row>
    <row r="366" customFormat="false" ht="15" hidden="false" customHeight="false" outlineLevel="0" collapsed="false">
      <c r="A366" s="23" t="n">
        <v>412313488</v>
      </c>
      <c r="B366" s="24" t="n">
        <v>46007</v>
      </c>
      <c r="C366" s="25" t="s">
        <v>110</v>
      </c>
      <c r="D366" s="25" t="s">
        <v>111</v>
      </c>
      <c r="E366" s="25" t="s">
        <v>89</v>
      </c>
      <c r="F366" s="25" t="s">
        <v>90</v>
      </c>
      <c r="G366" s="25" t="s">
        <v>42</v>
      </c>
      <c r="H366" s="21" t="n">
        <v>41050</v>
      </c>
      <c r="I366" s="25" t="s">
        <v>690</v>
      </c>
      <c r="J366" s="25" t="s">
        <v>85</v>
      </c>
      <c r="K366" s="25"/>
      <c r="L366" s="25" t="s">
        <v>92</v>
      </c>
      <c r="M366" s="25"/>
      <c r="N366" s="26" t="n">
        <f aca="false">DATE(YEAR(B366),MONTH(B366),1)</f>
        <v>45992</v>
      </c>
      <c r="O366" s="12" t="n">
        <f aca="false">IF(I366="","",INDEX('Jobber quotes'!$C$2:$C$1101,MATCH(I366,'Jobber quotes'!$A$2:$A$1101,0))-B366)</f>
        <v>10</v>
      </c>
    </row>
    <row r="367" customFormat="false" ht="15" hidden="false" customHeight="false" outlineLevel="0" collapsed="false">
      <c r="A367" s="23" t="n">
        <v>412313507</v>
      </c>
      <c r="B367" s="24" t="n">
        <v>46007</v>
      </c>
      <c r="C367" s="25" t="s">
        <v>654</v>
      </c>
      <c r="D367" s="25" t="s">
        <v>81</v>
      </c>
      <c r="E367" s="25" t="s">
        <v>107</v>
      </c>
      <c r="F367" s="25" t="s">
        <v>94</v>
      </c>
      <c r="G367" s="25" t="s">
        <v>115</v>
      </c>
      <c r="H367" s="21"/>
      <c r="I367" s="25"/>
      <c r="J367" s="25"/>
      <c r="K367" s="25"/>
      <c r="L367" s="25" t="s">
        <v>116</v>
      </c>
      <c r="M367" s="25"/>
      <c r="N367" s="26" t="n">
        <f aca="false">DATE(YEAR(B367),MONTH(B367),1)</f>
        <v>45992</v>
      </c>
      <c r="O367" s="12" t="str">
        <f aca="false">IF(I367="","",INDEX('Jobber quotes'!$C$2:$C$1101,MATCH(I367,'Jobber quotes'!$A$2:$A$1101,0))-B367)</f>
        <v/>
      </c>
    </row>
    <row r="368" customFormat="false" ht="15" hidden="false" customHeight="false" outlineLevel="0" collapsed="false">
      <c r="A368" s="23" t="n">
        <v>412313557</v>
      </c>
      <c r="B368" s="24" t="n">
        <v>46007</v>
      </c>
      <c r="C368" s="25" t="s">
        <v>257</v>
      </c>
      <c r="D368" s="25" t="s">
        <v>127</v>
      </c>
      <c r="E368" s="25" t="s">
        <v>112</v>
      </c>
      <c r="F368" s="25" t="s">
        <v>83</v>
      </c>
      <c r="G368" s="25" t="s">
        <v>42</v>
      </c>
      <c r="H368" s="21" t="n">
        <v>10450</v>
      </c>
      <c r="I368" s="25" t="s">
        <v>691</v>
      </c>
      <c r="J368" s="25" t="s">
        <v>85</v>
      </c>
      <c r="K368" s="25"/>
      <c r="L368" s="25" t="s">
        <v>99</v>
      </c>
      <c r="M368" s="25" t="s">
        <v>125</v>
      </c>
      <c r="N368" s="26" t="n">
        <f aca="false">DATE(YEAR(B368),MONTH(B368),1)</f>
        <v>45992</v>
      </c>
      <c r="O368" s="12" t="n">
        <f aca="false">IF(I368="","",INDEX('Jobber quotes'!$C$2:$C$1101,MATCH(I368,'Jobber quotes'!$A$2:$A$1101,0))-B368)</f>
        <v>11</v>
      </c>
    </row>
    <row r="369" customFormat="false" ht="15" hidden="false" customHeight="false" outlineLevel="0" collapsed="false">
      <c r="A369" s="23" t="n">
        <v>412313589</v>
      </c>
      <c r="B369" s="24" t="n">
        <v>46007</v>
      </c>
      <c r="C369" s="25" t="s">
        <v>692</v>
      </c>
      <c r="D369" s="25" t="s">
        <v>111</v>
      </c>
      <c r="E369" s="25" t="s">
        <v>112</v>
      </c>
      <c r="F369" s="25" t="s">
        <v>90</v>
      </c>
      <c r="G369" s="25" t="s">
        <v>115</v>
      </c>
      <c r="H369" s="21"/>
      <c r="I369" s="25"/>
      <c r="J369" s="25"/>
      <c r="K369" s="25"/>
      <c r="L369" s="25" t="s">
        <v>146</v>
      </c>
      <c r="M369" s="25"/>
      <c r="N369" s="26" t="n">
        <f aca="false">DATE(YEAR(B369),MONTH(B369),1)</f>
        <v>45992</v>
      </c>
      <c r="O369" s="12" t="str">
        <f aca="false">IF(I369="","",INDEX('Jobber quotes'!$C$2:$C$1101,MATCH(I369,'Jobber quotes'!$A$2:$A$1101,0))-B369)</f>
        <v/>
      </c>
    </row>
    <row r="370" customFormat="false" ht="15" hidden="false" customHeight="false" outlineLevel="0" collapsed="false">
      <c r="A370" s="23" t="n">
        <v>412313645</v>
      </c>
      <c r="B370" s="24" t="n">
        <v>46007</v>
      </c>
      <c r="C370" s="25" t="s">
        <v>682</v>
      </c>
      <c r="D370" s="25" t="s">
        <v>111</v>
      </c>
      <c r="E370" s="25" t="s">
        <v>82</v>
      </c>
      <c r="F370" s="25" t="s">
        <v>94</v>
      </c>
      <c r="G370" s="25" t="s">
        <v>41</v>
      </c>
      <c r="H370" s="21" t="n">
        <v>38050</v>
      </c>
      <c r="I370" s="25" t="s">
        <v>693</v>
      </c>
      <c r="J370" s="25" t="s">
        <v>119</v>
      </c>
      <c r="K370" s="25" t="s">
        <v>694</v>
      </c>
      <c r="L370" s="25"/>
      <c r="M370" s="25"/>
      <c r="N370" s="26" t="n">
        <f aca="false">DATE(YEAR(B370),MONTH(B370),1)</f>
        <v>45992</v>
      </c>
      <c r="O370" s="12" t="n">
        <f aca="false">IF(I370="","",INDEX('Jobber quotes'!$C$2:$C$1101,MATCH(I370,'Jobber quotes'!$A$2:$A$1101,0))-B370)</f>
        <v>3</v>
      </c>
    </row>
    <row r="371" customFormat="false" ht="15" hidden="false" customHeight="false" outlineLevel="0" collapsed="false">
      <c r="A371" s="23" t="n">
        <v>412313672</v>
      </c>
      <c r="B371" s="24" t="n">
        <v>46008</v>
      </c>
      <c r="C371" s="25" t="s">
        <v>310</v>
      </c>
      <c r="D371" s="25" t="s">
        <v>88</v>
      </c>
      <c r="E371" s="25" t="s">
        <v>107</v>
      </c>
      <c r="F371" s="25" t="s">
        <v>83</v>
      </c>
      <c r="G371" s="25" t="s">
        <v>115</v>
      </c>
      <c r="H371" s="21"/>
      <c r="I371" s="25"/>
      <c r="J371" s="25"/>
      <c r="K371" s="25"/>
      <c r="L371" s="25" t="s">
        <v>171</v>
      </c>
      <c r="M371" s="25"/>
      <c r="N371" s="26" t="n">
        <f aca="false">DATE(YEAR(B371),MONTH(B371),1)</f>
        <v>45992</v>
      </c>
      <c r="O371" s="12" t="str">
        <f aca="false">IF(I371="","",INDEX('Jobber quotes'!$C$2:$C$1101,MATCH(I371,'Jobber quotes'!$A$2:$A$1101,0))-B371)</f>
        <v/>
      </c>
    </row>
    <row r="372" customFormat="false" ht="15" hidden="false" customHeight="false" outlineLevel="0" collapsed="false">
      <c r="A372" s="23" t="n">
        <v>412313690</v>
      </c>
      <c r="B372" s="24" t="n">
        <v>46008</v>
      </c>
      <c r="C372" s="25" t="s">
        <v>415</v>
      </c>
      <c r="D372" s="25" t="s">
        <v>88</v>
      </c>
      <c r="E372" s="25" t="s">
        <v>107</v>
      </c>
      <c r="F372" s="25" t="s">
        <v>90</v>
      </c>
      <c r="G372" s="25" t="s">
        <v>41</v>
      </c>
      <c r="H372" s="21" t="n">
        <v>9250</v>
      </c>
      <c r="I372" s="25" t="s">
        <v>695</v>
      </c>
      <c r="J372" s="25" t="s">
        <v>119</v>
      </c>
      <c r="K372" s="25" t="s">
        <v>696</v>
      </c>
      <c r="L372" s="25"/>
      <c r="M372" s="25"/>
      <c r="N372" s="26" t="n">
        <f aca="false">DATE(YEAR(B372),MONTH(B372),1)</f>
        <v>45992</v>
      </c>
      <c r="O372" s="12" t="n">
        <f aca="false">IF(I372="","",INDEX('Jobber quotes'!$C$2:$C$1101,MATCH(I372,'Jobber quotes'!$A$2:$A$1101,0))-B372)</f>
        <v>3</v>
      </c>
    </row>
    <row r="373" customFormat="false" ht="15" hidden="false" customHeight="false" outlineLevel="0" collapsed="false">
      <c r="A373" s="23" t="n">
        <v>412313727</v>
      </c>
      <c r="B373" s="24" t="n">
        <v>46009</v>
      </c>
      <c r="C373" s="25" t="s">
        <v>654</v>
      </c>
      <c r="D373" s="25" t="s">
        <v>81</v>
      </c>
      <c r="E373" s="25" t="s">
        <v>102</v>
      </c>
      <c r="F373" s="25" t="s">
        <v>94</v>
      </c>
      <c r="G373" s="25" t="s">
        <v>41</v>
      </c>
      <c r="H373" s="21" t="n">
        <v>11100</v>
      </c>
      <c r="I373" s="25" t="s">
        <v>697</v>
      </c>
      <c r="J373" s="25" t="s">
        <v>119</v>
      </c>
      <c r="K373" s="25" t="s">
        <v>698</v>
      </c>
      <c r="L373" s="25"/>
      <c r="M373" s="25"/>
      <c r="N373" s="26" t="n">
        <f aca="false">DATE(YEAR(B373),MONTH(B373),1)</f>
        <v>45992</v>
      </c>
      <c r="O373" s="12" t="n">
        <f aca="false">IF(I373="","",INDEX('Jobber quotes'!$C$2:$C$1101,MATCH(I373,'Jobber quotes'!$A$2:$A$1101,0))-B373)</f>
        <v>2</v>
      </c>
    </row>
    <row r="374" customFormat="false" ht="15" hidden="false" customHeight="false" outlineLevel="0" collapsed="false">
      <c r="A374" s="23" t="n">
        <v>412313779</v>
      </c>
      <c r="B374" s="24" t="n">
        <v>46009</v>
      </c>
      <c r="C374" s="25" t="s">
        <v>699</v>
      </c>
      <c r="D374" s="25" t="s">
        <v>106</v>
      </c>
      <c r="E374" s="25" t="s">
        <v>97</v>
      </c>
      <c r="F374" s="25" t="s">
        <v>83</v>
      </c>
      <c r="G374" s="25" t="s">
        <v>115</v>
      </c>
      <c r="H374" s="21"/>
      <c r="I374" s="25"/>
      <c r="J374" s="25"/>
      <c r="K374" s="25"/>
      <c r="L374" s="25" t="s">
        <v>146</v>
      </c>
      <c r="M374" s="25"/>
      <c r="N374" s="26" t="n">
        <f aca="false">DATE(YEAR(B374),MONTH(B374),1)</f>
        <v>45992</v>
      </c>
      <c r="O374" s="12" t="str">
        <f aca="false">IF(I374="","",INDEX('Jobber quotes'!$C$2:$C$1101,MATCH(I374,'Jobber quotes'!$A$2:$A$1101,0))-B374)</f>
        <v/>
      </c>
    </row>
    <row r="375" customFormat="false" ht="15" hidden="false" customHeight="false" outlineLevel="0" collapsed="false">
      <c r="A375" s="23" t="n">
        <v>412313831</v>
      </c>
      <c r="B375" s="24" t="n">
        <v>46009</v>
      </c>
      <c r="C375" s="25" t="s">
        <v>168</v>
      </c>
      <c r="D375" s="25" t="s">
        <v>81</v>
      </c>
      <c r="E375" s="25" t="s">
        <v>112</v>
      </c>
      <c r="F375" s="25" t="s">
        <v>90</v>
      </c>
      <c r="G375" s="25" t="s">
        <v>42</v>
      </c>
      <c r="H375" s="21" t="n">
        <v>25150</v>
      </c>
      <c r="I375" s="25" t="s">
        <v>700</v>
      </c>
      <c r="J375" s="25" t="s">
        <v>85</v>
      </c>
      <c r="K375" s="25"/>
      <c r="L375" s="25" t="s">
        <v>92</v>
      </c>
      <c r="M375" s="25"/>
      <c r="N375" s="26" t="n">
        <f aca="false">DATE(YEAR(B375),MONTH(B375),1)</f>
        <v>45992</v>
      </c>
      <c r="O375" s="12" t="n">
        <f aca="false">IF(I375="","",INDEX('Jobber quotes'!$C$2:$C$1101,MATCH(I375,'Jobber quotes'!$A$2:$A$1101,0))-B375)</f>
        <v>12</v>
      </c>
    </row>
    <row r="376" customFormat="false" ht="15" hidden="false" customHeight="false" outlineLevel="0" collapsed="false">
      <c r="A376" s="23" t="n">
        <v>412313861</v>
      </c>
      <c r="B376" s="24" t="n">
        <v>46010</v>
      </c>
      <c r="C376" s="25" t="s">
        <v>701</v>
      </c>
      <c r="D376" s="25" t="s">
        <v>111</v>
      </c>
      <c r="E376" s="25" t="s">
        <v>107</v>
      </c>
      <c r="F376" s="25" t="s">
        <v>94</v>
      </c>
      <c r="G376" s="25" t="s">
        <v>115</v>
      </c>
      <c r="H376" s="21"/>
      <c r="I376" s="25"/>
      <c r="J376" s="25"/>
      <c r="K376" s="25"/>
      <c r="L376" s="25" t="s">
        <v>171</v>
      </c>
      <c r="M376" s="25"/>
      <c r="N376" s="26" t="n">
        <f aca="false">DATE(YEAR(B376),MONTH(B376),1)</f>
        <v>45992</v>
      </c>
      <c r="O376" s="12" t="str">
        <f aca="false">IF(I376="","",INDEX('Jobber quotes'!$C$2:$C$1101,MATCH(I376,'Jobber quotes'!$A$2:$A$1101,0))-B376)</f>
        <v/>
      </c>
    </row>
    <row r="377" customFormat="false" ht="15" hidden="false" customHeight="false" outlineLevel="0" collapsed="false">
      <c r="A377" s="23" t="n">
        <v>412313881</v>
      </c>
      <c r="B377" s="24" t="n">
        <v>46010</v>
      </c>
      <c r="C377" s="25" t="s">
        <v>212</v>
      </c>
      <c r="D377" s="25" t="s">
        <v>101</v>
      </c>
      <c r="E377" s="25" t="s">
        <v>112</v>
      </c>
      <c r="F377" s="25" t="s">
        <v>83</v>
      </c>
      <c r="G377" s="25" t="s">
        <v>41</v>
      </c>
      <c r="H377" s="21" t="n">
        <v>14600</v>
      </c>
      <c r="I377" s="25" t="s">
        <v>702</v>
      </c>
      <c r="J377" s="25" t="s">
        <v>119</v>
      </c>
      <c r="K377" s="25" t="s">
        <v>703</v>
      </c>
      <c r="L377" s="25"/>
      <c r="M377" s="25"/>
      <c r="N377" s="26" t="n">
        <f aca="false">DATE(YEAR(B377),MONTH(B377),1)</f>
        <v>45992</v>
      </c>
      <c r="O377" s="12" t="n">
        <f aca="false">IF(I377="","",INDEX('Jobber quotes'!$C$2:$C$1101,MATCH(I377,'Jobber quotes'!$A$2:$A$1101,0))-B377)</f>
        <v>8</v>
      </c>
    </row>
    <row r="378" customFormat="false" ht="15" hidden="false" customHeight="false" outlineLevel="0" collapsed="false">
      <c r="A378" s="23" t="n">
        <v>412313924</v>
      </c>
      <c r="B378" s="24" t="n">
        <v>46010</v>
      </c>
      <c r="C378" s="25" t="s">
        <v>261</v>
      </c>
      <c r="D378" s="25" t="s">
        <v>81</v>
      </c>
      <c r="E378" s="25" t="s">
        <v>82</v>
      </c>
      <c r="F378" s="25" t="s">
        <v>90</v>
      </c>
      <c r="G378" s="25" t="s">
        <v>41</v>
      </c>
      <c r="H378" s="21" t="n">
        <v>25800</v>
      </c>
      <c r="I378" s="25" t="s">
        <v>704</v>
      </c>
      <c r="J378" s="25" t="s">
        <v>119</v>
      </c>
      <c r="K378" s="25" t="s">
        <v>705</v>
      </c>
      <c r="L378" s="25"/>
      <c r="M378" s="25"/>
      <c r="N378" s="26" t="n">
        <f aca="false">DATE(YEAR(B378),MONTH(B378),1)</f>
        <v>45992</v>
      </c>
      <c r="O378" s="12" t="n">
        <f aca="false">IF(I378="","",INDEX('Jobber quotes'!$C$2:$C$1101,MATCH(I378,'Jobber quotes'!$A$2:$A$1101,0))-B378)</f>
        <v>6</v>
      </c>
    </row>
    <row r="379" customFormat="false" ht="15" hidden="false" customHeight="false" outlineLevel="0" collapsed="false">
      <c r="A379" s="23" t="n">
        <v>412313955</v>
      </c>
      <c r="B379" s="24" t="n">
        <v>46010</v>
      </c>
      <c r="C379" s="25" t="s">
        <v>263</v>
      </c>
      <c r="D379" s="25" t="s">
        <v>88</v>
      </c>
      <c r="E379" s="25" t="s">
        <v>97</v>
      </c>
      <c r="F379" s="25" t="s">
        <v>94</v>
      </c>
      <c r="G379" s="25" t="s">
        <v>115</v>
      </c>
      <c r="H379" s="21"/>
      <c r="I379" s="25"/>
      <c r="J379" s="25"/>
      <c r="K379" s="25"/>
      <c r="L379" s="25" t="s">
        <v>164</v>
      </c>
      <c r="M379" s="25"/>
      <c r="N379" s="26" t="n">
        <f aca="false">DATE(YEAR(B379),MONTH(B379),1)</f>
        <v>45992</v>
      </c>
      <c r="O379" s="12" t="str">
        <f aca="false">IF(I379="","",INDEX('Jobber quotes'!$C$2:$C$1101,MATCH(I379,'Jobber quotes'!$A$2:$A$1101,0))-B379)</f>
        <v/>
      </c>
    </row>
    <row r="380" customFormat="false" ht="15" hidden="false" customHeight="false" outlineLevel="0" collapsed="false">
      <c r="A380" s="23" t="n">
        <v>412313999</v>
      </c>
      <c r="B380" s="24" t="n">
        <v>46011</v>
      </c>
      <c r="C380" s="25" t="s">
        <v>170</v>
      </c>
      <c r="D380" s="25" t="s">
        <v>111</v>
      </c>
      <c r="E380" s="25" t="s">
        <v>112</v>
      </c>
      <c r="F380" s="25" t="s">
        <v>83</v>
      </c>
      <c r="G380" s="25" t="s">
        <v>42</v>
      </c>
      <c r="H380" s="21" t="n">
        <v>24000</v>
      </c>
      <c r="I380" s="25" t="s">
        <v>706</v>
      </c>
      <c r="J380" s="25" t="s">
        <v>85</v>
      </c>
      <c r="K380" s="25"/>
      <c r="L380" s="25" t="s">
        <v>92</v>
      </c>
      <c r="M380" s="25"/>
      <c r="N380" s="26" t="n">
        <f aca="false">DATE(YEAR(B380),MONTH(B380),1)</f>
        <v>45992</v>
      </c>
      <c r="O380" s="12" t="n">
        <f aca="false">IF(I380="","",INDEX('Jobber quotes'!$C$2:$C$1101,MATCH(I380,'Jobber quotes'!$A$2:$A$1101,0))-B380)</f>
        <v>12</v>
      </c>
    </row>
    <row r="381" customFormat="false" ht="15" hidden="false" customHeight="false" outlineLevel="0" collapsed="false">
      <c r="A381" s="23" t="n">
        <v>412314033</v>
      </c>
      <c r="B381" s="24" t="n">
        <v>46011</v>
      </c>
      <c r="C381" s="25" t="s">
        <v>707</v>
      </c>
      <c r="D381" s="25" t="s">
        <v>127</v>
      </c>
      <c r="E381" s="25" t="s">
        <v>112</v>
      </c>
      <c r="F381" s="25" t="s">
        <v>90</v>
      </c>
      <c r="G381" s="25" t="s">
        <v>42</v>
      </c>
      <c r="H381" s="21" t="n">
        <v>10500</v>
      </c>
      <c r="I381" s="25" t="s">
        <v>708</v>
      </c>
      <c r="J381" s="25" t="s">
        <v>85</v>
      </c>
      <c r="K381" s="25"/>
      <c r="L381" s="25" t="s">
        <v>99</v>
      </c>
      <c r="M381" s="25" t="s">
        <v>147</v>
      </c>
      <c r="N381" s="26" t="n">
        <f aca="false">DATE(YEAR(B381),MONTH(B381),1)</f>
        <v>45992</v>
      </c>
      <c r="O381" s="12" t="n">
        <f aca="false">IF(I381="","",INDEX('Jobber quotes'!$C$2:$C$1101,MATCH(I381,'Jobber quotes'!$A$2:$A$1101,0))-B381)</f>
        <v>11</v>
      </c>
    </row>
    <row r="382" customFormat="false" ht="15" hidden="false" customHeight="false" outlineLevel="0" collapsed="false">
      <c r="A382" s="23" t="n">
        <v>412314084</v>
      </c>
      <c r="B382" s="24" t="n">
        <v>46012</v>
      </c>
      <c r="C382" s="25" t="s">
        <v>709</v>
      </c>
      <c r="D382" s="25" t="s">
        <v>101</v>
      </c>
      <c r="E382" s="25" t="s">
        <v>107</v>
      </c>
      <c r="F382" s="25" t="s">
        <v>94</v>
      </c>
      <c r="G382" s="25" t="s">
        <v>42</v>
      </c>
      <c r="H382" s="21" t="n">
        <v>23400</v>
      </c>
      <c r="I382" s="25" t="s">
        <v>710</v>
      </c>
      <c r="J382" s="25" t="s">
        <v>85</v>
      </c>
      <c r="K382" s="25"/>
      <c r="L382" s="25" t="s">
        <v>109</v>
      </c>
      <c r="M382" s="25" t="s">
        <v>125</v>
      </c>
      <c r="N382" s="26" t="n">
        <f aca="false">DATE(YEAR(B382),MONTH(B382),1)</f>
        <v>45992</v>
      </c>
      <c r="O382" s="12" t="n">
        <f aca="false">IF(I382="","",INDEX('Jobber quotes'!$C$2:$C$1101,MATCH(I382,'Jobber quotes'!$A$2:$A$1101,0))-B382)</f>
        <v>3</v>
      </c>
    </row>
    <row r="383" customFormat="false" ht="15" hidden="false" customHeight="false" outlineLevel="0" collapsed="false">
      <c r="A383" s="23" t="n">
        <v>412314112</v>
      </c>
      <c r="B383" s="24" t="n">
        <v>46013</v>
      </c>
      <c r="C383" s="25" t="s">
        <v>559</v>
      </c>
      <c r="D383" s="25" t="s">
        <v>88</v>
      </c>
      <c r="E383" s="25" t="s">
        <v>97</v>
      </c>
      <c r="F383" s="25" t="s">
        <v>83</v>
      </c>
      <c r="G383" s="25" t="s">
        <v>42</v>
      </c>
      <c r="H383" s="21" t="n">
        <v>30050</v>
      </c>
      <c r="I383" s="25" t="s">
        <v>711</v>
      </c>
      <c r="J383" s="25" t="s">
        <v>85</v>
      </c>
      <c r="K383" s="25"/>
      <c r="L383" s="25" t="s">
        <v>92</v>
      </c>
      <c r="M383" s="25"/>
      <c r="N383" s="26" t="n">
        <f aca="false">DATE(YEAR(B383),MONTH(B383),1)</f>
        <v>45992</v>
      </c>
      <c r="O383" s="12" t="n">
        <f aca="false">IF(I383="","",INDEX('Jobber quotes'!$C$2:$C$1101,MATCH(I383,'Jobber quotes'!$A$2:$A$1101,0))-B383)</f>
        <v>3</v>
      </c>
    </row>
    <row r="384" customFormat="false" ht="15" hidden="false" customHeight="false" outlineLevel="0" collapsed="false">
      <c r="A384" s="23" t="n">
        <v>412314139</v>
      </c>
      <c r="B384" s="24" t="n">
        <v>46013</v>
      </c>
      <c r="C384" s="25" t="s">
        <v>636</v>
      </c>
      <c r="D384" s="25" t="s">
        <v>81</v>
      </c>
      <c r="E384" s="25" t="s">
        <v>97</v>
      </c>
      <c r="F384" s="25" t="s">
        <v>90</v>
      </c>
      <c r="G384" s="25" t="s">
        <v>41</v>
      </c>
      <c r="H384" s="21" t="n">
        <v>25750</v>
      </c>
      <c r="I384" s="25" t="s">
        <v>712</v>
      </c>
      <c r="J384" s="25" t="s">
        <v>119</v>
      </c>
      <c r="K384" s="25" t="s">
        <v>713</v>
      </c>
      <c r="L384" s="25"/>
      <c r="M384" s="25"/>
      <c r="N384" s="26" t="n">
        <f aca="false">DATE(YEAR(B384),MONTH(B384),1)</f>
        <v>45992</v>
      </c>
      <c r="O384" s="12" t="n">
        <f aca="false">IF(I384="","",INDEX('Jobber quotes'!$C$2:$C$1101,MATCH(I384,'Jobber quotes'!$A$2:$A$1101,0))-B384)</f>
        <v>10</v>
      </c>
    </row>
    <row r="385" customFormat="false" ht="15" hidden="false" customHeight="false" outlineLevel="0" collapsed="false">
      <c r="A385" s="23" t="n">
        <v>412314182</v>
      </c>
      <c r="B385" s="24" t="n">
        <v>46013</v>
      </c>
      <c r="C385" s="25" t="s">
        <v>613</v>
      </c>
      <c r="D385" s="25" t="s">
        <v>156</v>
      </c>
      <c r="E385" s="25" t="s">
        <v>112</v>
      </c>
      <c r="F385" s="25" t="s">
        <v>94</v>
      </c>
      <c r="G385" s="25" t="s">
        <v>103</v>
      </c>
      <c r="H385" s="21"/>
      <c r="I385" s="25"/>
      <c r="J385" s="25"/>
      <c r="K385" s="25"/>
      <c r="L385" s="25"/>
      <c r="M385" s="25" t="s">
        <v>104</v>
      </c>
      <c r="N385" s="26" t="n">
        <f aca="false">DATE(YEAR(B385),MONTH(B385),1)</f>
        <v>45992</v>
      </c>
      <c r="O385" s="12" t="str">
        <f aca="false">IF(I385="","",INDEX('Jobber quotes'!$C$2:$C$1101,MATCH(I385,'Jobber quotes'!$A$2:$A$1101,0))-B385)</f>
        <v/>
      </c>
    </row>
    <row r="386" customFormat="false" ht="15" hidden="false" customHeight="false" outlineLevel="0" collapsed="false">
      <c r="A386" s="23" t="n">
        <v>412314222</v>
      </c>
      <c r="B386" s="24" t="n">
        <v>46013</v>
      </c>
      <c r="C386" s="25" t="s">
        <v>441</v>
      </c>
      <c r="D386" s="25" t="s">
        <v>88</v>
      </c>
      <c r="E386" s="25" t="s">
        <v>89</v>
      </c>
      <c r="F386" s="25" t="s">
        <v>83</v>
      </c>
      <c r="G386" s="25" t="s">
        <v>42</v>
      </c>
      <c r="H386" s="21" t="n">
        <v>36000</v>
      </c>
      <c r="I386" s="25" t="s">
        <v>714</v>
      </c>
      <c r="J386" s="25" t="s">
        <v>85</v>
      </c>
      <c r="K386" s="25"/>
      <c r="L386" s="25" t="s">
        <v>86</v>
      </c>
      <c r="M386" s="25"/>
      <c r="N386" s="26" t="n">
        <f aca="false">DATE(YEAR(B386),MONTH(B386),1)</f>
        <v>45992</v>
      </c>
      <c r="O386" s="12" t="n">
        <f aca="false">IF(I386="","",INDEX('Jobber quotes'!$C$2:$C$1101,MATCH(I386,'Jobber quotes'!$A$2:$A$1101,0))-B386)</f>
        <v>2</v>
      </c>
    </row>
    <row r="387" customFormat="false" ht="15" hidden="false" customHeight="false" outlineLevel="0" collapsed="false">
      <c r="A387" s="23" t="n">
        <v>412314271</v>
      </c>
      <c r="B387" s="24" t="n">
        <v>46013</v>
      </c>
      <c r="C387" s="25" t="s">
        <v>715</v>
      </c>
      <c r="D387" s="25" t="s">
        <v>127</v>
      </c>
      <c r="E387" s="25" t="s">
        <v>89</v>
      </c>
      <c r="F387" s="25" t="s">
        <v>90</v>
      </c>
      <c r="G387" s="25" t="s">
        <v>115</v>
      </c>
      <c r="H387" s="21"/>
      <c r="I387" s="25"/>
      <c r="J387" s="25"/>
      <c r="K387" s="25"/>
      <c r="L387" s="25" t="s">
        <v>146</v>
      </c>
      <c r="M387" s="25"/>
      <c r="N387" s="26" t="n">
        <f aca="false">DATE(YEAR(B387),MONTH(B387),1)</f>
        <v>45992</v>
      </c>
      <c r="O387" s="12" t="str">
        <f aca="false">IF(I387="","",INDEX('Jobber quotes'!$C$2:$C$1101,MATCH(I387,'Jobber quotes'!$A$2:$A$1101,0))-B387)</f>
        <v/>
      </c>
    </row>
    <row r="388" customFormat="false" ht="15" hidden="false" customHeight="false" outlineLevel="0" collapsed="false">
      <c r="A388" s="23" t="n">
        <v>412314301</v>
      </c>
      <c r="B388" s="24" t="n">
        <v>46013</v>
      </c>
      <c r="C388" s="25" t="s">
        <v>276</v>
      </c>
      <c r="D388" s="25" t="s">
        <v>111</v>
      </c>
      <c r="E388" s="25" t="s">
        <v>89</v>
      </c>
      <c r="F388" s="25" t="s">
        <v>94</v>
      </c>
      <c r="G388" s="25" t="s">
        <v>42</v>
      </c>
      <c r="H388" s="21" t="n">
        <v>27500</v>
      </c>
      <c r="I388" s="25" t="s">
        <v>716</v>
      </c>
      <c r="J388" s="25" t="s">
        <v>85</v>
      </c>
      <c r="K388" s="25"/>
      <c r="L388" s="25" t="s">
        <v>92</v>
      </c>
      <c r="M388" s="25"/>
      <c r="N388" s="26" t="n">
        <f aca="false">DATE(YEAR(B388),MONTH(B388),1)</f>
        <v>45992</v>
      </c>
      <c r="O388" s="12" t="n">
        <f aca="false">IF(I388="","",INDEX('Jobber quotes'!$C$2:$C$1101,MATCH(I388,'Jobber quotes'!$A$2:$A$1101,0))-B388)</f>
        <v>6</v>
      </c>
    </row>
    <row r="389" customFormat="false" ht="15" hidden="false" customHeight="false" outlineLevel="0" collapsed="false">
      <c r="A389" s="23" t="n">
        <v>412314346</v>
      </c>
      <c r="B389" s="24" t="n">
        <v>46014</v>
      </c>
      <c r="C389" s="25" t="s">
        <v>379</v>
      </c>
      <c r="D389" s="25" t="s">
        <v>88</v>
      </c>
      <c r="E389" s="25" t="s">
        <v>107</v>
      </c>
      <c r="F389" s="25" t="s">
        <v>83</v>
      </c>
      <c r="G389" s="25" t="s">
        <v>115</v>
      </c>
      <c r="H389" s="21"/>
      <c r="I389" s="25"/>
      <c r="J389" s="25"/>
      <c r="K389" s="25"/>
      <c r="L389" s="25" t="s">
        <v>171</v>
      </c>
      <c r="M389" s="25"/>
      <c r="N389" s="26" t="n">
        <f aca="false">DATE(YEAR(B389),MONTH(B389),1)</f>
        <v>45992</v>
      </c>
      <c r="O389" s="12" t="str">
        <f aca="false">IF(I389="","",INDEX('Jobber quotes'!$C$2:$C$1101,MATCH(I389,'Jobber quotes'!$A$2:$A$1101,0))-B389)</f>
        <v/>
      </c>
    </row>
    <row r="390" customFormat="false" ht="15" hidden="false" customHeight="false" outlineLevel="0" collapsed="false">
      <c r="A390" s="23" t="n">
        <v>412314373</v>
      </c>
      <c r="B390" s="24" t="n">
        <v>46014</v>
      </c>
      <c r="C390" s="25" t="s">
        <v>717</v>
      </c>
      <c r="D390" s="25" t="s">
        <v>106</v>
      </c>
      <c r="E390" s="25" t="s">
        <v>112</v>
      </c>
      <c r="F390" s="25" t="s">
        <v>90</v>
      </c>
      <c r="G390" s="25" t="s">
        <v>41</v>
      </c>
      <c r="H390" s="21" t="n">
        <v>2400</v>
      </c>
      <c r="I390" s="25" t="s">
        <v>718</v>
      </c>
      <c r="J390" s="25" t="s">
        <v>119</v>
      </c>
      <c r="K390" s="25" t="s">
        <v>719</v>
      </c>
      <c r="L390" s="25"/>
      <c r="M390" s="25"/>
      <c r="N390" s="26" t="n">
        <f aca="false">DATE(YEAR(B390),MONTH(B390),1)</f>
        <v>45992</v>
      </c>
      <c r="O390" s="12" t="n">
        <f aca="false">IF(I390="","",INDEX('Jobber quotes'!$C$2:$C$1101,MATCH(I390,'Jobber quotes'!$A$2:$A$1101,0))-B390)</f>
        <v>7</v>
      </c>
    </row>
    <row r="391" customFormat="false" ht="15" hidden="false" customHeight="false" outlineLevel="0" collapsed="false">
      <c r="A391" s="23" t="n">
        <v>412314417</v>
      </c>
      <c r="B391" s="24" t="n">
        <v>46014</v>
      </c>
      <c r="C391" s="25" t="s">
        <v>295</v>
      </c>
      <c r="D391" s="25" t="s">
        <v>106</v>
      </c>
      <c r="E391" s="25" t="s">
        <v>112</v>
      </c>
      <c r="F391" s="25" t="s">
        <v>94</v>
      </c>
      <c r="G391" s="25" t="s">
        <v>103</v>
      </c>
      <c r="H391" s="21"/>
      <c r="I391" s="25"/>
      <c r="J391" s="25"/>
      <c r="K391" s="25"/>
      <c r="L391" s="25"/>
      <c r="M391" s="25" t="s">
        <v>104</v>
      </c>
      <c r="N391" s="26" t="n">
        <f aca="false">DATE(YEAR(B391),MONTH(B391),1)</f>
        <v>45992</v>
      </c>
      <c r="O391" s="12" t="str">
        <f aca="false">IF(I391="","",INDEX('Jobber quotes'!$C$2:$C$1101,MATCH(I391,'Jobber quotes'!$A$2:$A$1101,0))-B391)</f>
        <v/>
      </c>
    </row>
    <row r="392" customFormat="false" ht="15" hidden="false" customHeight="false" outlineLevel="0" collapsed="false">
      <c r="A392" s="23" t="n">
        <v>412314454</v>
      </c>
      <c r="B392" s="24" t="n">
        <v>46014</v>
      </c>
      <c r="C392" s="25" t="s">
        <v>343</v>
      </c>
      <c r="D392" s="25" t="s">
        <v>88</v>
      </c>
      <c r="E392" s="25" t="s">
        <v>89</v>
      </c>
      <c r="F392" s="25" t="s">
        <v>83</v>
      </c>
      <c r="G392" s="25" t="s">
        <v>41</v>
      </c>
      <c r="H392" s="21" t="n">
        <v>31600</v>
      </c>
      <c r="I392" s="25" t="s">
        <v>720</v>
      </c>
      <c r="J392" s="25" t="s">
        <v>119</v>
      </c>
      <c r="K392" s="25" t="s">
        <v>721</v>
      </c>
      <c r="L392" s="25"/>
      <c r="M392" s="25"/>
      <c r="N392" s="26" t="n">
        <f aca="false">DATE(YEAR(B392),MONTH(B392),1)</f>
        <v>45992</v>
      </c>
      <c r="O392" s="12" t="n">
        <f aca="false">IF(I392="","",INDEX('Jobber quotes'!$C$2:$C$1101,MATCH(I392,'Jobber quotes'!$A$2:$A$1101,0))-B392)</f>
        <v>3</v>
      </c>
    </row>
    <row r="393" customFormat="false" ht="15" hidden="false" customHeight="false" outlineLevel="0" collapsed="false">
      <c r="A393" s="23" t="n">
        <v>412314484</v>
      </c>
      <c r="B393" s="24" t="n">
        <v>46014</v>
      </c>
      <c r="C393" s="25" t="s">
        <v>722</v>
      </c>
      <c r="D393" s="25" t="s">
        <v>88</v>
      </c>
      <c r="E393" s="25" t="s">
        <v>89</v>
      </c>
      <c r="F393" s="25" t="s">
        <v>90</v>
      </c>
      <c r="G393" s="25" t="s">
        <v>41</v>
      </c>
      <c r="H393" s="21" t="n">
        <v>29100</v>
      </c>
      <c r="I393" s="25" t="s">
        <v>723</v>
      </c>
      <c r="J393" s="25" t="s">
        <v>119</v>
      </c>
      <c r="K393" s="25" t="s">
        <v>724</v>
      </c>
      <c r="L393" s="25"/>
      <c r="M393" s="25"/>
      <c r="N393" s="26" t="n">
        <f aca="false">DATE(YEAR(B393),MONTH(B393),1)</f>
        <v>45992</v>
      </c>
      <c r="O393" s="12" t="n">
        <f aca="false">IF(I393="","",INDEX('Jobber quotes'!$C$2:$C$1101,MATCH(I393,'Jobber quotes'!$A$2:$A$1101,0))-B393)</f>
        <v>11</v>
      </c>
    </row>
    <row r="394" customFormat="false" ht="15" hidden="false" customHeight="false" outlineLevel="0" collapsed="false">
      <c r="A394" s="23" t="n">
        <v>412314530</v>
      </c>
      <c r="B394" s="24" t="n">
        <v>46014</v>
      </c>
      <c r="C394" s="25" t="s">
        <v>627</v>
      </c>
      <c r="D394" s="25" t="s">
        <v>111</v>
      </c>
      <c r="E394" s="25" t="s">
        <v>97</v>
      </c>
      <c r="F394" s="25" t="s">
        <v>94</v>
      </c>
      <c r="G394" s="25" t="s">
        <v>42</v>
      </c>
      <c r="H394" s="21" t="n">
        <v>39750</v>
      </c>
      <c r="I394" s="25" t="s">
        <v>725</v>
      </c>
      <c r="J394" s="25" t="s">
        <v>85</v>
      </c>
      <c r="K394" s="25"/>
      <c r="L394" s="25" t="s">
        <v>92</v>
      </c>
      <c r="M394" s="25" t="s">
        <v>125</v>
      </c>
      <c r="N394" s="26" t="n">
        <f aca="false">DATE(YEAR(B394),MONTH(B394),1)</f>
        <v>45992</v>
      </c>
      <c r="O394" s="12" t="n">
        <f aca="false">IF(I394="","",INDEX('Jobber quotes'!$C$2:$C$1101,MATCH(I394,'Jobber quotes'!$A$2:$A$1101,0))-B394)</f>
        <v>7</v>
      </c>
    </row>
    <row r="395" customFormat="false" ht="15" hidden="false" customHeight="false" outlineLevel="0" collapsed="false">
      <c r="A395" s="23" t="n">
        <v>412314552</v>
      </c>
      <c r="B395" s="24" t="n">
        <v>46014</v>
      </c>
      <c r="C395" s="25" t="s">
        <v>305</v>
      </c>
      <c r="D395" s="25" t="s">
        <v>81</v>
      </c>
      <c r="E395" s="25" t="s">
        <v>112</v>
      </c>
      <c r="F395" s="25" t="s">
        <v>83</v>
      </c>
      <c r="G395" s="25" t="s">
        <v>42</v>
      </c>
      <c r="H395" s="21" t="n">
        <v>17900</v>
      </c>
      <c r="I395" s="25" t="s">
        <v>726</v>
      </c>
      <c r="J395" s="25" t="s">
        <v>85</v>
      </c>
      <c r="K395" s="25"/>
      <c r="L395" s="25" t="s">
        <v>92</v>
      </c>
      <c r="M395" s="25"/>
      <c r="N395" s="26" t="n">
        <f aca="false">DATE(YEAR(B395),MONTH(B395),1)</f>
        <v>45992</v>
      </c>
      <c r="O395" s="12" t="n">
        <f aca="false">IF(I395="","",INDEX('Jobber quotes'!$C$2:$C$1101,MATCH(I395,'Jobber quotes'!$A$2:$A$1101,0))-B395)</f>
        <v>12</v>
      </c>
    </row>
    <row r="396" customFormat="false" ht="15" hidden="false" customHeight="false" outlineLevel="0" collapsed="false">
      <c r="A396" s="23" t="n">
        <v>412314596</v>
      </c>
      <c r="B396" s="24" t="n">
        <v>46014</v>
      </c>
      <c r="C396" s="25" t="s">
        <v>727</v>
      </c>
      <c r="D396" s="25" t="s">
        <v>127</v>
      </c>
      <c r="E396" s="25" t="s">
        <v>97</v>
      </c>
      <c r="F396" s="25" t="s">
        <v>90</v>
      </c>
      <c r="G396" s="25" t="s">
        <v>103</v>
      </c>
      <c r="H396" s="21"/>
      <c r="I396" s="25"/>
      <c r="J396" s="25"/>
      <c r="K396" s="25"/>
      <c r="L396" s="25"/>
      <c r="M396" s="25" t="s">
        <v>104</v>
      </c>
      <c r="N396" s="26" t="n">
        <f aca="false">DATE(YEAR(B396),MONTH(B396),1)</f>
        <v>45992</v>
      </c>
      <c r="O396" s="12" t="str">
        <f aca="false">IF(I396="","",INDEX('Jobber quotes'!$C$2:$C$1101,MATCH(I396,'Jobber quotes'!$A$2:$A$1101,0))-B396)</f>
        <v/>
      </c>
    </row>
    <row r="397" customFormat="false" ht="15" hidden="false" customHeight="false" outlineLevel="0" collapsed="false">
      <c r="A397" s="23" t="n">
        <v>412314632</v>
      </c>
      <c r="B397" s="24" t="n">
        <v>46015</v>
      </c>
      <c r="C397" s="25" t="s">
        <v>205</v>
      </c>
      <c r="D397" s="25" t="s">
        <v>81</v>
      </c>
      <c r="E397" s="25" t="s">
        <v>112</v>
      </c>
      <c r="F397" s="25" t="s">
        <v>94</v>
      </c>
      <c r="G397" s="25" t="s">
        <v>42</v>
      </c>
      <c r="H397" s="21" t="n">
        <v>27750</v>
      </c>
      <c r="I397" s="25" t="s">
        <v>728</v>
      </c>
      <c r="J397" s="25" t="s">
        <v>85</v>
      </c>
      <c r="K397" s="25"/>
      <c r="L397" s="25" t="s">
        <v>92</v>
      </c>
      <c r="M397" s="25" t="s">
        <v>125</v>
      </c>
      <c r="N397" s="26" t="n">
        <f aca="false">DATE(YEAR(B397),MONTH(B397),1)</f>
        <v>45992</v>
      </c>
      <c r="O397" s="12" t="n">
        <f aca="false">IF(I397="","",INDEX('Jobber quotes'!$C$2:$C$1101,MATCH(I397,'Jobber quotes'!$A$2:$A$1101,0))-B397)</f>
        <v>3</v>
      </c>
    </row>
    <row r="398" customFormat="false" ht="15" hidden="false" customHeight="false" outlineLevel="0" collapsed="false">
      <c r="A398" s="23" t="n">
        <v>412314659</v>
      </c>
      <c r="B398" s="24" t="n">
        <v>46015</v>
      </c>
      <c r="C398" s="25" t="s">
        <v>443</v>
      </c>
      <c r="D398" s="25" t="s">
        <v>156</v>
      </c>
      <c r="E398" s="25" t="s">
        <v>89</v>
      </c>
      <c r="F398" s="25" t="s">
        <v>83</v>
      </c>
      <c r="G398" s="25" t="s">
        <v>41</v>
      </c>
      <c r="H398" s="21" t="n">
        <v>19550</v>
      </c>
      <c r="I398" s="25" t="s">
        <v>729</v>
      </c>
      <c r="J398" s="25" t="s">
        <v>119</v>
      </c>
      <c r="K398" s="25" t="s">
        <v>730</v>
      </c>
      <c r="L398" s="25"/>
      <c r="M398" s="25"/>
      <c r="N398" s="26" t="n">
        <f aca="false">DATE(YEAR(B398),MONTH(B398),1)</f>
        <v>45992</v>
      </c>
      <c r="O398" s="12" t="n">
        <f aca="false">IF(I398="","",INDEX('Jobber quotes'!$C$2:$C$1101,MATCH(I398,'Jobber quotes'!$A$2:$A$1101,0))-B398)</f>
        <v>5</v>
      </c>
    </row>
    <row r="399" customFormat="false" ht="15" hidden="false" customHeight="false" outlineLevel="0" collapsed="false">
      <c r="A399" s="23" t="n">
        <v>412314709</v>
      </c>
      <c r="B399" s="24" t="n">
        <v>46015</v>
      </c>
      <c r="C399" s="25" t="s">
        <v>154</v>
      </c>
      <c r="D399" s="25" t="s">
        <v>88</v>
      </c>
      <c r="E399" s="25" t="s">
        <v>97</v>
      </c>
      <c r="F399" s="25" t="s">
        <v>90</v>
      </c>
      <c r="G399" s="25" t="s">
        <v>42</v>
      </c>
      <c r="H399" s="21" t="n">
        <v>9650</v>
      </c>
      <c r="I399" s="25" t="s">
        <v>731</v>
      </c>
      <c r="J399" s="25" t="s">
        <v>85</v>
      </c>
      <c r="K399" s="25"/>
      <c r="L399" s="25" t="s">
        <v>99</v>
      </c>
      <c r="M399" s="25" t="s">
        <v>125</v>
      </c>
      <c r="N399" s="26" t="n">
        <f aca="false">DATE(YEAR(B399),MONTH(B399),1)</f>
        <v>45992</v>
      </c>
      <c r="O399" s="12" t="n">
        <f aca="false">IF(I399="","",INDEX('Jobber quotes'!$C$2:$C$1101,MATCH(I399,'Jobber quotes'!$A$2:$A$1101,0))-B399)</f>
        <v>6</v>
      </c>
    </row>
    <row r="400" customFormat="false" ht="15" hidden="false" customHeight="false" outlineLevel="0" collapsed="false">
      <c r="A400" s="23" t="n">
        <v>412314729</v>
      </c>
      <c r="B400" s="24" t="n">
        <v>46015</v>
      </c>
      <c r="C400" s="25" t="s">
        <v>148</v>
      </c>
      <c r="D400" s="25" t="s">
        <v>88</v>
      </c>
      <c r="E400" s="25" t="s">
        <v>102</v>
      </c>
      <c r="F400" s="25" t="s">
        <v>94</v>
      </c>
      <c r="G400" s="25" t="s">
        <v>42</v>
      </c>
      <c r="H400" s="21" t="n">
        <v>7150</v>
      </c>
      <c r="I400" s="25" t="s">
        <v>732</v>
      </c>
      <c r="J400" s="25" t="s">
        <v>85</v>
      </c>
      <c r="K400" s="25"/>
      <c r="L400" s="25" t="s">
        <v>92</v>
      </c>
      <c r="M400" s="25"/>
      <c r="N400" s="26" t="n">
        <f aca="false">DATE(YEAR(B400),MONTH(B400),1)</f>
        <v>45992</v>
      </c>
      <c r="O400" s="12" t="n">
        <f aca="false">IF(I400="","",INDEX('Jobber quotes'!$C$2:$C$1101,MATCH(I400,'Jobber quotes'!$A$2:$A$1101,0))-B400)</f>
        <v>2</v>
      </c>
    </row>
    <row r="401" customFormat="false" ht="15" hidden="false" customHeight="false" outlineLevel="0" collapsed="false">
      <c r="A401" s="23" t="n">
        <v>412314791</v>
      </c>
      <c r="B401" s="24" t="n">
        <v>46015</v>
      </c>
      <c r="C401" s="25" t="s">
        <v>469</v>
      </c>
      <c r="D401" s="25" t="s">
        <v>111</v>
      </c>
      <c r="E401" s="25" t="s">
        <v>89</v>
      </c>
      <c r="F401" s="25" t="s">
        <v>83</v>
      </c>
      <c r="G401" s="25" t="s">
        <v>42</v>
      </c>
      <c r="H401" s="21" t="n">
        <v>21700</v>
      </c>
      <c r="I401" s="25" t="s">
        <v>733</v>
      </c>
      <c r="J401" s="25" t="s">
        <v>85</v>
      </c>
      <c r="K401" s="25"/>
      <c r="L401" s="25" t="s">
        <v>92</v>
      </c>
      <c r="M401" s="25"/>
      <c r="N401" s="26" t="n">
        <f aca="false">DATE(YEAR(B401),MONTH(B401),1)</f>
        <v>45992</v>
      </c>
      <c r="O401" s="12" t="n">
        <f aca="false">IF(I401="","",INDEX('Jobber quotes'!$C$2:$C$1101,MATCH(I401,'Jobber quotes'!$A$2:$A$1101,0))-B401)</f>
        <v>11</v>
      </c>
    </row>
    <row r="402" customFormat="false" ht="15" hidden="false" customHeight="false" outlineLevel="0" collapsed="false">
      <c r="A402" s="23" t="n">
        <v>412314810</v>
      </c>
      <c r="B402" s="24" t="n">
        <v>46015</v>
      </c>
      <c r="C402" s="25" t="s">
        <v>734</v>
      </c>
      <c r="D402" s="25" t="s">
        <v>81</v>
      </c>
      <c r="E402" s="25" t="s">
        <v>82</v>
      </c>
      <c r="F402" s="25" t="s">
        <v>90</v>
      </c>
      <c r="G402" s="25" t="s">
        <v>41</v>
      </c>
      <c r="H402" s="21" t="n">
        <v>19450</v>
      </c>
      <c r="I402" s="25" t="s">
        <v>735</v>
      </c>
      <c r="J402" s="25" t="s">
        <v>119</v>
      </c>
      <c r="K402" s="25" t="s">
        <v>736</v>
      </c>
      <c r="L402" s="25"/>
      <c r="M402" s="25"/>
      <c r="N402" s="26" t="n">
        <f aca="false">DATE(YEAR(B402),MONTH(B402),1)</f>
        <v>45992</v>
      </c>
      <c r="O402" s="12" t="n">
        <f aca="false">IF(I402="","",INDEX('Jobber quotes'!$C$2:$C$1101,MATCH(I402,'Jobber quotes'!$A$2:$A$1101,0))-B402)</f>
        <v>6</v>
      </c>
    </row>
    <row r="403" customFormat="false" ht="15" hidden="false" customHeight="false" outlineLevel="0" collapsed="false">
      <c r="A403" s="23" t="n">
        <v>412314841</v>
      </c>
      <c r="B403" s="24" t="n">
        <v>46015</v>
      </c>
      <c r="C403" s="25" t="s">
        <v>368</v>
      </c>
      <c r="D403" s="25" t="s">
        <v>88</v>
      </c>
      <c r="E403" s="25" t="s">
        <v>112</v>
      </c>
      <c r="F403" s="25" t="s">
        <v>94</v>
      </c>
      <c r="G403" s="25" t="s">
        <v>42</v>
      </c>
      <c r="H403" s="21" t="n">
        <v>16400</v>
      </c>
      <c r="I403" s="25" t="s">
        <v>737</v>
      </c>
      <c r="J403" s="25" t="s">
        <v>85</v>
      </c>
      <c r="K403" s="25"/>
      <c r="L403" s="25" t="s">
        <v>99</v>
      </c>
      <c r="M403" s="25"/>
      <c r="N403" s="26" t="n">
        <f aca="false">DATE(YEAR(B403),MONTH(B403),1)</f>
        <v>45992</v>
      </c>
      <c r="O403" s="12" t="n">
        <f aca="false">IF(I403="","",INDEX('Jobber quotes'!$C$2:$C$1101,MATCH(I403,'Jobber quotes'!$A$2:$A$1101,0))-B403)</f>
        <v>8</v>
      </c>
    </row>
    <row r="404" customFormat="false" ht="15" hidden="false" customHeight="false" outlineLevel="0" collapsed="false">
      <c r="A404" s="23" t="n">
        <v>412314876</v>
      </c>
      <c r="B404" s="24" t="n">
        <v>46016</v>
      </c>
      <c r="C404" s="25" t="s">
        <v>738</v>
      </c>
      <c r="D404" s="25" t="s">
        <v>101</v>
      </c>
      <c r="E404" s="25" t="s">
        <v>112</v>
      </c>
      <c r="F404" s="25" t="s">
        <v>83</v>
      </c>
      <c r="G404" s="25" t="s">
        <v>41</v>
      </c>
      <c r="H404" s="21" t="n">
        <v>21000</v>
      </c>
      <c r="I404" s="25" t="s">
        <v>739</v>
      </c>
      <c r="J404" s="25" t="s">
        <v>119</v>
      </c>
      <c r="K404" s="25" t="s">
        <v>740</v>
      </c>
      <c r="L404" s="25"/>
      <c r="M404" s="25"/>
      <c r="N404" s="26" t="n">
        <f aca="false">DATE(YEAR(B404),MONTH(B404),1)</f>
        <v>45992</v>
      </c>
      <c r="O404" s="12" t="n">
        <f aca="false">IF(I404="","",INDEX('Jobber quotes'!$C$2:$C$1101,MATCH(I404,'Jobber quotes'!$A$2:$A$1101,0))-B404)</f>
        <v>6</v>
      </c>
    </row>
    <row r="405" customFormat="false" ht="15" hidden="false" customHeight="false" outlineLevel="0" collapsed="false">
      <c r="A405" s="23" t="n">
        <v>412314913</v>
      </c>
      <c r="B405" s="24" t="n">
        <v>46016</v>
      </c>
      <c r="C405" s="25" t="s">
        <v>148</v>
      </c>
      <c r="D405" s="25" t="s">
        <v>88</v>
      </c>
      <c r="E405" s="25" t="s">
        <v>82</v>
      </c>
      <c r="F405" s="25" t="s">
        <v>90</v>
      </c>
      <c r="G405" s="25" t="s">
        <v>42</v>
      </c>
      <c r="H405" s="21" t="n">
        <v>8850</v>
      </c>
      <c r="I405" s="25" t="s">
        <v>741</v>
      </c>
      <c r="J405" s="25" t="s">
        <v>85</v>
      </c>
      <c r="K405" s="25"/>
      <c r="L405" s="25" t="s">
        <v>86</v>
      </c>
      <c r="M405" s="25"/>
      <c r="N405" s="26" t="n">
        <f aca="false">DATE(YEAR(B405),MONTH(B405),1)</f>
        <v>45992</v>
      </c>
      <c r="O405" s="12" t="n">
        <f aca="false">IF(I405="","",INDEX('Jobber quotes'!$C$2:$C$1101,MATCH(I405,'Jobber quotes'!$A$2:$A$1101,0))-B405)</f>
        <v>1</v>
      </c>
    </row>
    <row r="406" customFormat="false" ht="15" hidden="false" customHeight="false" outlineLevel="0" collapsed="false">
      <c r="A406" s="23" t="n">
        <v>412314956</v>
      </c>
      <c r="B406" s="24" t="n">
        <v>46016</v>
      </c>
      <c r="C406" s="25" t="s">
        <v>682</v>
      </c>
      <c r="D406" s="25" t="s">
        <v>111</v>
      </c>
      <c r="E406" s="25" t="s">
        <v>89</v>
      </c>
      <c r="F406" s="25" t="s">
        <v>94</v>
      </c>
      <c r="G406" s="25" t="s">
        <v>42</v>
      </c>
      <c r="H406" s="21" t="n">
        <v>45950</v>
      </c>
      <c r="I406" s="25" t="s">
        <v>742</v>
      </c>
      <c r="J406" s="25" t="s">
        <v>85</v>
      </c>
      <c r="K406" s="25"/>
      <c r="L406" s="25" t="s">
        <v>92</v>
      </c>
      <c r="M406" s="25" t="s">
        <v>125</v>
      </c>
      <c r="N406" s="26" t="n">
        <f aca="false">DATE(YEAR(B406),MONTH(B406),1)</f>
        <v>45992</v>
      </c>
      <c r="O406" s="12" t="n">
        <f aca="false">IF(I406="","",INDEX('Jobber quotes'!$C$2:$C$1101,MATCH(I406,'Jobber quotes'!$A$2:$A$1101,0))-B406)</f>
        <v>11</v>
      </c>
    </row>
    <row r="407" customFormat="false" ht="15" hidden="false" customHeight="false" outlineLevel="0" collapsed="false">
      <c r="A407" s="23" t="n">
        <v>412315013</v>
      </c>
      <c r="B407" s="24" t="n">
        <v>46016</v>
      </c>
      <c r="C407" s="25" t="s">
        <v>110</v>
      </c>
      <c r="D407" s="25" t="s">
        <v>111</v>
      </c>
      <c r="E407" s="25" t="s">
        <v>89</v>
      </c>
      <c r="F407" s="25" t="s">
        <v>83</v>
      </c>
      <c r="G407" s="25" t="s">
        <v>42</v>
      </c>
      <c r="H407" s="21" t="n">
        <v>25800</v>
      </c>
      <c r="I407" s="25" t="s">
        <v>743</v>
      </c>
      <c r="J407" s="25" t="s">
        <v>85</v>
      </c>
      <c r="K407" s="25"/>
      <c r="L407" s="25" t="s">
        <v>86</v>
      </c>
      <c r="M407" s="25"/>
      <c r="N407" s="26" t="n">
        <f aca="false">DATE(YEAR(B407),MONTH(B407),1)</f>
        <v>45992</v>
      </c>
      <c r="O407" s="12" t="n">
        <f aca="false">IF(I407="","",INDEX('Jobber quotes'!$C$2:$C$1101,MATCH(I407,'Jobber quotes'!$A$2:$A$1101,0))-B407)</f>
        <v>4</v>
      </c>
    </row>
    <row r="408" customFormat="false" ht="15" hidden="false" customHeight="false" outlineLevel="0" collapsed="false">
      <c r="A408" s="23" t="n">
        <v>412315029</v>
      </c>
      <c r="B408" s="24" t="n">
        <v>46016</v>
      </c>
      <c r="C408" s="25" t="s">
        <v>744</v>
      </c>
      <c r="D408" s="25" t="s">
        <v>106</v>
      </c>
      <c r="E408" s="25" t="s">
        <v>112</v>
      </c>
      <c r="F408" s="25" t="s">
        <v>90</v>
      </c>
      <c r="G408" s="25" t="s">
        <v>115</v>
      </c>
      <c r="H408" s="21"/>
      <c r="I408" s="25"/>
      <c r="J408" s="25"/>
      <c r="K408" s="25"/>
      <c r="L408" s="25" t="s">
        <v>116</v>
      </c>
      <c r="M408" s="25"/>
      <c r="N408" s="26" t="n">
        <f aca="false">DATE(YEAR(B408),MONTH(B408),1)</f>
        <v>45992</v>
      </c>
      <c r="O408" s="12" t="str">
        <f aca="false">IF(I408="","",INDEX('Jobber quotes'!$C$2:$C$1101,MATCH(I408,'Jobber quotes'!$A$2:$A$1101,0))-B408)</f>
        <v/>
      </c>
    </row>
    <row r="409" customFormat="false" ht="15" hidden="false" customHeight="false" outlineLevel="0" collapsed="false">
      <c r="A409" s="23" t="n">
        <v>412315085</v>
      </c>
      <c r="B409" s="24" t="n">
        <v>46017</v>
      </c>
      <c r="C409" s="25" t="s">
        <v>281</v>
      </c>
      <c r="D409" s="25" t="s">
        <v>156</v>
      </c>
      <c r="E409" s="25" t="s">
        <v>89</v>
      </c>
      <c r="F409" s="25" t="s">
        <v>94</v>
      </c>
      <c r="G409" s="25" t="s">
        <v>41</v>
      </c>
      <c r="H409" s="21" t="n">
        <v>14750</v>
      </c>
      <c r="I409" s="25" t="s">
        <v>745</v>
      </c>
      <c r="J409" s="25" t="s">
        <v>119</v>
      </c>
      <c r="K409" s="25" t="s">
        <v>746</v>
      </c>
      <c r="L409" s="25"/>
      <c r="M409" s="25"/>
      <c r="N409" s="26" t="n">
        <f aca="false">DATE(YEAR(B409),MONTH(B409),1)</f>
        <v>45992</v>
      </c>
      <c r="O409" s="12" t="n">
        <f aca="false">IF(I409="","",INDEX('Jobber quotes'!$C$2:$C$1101,MATCH(I409,'Jobber quotes'!$A$2:$A$1101,0))-B409)</f>
        <v>5</v>
      </c>
    </row>
    <row r="410" customFormat="false" ht="15" hidden="false" customHeight="false" outlineLevel="0" collapsed="false">
      <c r="A410" s="23" t="n">
        <v>412315099</v>
      </c>
      <c r="B410" s="24" t="n">
        <v>46017</v>
      </c>
      <c r="C410" s="25" t="s">
        <v>263</v>
      </c>
      <c r="D410" s="25" t="s">
        <v>88</v>
      </c>
      <c r="E410" s="25" t="s">
        <v>82</v>
      </c>
      <c r="F410" s="25" t="s">
        <v>83</v>
      </c>
      <c r="G410" s="25" t="s">
        <v>41</v>
      </c>
      <c r="H410" s="21" t="n">
        <v>26350</v>
      </c>
      <c r="I410" s="25" t="s">
        <v>747</v>
      </c>
      <c r="J410" s="25" t="s">
        <v>119</v>
      </c>
      <c r="K410" s="25" t="s">
        <v>748</v>
      </c>
      <c r="L410" s="25"/>
      <c r="M410" s="25"/>
      <c r="N410" s="26" t="n">
        <f aca="false">DATE(YEAR(B410),MONTH(B410),1)</f>
        <v>45992</v>
      </c>
      <c r="O410" s="12" t="n">
        <f aca="false">IF(I410="","",INDEX('Jobber quotes'!$C$2:$C$1101,MATCH(I410,'Jobber quotes'!$A$2:$A$1101,0))-B410)</f>
        <v>1</v>
      </c>
    </row>
    <row r="411" customFormat="false" ht="15" hidden="false" customHeight="false" outlineLevel="0" collapsed="false">
      <c r="A411" s="23" t="n">
        <v>412315135</v>
      </c>
      <c r="B411" s="24" t="n">
        <v>46017</v>
      </c>
      <c r="C411" s="25" t="s">
        <v>659</v>
      </c>
      <c r="D411" s="25" t="s">
        <v>111</v>
      </c>
      <c r="E411" s="25" t="s">
        <v>89</v>
      </c>
      <c r="F411" s="25" t="s">
        <v>90</v>
      </c>
      <c r="G411" s="25" t="s">
        <v>41</v>
      </c>
      <c r="H411" s="21" t="n">
        <v>17050</v>
      </c>
      <c r="I411" s="25" t="s">
        <v>749</v>
      </c>
      <c r="J411" s="25" t="s">
        <v>119</v>
      </c>
      <c r="K411" s="25" t="s">
        <v>750</v>
      </c>
      <c r="L411" s="25"/>
      <c r="M411" s="25"/>
      <c r="N411" s="26" t="n">
        <f aca="false">DATE(YEAR(B411),MONTH(B411),1)</f>
        <v>45992</v>
      </c>
      <c r="O411" s="12" t="n">
        <f aca="false">IF(I411="","",INDEX('Jobber quotes'!$C$2:$C$1101,MATCH(I411,'Jobber quotes'!$A$2:$A$1101,0))-B411)</f>
        <v>13</v>
      </c>
    </row>
    <row r="412" customFormat="false" ht="15" hidden="false" customHeight="false" outlineLevel="0" collapsed="false">
      <c r="A412" s="23" t="n">
        <v>412315196</v>
      </c>
      <c r="B412" s="24" t="n">
        <v>46017</v>
      </c>
      <c r="C412" s="25" t="s">
        <v>751</v>
      </c>
      <c r="D412" s="25" t="s">
        <v>81</v>
      </c>
      <c r="E412" s="25" t="s">
        <v>107</v>
      </c>
      <c r="F412" s="25" t="s">
        <v>94</v>
      </c>
      <c r="G412" s="25" t="s">
        <v>103</v>
      </c>
      <c r="H412" s="21"/>
      <c r="I412" s="25"/>
      <c r="J412" s="25"/>
      <c r="K412" s="25"/>
      <c r="L412" s="25"/>
      <c r="M412" s="25" t="s">
        <v>104</v>
      </c>
      <c r="N412" s="26" t="n">
        <f aca="false">DATE(YEAR(B412),MONTH(B412),1)</f>
        <v>45992</v>
      </c>
      <c r="O412" s="12" t="str">
        <f aca="false">IF(I412="","",INDEX('Jobber quotes'!$C$2:$C$1101,MATCH(I412,'Jobber quotes'!$A$2:$A$1101,0))-B412)</f>
        <v/>
      </c>
    </row>
    <row r="413" customFormat="false" ht="15" hidden="false" customHeight="false" outlineLevel="0" collapsed="false">
      <c r="A413" s="23" t="n">
        <v>412315235</v>
      </c>
      <c r="B413" s="24" t="n">
        <v>46017</v>
      </c>
      <c r="C413" s="25" t="s">
        <v>154</v>
      </c>
      <c r="D413" s="25" t="s">
        <v>88</v>
      </c>
      <c r="E413" s="25" t="s">
        <v>97</v>
      </c>
      <c r="F413" s="25" t="s">
        <v>83</v>
      </c>
      <c r="G413" s="25" t="s">
        <v>42</v>
      </c>
      <c r="H413" s="21" t="n">
        <v>13250</v>
      </c>
      <c r="I413" s="25" t="s">
        <v>752</v>
      </c>
      <c r="J413" s="25" t="s">
        <v>85</v>
      </c>
      <c r="K413" s="25"/>
      <c r="L413" s="25" t="s">
        <v>99</v>
      </c>
      <c r="M413" s="25" t="s">
        <v>125</v>
      </c>
      <c r="N413" s="26" t="n">
        <f aca="false">DATE(YEAR(B413),MONTH(B413),1)</f>
        <v>45992</v>
      </c>
      <c r="O413" s="12" t="n">
        <f aca="false">IF(I413="","",INDEX('Jobber quotes'!$C$2:$C$1101,MATCH(I413,'Jobber quotes'!$A$2:$A$1101,0))-B413)</f>
        <v>4</v>
      </c>
    </row>
    <row r="414" customFormat="false" ht="15" hidden="false" customHeight="false" outlineLevel="0" collapsed="false">
      <c r="A414" s="23" t="n">
        <v>412315261</v>
      </c>
      <c r="B414" s="24" t="n">
        <v>46017</v>
      </c>
      <c r="C414" s="25" t="s">
        <v>387</v>
      </c>
      <c r="D414" s="25" t="s">
        <v>81</v>
      </c>
      <c r="E414" s="25" t="s">
        <v>112</v>
      </c>
      <c r="F414" s="25" t="s">
        <v>90</v>
      </c>
      <c r="G414" s="25" t="s">
        <v>103</v>
      </c>
      <c r="H414" s="21"/>
      <c r="I414" s="25"/>
      <c r="J414" s="25"/>
      <c r="K414" s="25"/>
      <c r="L414" s="25"/>
      <c r="M414" s="25" t="s">
        <v>104</v>
      </c>
      <c r="N414" s="26" t="n">
        <f aca="false">DATE(YEAR(B414),MONTH(B414),1)</f>
        <v>45992</v>
      </c>
      <c r="O414" s="12" t="str">
        <f aca="false">IF(I414="","",INDEX('Jobber quotes'!$C$2:$C$1101,MATCH(I414,'Jobber quotes'!$A$2:$A$1101,0))-B414)</f>
        <v/>
      </c>
    </row>
    <row r="415" customFormat="false" ht="15" hidden="false" customHeight="false" outlineLevel="0" collapsed="false">
      <c r="A415" s="23" t="n">
        <v>412315292</v>
      </c>
      <c r="B415" s="24" t="n">
        <v>46017</v>
      </c>
      <c r="C415" s="25" t="s">
        <v>519</v>
      </c>
      <c r="D415" s="25" t="s">
        <v>127</v>
      </c>
      <c r="E415" s="25" t="s">
        <v>89</v>
      </c>
      <c r="F415" s="25" t="s">
        <v>94</v>
      </c>
      <c r="G415" s="25" t="s">
        <v>115</v>
      </c>
      <c r="H415" s="21"/>
      <c r="I415" s="25"/>
      <c r="J415" s="25"/>
      <c r="K415" s="25"/>
      <c r="L415" s="25" t="s">
        <v>116</v>
      </c>
      <c r="M415" s="25"/>
      <c r="N415" s="26" t="n">
        <f aca="false">DATE(YEAR(B415),MONTH(B415),1)</f>
        <v>45992</v>
      </c>
      <c r="O415" s="12" t="str">
        <f aca="false">IF(I415="","",INDEX('Jobber quotes'!$C$2:$C$1101,MATCH(I415,'Jobber quotes'!$A$2:$A$1101,0))-B415)</f>
        <v/>
      </c>
    </row>
    <row r="416" customFormat="false" ht="15" hidden="false" customHeight="false" outlineLevel="0" collapsed="false">
      <c r="A416" s="23" t="n">
        <v>412315343</v>
      </c>
      <c r="B416" s="24" t="n">
        <v>46017</v>
      </c>
      <c r="C416" s="25" t="s">
        <v>753</v>
      </c>
      <c r="D416" s="25" t="s">
        <v>127</v>
      </c>
      <c r="E416" s="25" t="s">
        <v>89</v>
      </c>
      <c r="F416" s="25" t="s">
        <v>83</v>
      </c>
      <c r="G416" s="25" t="s">
        <v>41</v>
      </c>
      <c r="H416" s="21" t="n">
        <v>11800</v>
      </c>
      <c r="I416" s="25" t="s">
        <v>754</v>
      </c>
      <c r="J416" s="25" t="s">
        <v>119</v>
      </c>
      <c r="K416" s="25" t="s">
        <v>755</v>
      </c>
      <c r="L416" s="25"/>
      <c r="M416" s="25"/>
      <c r="N416" s="26" t="n">
        <f aca="false">DATE(YEAR(B416),MONTH(B416),1)</f>
        <v>45992</v>
      </c>
      <c r="O416" s="12" t="n">
        <f aca="false">IF(I416="","",INDEX('Jobber quotes'!$C$2:$C$1101,MATCH(I416,'Jobber quotes'!$A$2:$A$1101,0))-B416)</f>
        <v>13</v>
      </c>
    </row>
    <row r="417" customFormat="false" ht="15" hidden="false" customHeight="false" outlineLevel="0" collapsed="false">
      <c r="A417" s="23" t="n">
        <v>412315371</v>
      </c>
      <c r="B417" s="24" t="n">
        <v>46017</v>
      </c>
      <c r="C417" s="25" t="s">
        <v>221</v>
      </c>
      <c r="D417" s="25" t="s">
        <v>101</v>
      </c>
      <c r="E417" s="25" t="s">
        <v>82</v>
      </c>
      <c r="F417" s="25" t="s">
        <v>90</v>
      </c>
      <c r="G417" s="25" t="s">
        <v>42</v>
      </c>
      <c r="H417" s="21" t="n">
        <v>7200</v>
      </c>
      <c r="I417" s="25" t="s">
        <v>756</v>
      </c>
      <c r="J417" s="25" t="s">
        <v>85</v>
      </c>
      <c r="K417" s="25"/>
      <c r="L417" s="25" t="s">
        <v>92</v>
      </c>
      <c r="M417" s="25"/>
      <c r="N417" s="26" t="n">
        <f aca="false">DATE(YEAR(B417),MONTH(B417),1)</f>
        <v>45992</v>
      </c>
      <c r="O417" s="12" t="n">
        <f aca="false">IF(I417="","",INDEX('Jobber quotes'!$C$2:$C$1101,MATCH(I417,'Jobber quotes'!$A$2:$A$1101,0))-B417)</f>
        <v>5</v>
      </c>
    </row>
    <row r="418" customFormat="false" ht="15" hidden="false" customHeight="false" outlineLevel="0" collapsed="false">
      <c r="A418" s="23" t="n">
        <v>412315396</v>
      </c>
      <c r="B418" s="24" t="n">
        <v>46017</v>
      </c>
      <c r="C418" s="25" t="s">
        <v>757</v>
      </c>
      <c r="D418" s="25" t="s">
        <v>111</v>
      </c>
      <c r="E418" s="25" t="s">
        <v>107</v>
      </c>
      <c r="F418" s="25" t="s">
        <v>94</v>
      </c>
      <c r="G418" s="25" t="s">
        <v>42</v>
      </c>
      <c r="H418" s="21" t="n">
        <v>40750</v>
      </c>
      <c r="I418" s="25" t="s">
        <v>758</v>
      </c>
      <c r="J418" s="25" t="s">
        <v>85</v>
      </c>
      <c r="K418" s="25"/>
      <c r="L418" s="25" t="s">
        <v>86</v>
      </c>
      <c r="M418" s="25"/>
      <c r="N418" s="26" t="n">
        <f aca="false">DATE(YEAR(B418),MONTH(B418),1)</f>
        <v>45992</v>
      </c>
      <c r="O418" s="12" t="n">
        <f aca="false">IF(I418="","",INDEX('Jobber quotes'!$C$2:$C$1101,MATCH(I418,'Jobber quotes'!$A$2:$A$1101,0))-B418)</f>
        <v>12</v>
      </c>
    </row>
    <row r="419" customFormat="false" ht="15" hidden="false" customHeight="false" outlineLevel="0" collapsed="false">
      <c r="A419" s="23" t="n">
        <v>412315445</v>
      </c>
      <c r="B419" s="24" t="n">
        <v>46017</v>
      </c>
      <c r="C419" s="25" t="s">
        <v>759</v>
      </c>
      <c r="D419" s="25" t="s">
        <v>156</v>
      </c>
      <c r="E419" s="25" t="s">
        <v>107</v>
      </c>
      <c r="F419" s="25" t="s">
        <v>83</v>
      </c>
      <c r="G419" s="25" t="s">
        <v>41</v>
      </c>
      <c r="H419" s="21" t="n">
        <v>7050</v>
      </c>
      <c r="I419" s="25" t="s">
        <v>760</v>
      </c>
      <c r="J419" s="25" t="s">
        <v>119</v>
      </c>
      <c r="K419" s="25" t="s">
        <v>761</v>
      </c>
      <c r="L419" s="25"/>
      <c r="M419" s="25"/>
      <c r="N419" s="26" t="n">
        <f aca="false">DATE(YEAR(B419),MONTH(B419),1)</f>
        <v>45992</v>
      </c>
      <c r="O419" s="12" t="n">
        <f aca="false">IF(I419="","",INDEX('Jobber quotes'!$C$2:$C$1101,MATCH(I419,'Jobber quotes'!$A$2:$A$1101,0))-B419)</f>
        <v>9</v>
      </c>
    </row>
    <row r="420" customFormat="false" ht="15" hidden="false" customHeight="false" outlineLevel="0" collapsed="false">
      <c r="A420" s="23" t="n">
        <v>412315473</v>
      </c>
      <c r="B420" s="24" t="n">
        <v>46017</v>
      </c>
      <c r="C420" s="25" t="s">
        <v>216</v>
      </c>
      <c r="D420" s="25" t="s">
        <v>88</v>
      </c>
      <c r="E420" s="25" t="s">
        <v>112</v>
      </c>
      <c r="F420" s="25" t="s">
        <v>90</v>
      </c>
      <c r="G420" s="25" t="s">
        <v>42</v>
      </c>
      <c r="H420" s="21" t="n">
        <v>27950</v>
      </c>
      <c r="I420" s="25" t="s">
        <v>762</v>
      </c>
      <c r="J420" s="25" t="s">
        <v>85</v>
      </c>
      <c r="K420" s="25"/>
      <c r="L420" s="25" t="s">
        <v>109</v>
      </c>
      <c r="M420" s="25"/>
      <c r="N420" s="26" t="n">
        <f aca="false">DATE(YEAR(B420),MONTH(B420),1)</f>
        <v>45992</v>
      </c>
      <c r="O420" s="12" t="n">
        <f aca="false">IF(I420="","",INDEX('Jobber quotes'!$C$2:$C$1101,MATCH(I420,'Jobber quotes'!$A$2:$A$1101,0))-B420)</f>
        <v>10</v>
      </c>
    </row>
    <row r="421" customFormat="false" ht="15" hidden="false" customHeight="false" outlineLevel="0" collapsed="false">
      <c r="A421" s="23" t="n">
        <v>412315513</v>
      </c>
      <c r="B421" s="24" t="n">
        <v>46019</v>
      </c>
      <c r="C421" s="25" t="s">
        <v>660</v>
      </c>
      <c r="D421" s="25" t="s">
        <v>156</v>
      </c>
      <c r="E421" s="25" t="s">
        <v>112</v>
      </c>
      <c r="F421" s="25" t="s">
        <v>94</v>
      </c>
      <c r="G421" s="25" t="s">
        <v>103</v>
      </c>
      <c r="H421" s="21"/>
      <c r="I421" s="25"/>
      <c r="J421" s="25"/>
      <c r="K421" s="25"/>
      <c r="L421" s="25"/>
      <c r="M421" s="25" t="s">
        <v>104</v>
      </c>
      <c r="N421" s="26" t="n">
        <f aca="false">DATE(YEAR(B421),MONTH(B421),1)</f>
        <v>45992</v>
      </c>
      <c r="O421" s="12" t="str">
        <f aca="false">IF(I421="","",INDEX('Jobber quotes'!$C$2:$C$1101,MATCH(I421,'Jobber quotes'!$A$2:$A$1101,0))-B421)</f>
        <v/>
      </c>
    </row>
    <row r="422" customFormat="false" ht="15" hidden="false" customHeight="false" outlineLevel="0" collapsed="false">
      <c r="A422" s="23" t="n">
        <v>412315557</v>
      </c>
      <c r="B422" s="24" t="n">
        <v>46019</v>
      </c>
      <c r="C422" s="25" t="s">
        <v>763</v>
      </c>
      <c r="D422" s="25" t="s">
        <v>101</v>
      </c>
      <c r="E422" s="25" t="s">
        <v>112</v>
      </c>
      <c r="F422" s="25" t="s">
        <v>83</v>
      </c>
      <c r="G422" s="25" t="s">
        <v>41</v>
      </c>
      <c r="H422" s="21" t="n">
        <v>9600</v>
      </c>
      <c r="I422" s="25" t="s">
        <v>764</v>
      </c>
      <c r="J422" s="25" t="s">
        <v>119</v>
      </c>
      <c r="K422" s="25" t="s">
        <v>765</v>
      </c>
      <c r="L422" s="25"/>
      <c r="M422" s="25" t="s">
        <v>147</v>
      </c>
      <c r="N422" s="26" t="n">
        <f aca="false">DATE(YEAR(B422),MONTH(B422),1)</f>
        <v>45992</v>
      </c>
      <c r="O422" s="12" t="n">
        <f aca="false">IF(I422="","",INDEX('Jobber quotes'!$C$2:$C$1101,MATCH(I422,'Jobber quotes'!$A$2:$A$1101,0))-B422)</f>
        <v>6</v>
      </c>
    </row>
    <row r="423" customFormat="false" ht="15" hidden="false" customHeight="false" outlineLevel="0" collapsed="false">
      <c r="A423" s="23" t="n">
        <v>412315589</v>
      </c>
      <c r="B423" s="24" t="n">
        <v>46019</v>
      </c>
      <c r="C423" s="25" t="s">
        <v>501</v>
      </c>
      <c r="D423" s="25" t="s">
        <v>156</v>
      </c>
      <c r="E423" s="25" t="s">
        <v>112</v>
      </c>
      <c r="F423" s="25" t="s">
        <v>90</v>
      </c>
      <c r="G423" s="25" t="s">
        <v>41</v>
      </c>
      <c r="H423" s="21" t="n">
        <v>31850</v>
      </c>
      <c r="I423" s="25" t="s">
        <v>766</v>
      </c>
      <c r="J423" s="25" t="s">
        <v>119</v>
      </c>
      <c r="K423" s="25" t="s">
        <v>767</v>
      </c>
      <c r="L423" s="25"/>
      <c r="M423" s="25"/>
      <c r="N423" s="26" t="n">
        <f aca="false">DATE(YEAR(B423),MONTH(B423),1)</f>
        <v>45992</v>
      </c>
      <c r="O423" s="12" t="n">
        <f aca="false">IF(I423="","",INDEX('Jobber quotes'!$C$2:$C$1101,MATCH(I423,'Jobber quotes'!$A$2:$A$1101,0))-B423)</f>
        <v>14</v>
      </c>
    </row>
    <row r="424" customFormat="false" ht="15" hidden="false" customHeight="false" outlineLevel="0" collapsed="false">
      <c r="A424" s="23" t="n">
        <v>412315627</v>
      </c>
      <c r="B424" s="24" t="n">
        <v>46020</v>
      </c>
      <c r="C424" s="25" t="s">
        <v>343</v>
      </c>
      <c r="D424" s="25" t="s">
        <v>88</v>
      </c>
      <c r="E424" s="25" t="s">
        <v>97</v>
      </c>
      <c r="F424" s="25" t="s">
        <v>94</v>
      </c>
      <c r="G424" s="25" t="s">
        <v>115</v>
      </c>
      <c r="H424" s="21"/>
      <c r="I424" s="25"/>
      <c r="J424" s="25"/>
      <c r="K424" s="25"/>
      <c r="L424" s="25" t="s">
        <v>171</v>
      </c>
      <c r="M424" s="25"/>
      <c r="N424" s="26" t="n">
        <f aca="false">DATE(YEAR(B424),MONTH(B424),1)</f>
        <v>45992</v>
      </c>
      <c r="O424" s="12" t="str">
        <f aca="false">IF(I424="","",INDEX('Jobber quotes'!$C$2:$C$1101,MATCH(I424,'Jobber quotes'!$A$2:$A$1101,0))-B424)</f>
        <v/>
      </c>
    </row>
    <row r="425" customFormat="false" ht="15" hidden="false" customHeight="false" outlineLevel="0" collapsed="false">
      <c r="A425" s="23" t="n">
        <v>412315654</v>
      </c>
      <c r="B425" s="24" t="n">
        <v>46020</v>
      </c>
      <c r="C425" s="25" t="s">
        <v>571</v>
      </c>
      <c r="D425" s="25" t="s">
        <v>111</v>
      </c>
      <c r="E425" s="25" t="s">
        <v>89</v>
      </c>
      <c r="F425" s="25" t="s">
        <v>83</v>
      </c>
      <c r="G425" s="25" t="s">
        <v>42</v>
      </c>
      <c r="H425" s="21" t="n">
        <v>22750</v>
      </c>
      <c r="I425" s="25" t="s">
        <v>768</v>
      </c>
      <c r="J425" s="25" t="s">
        <v>85</v>
      </c>
      <c r="K425" s="25"/>
      <c r="L425" s="25" t="s">
        <v>99</v>
      </c>
      <c r="M425" s="25"/>
      <c r="N425" s="26" t="n">
        <f aca="false">DATE(YEAR(B425),MONTH(B425),1)</f>
        <v>45992</v>
      </c>
      <c r="O425" s="12" t="n">
        <f aca="false">IF(I425="","",INDEX('Jobber quotes'!$C$2:$C$1101,MATCH(I425,'Jobber quotes'!$A$2:$A$1101,0))-B425)</f>
        <v>10</v>
      </c>
    </row>
    <row r="426" customFormat="false" ht="15" hidden="false" customHeight="false" outlineLevel="0" collapsed="false">
      <c r="A426" s="23" t="n">
        <v>412315714</v>
      </c>
      <c r="B426" s="24" t="n">
        <v>46020</v>
      </c>
      <c r="C426" s="25" t="s">
        <v>769</v>
      </c>
      <c r="D426" s="25" t="s">
        <v>156</v>
      </c>
      <c r="E426" s="25" t="s">
        <v>102</v>
      </c>
      <c r="F426" s="25" t="s">
        <v>90</v>
      </c>
      <c r="G426" s="25" t="s">
        <v>42</v>
      </c>
      <c r="H426" s="21" t="n">
        <v>24150</v>
      </c>
      <c r="I426" s="25" t="s">
        <v>770</v>
      </c>
      <c r="J426" s="25" t="s">
        <v>85</v>
      </c>
      <c r="K426" s="25"/>
      <c r="L426" s="25" t="s">
        <v>86</v>
      </c>
      <c r="M426" s="25"/>
      <c r="N426" s="26" t="n">
        <f aca="false">DATE(YEAR(B426),MONTH(B426),1)</f>
        <v>45992</v>
      </c>
      <c r="O426" s="12" t="n">
        <f aca="false">IF(I426="","",INDEX('Jobber quotes'!$C$2:$C$1101,MATCH(I426,'Jobber quotes'!$A$2:$A$1101,0))-B426)</f>
        <v>2</v>
      </c>
    </row>
    <row r="427" customFormat="false" ht="15" hidden="false" customHeight="false" outlineLevel="0" collapsed="false">
      <c r="A427" s="23" t="n">
        <v>412315727</v>
      </c>
      <c r="B427" s="24" t="n">
        <v>46020</v>
      </c>
      <c r="C427" s="25" t="s">
        <v>163</v>
      </c>
      <c r="D427" s="25" t="s">
        <v>127</v>
      </c>
      <c r="E427" s="25" t="s">
        <v>82</v>
      </c>
      <c r="F427" s="25" t="s">
        <v>94</v>
      </c>
      <c r="G427" s="25" t="s">
        <v>115</v>
      </c>
      <c r="H427" s="21"/>
      <c r="I427" s="25"/>
      <c r="J427" s="25"/>
      <c r="K427" s="25"/>
      <c r="L427" s="25" t="s">
        <v>171</v>
      </c>
      <c r="M427" s="25"/>
      <c r="N427" s="26" t="n">
        <f aca="false">DATE(YEAR(B427),MONTH(B427),1)</f>
        <v>45992</v>
      </c>
      <c r="O427" s="12" t="str">
        <f aca="false">IF(I427="","",INDEX('Jobber quotes'!$C$2:$C$1101,MATCH(I427,'Jobber quotes'!$A$2:$A$1101,0))-B427)</f>
        <v/>
      </c>
    </row>
    <row r="428" customFormat="false" ht="15" hidden="false" customHeight="false" outlineLevel="0" collapsed="false">
      <c r="A428" s="23" t="n">
        <v>412315779</v>
      </c>
      <c r="B428" s="24" t="n">
        <v>46020</v>
      </c>
      <c r="C428" s="25" t="s">
        <v>532</v>
      </c>
      <c r="D428" s="25" t="s">
        <v>81</v>
      </c>
      <c r="E428" s="25" t="s">
        <v>82</v>
      </c>
      <c r="F428" s="25" t="s">
        <v>83</v>
      </c>
      <c r="G428" s="25" t="s">
        <v>41</v>
      </c>
      <c r="H428" s="21" t="n">
        <v>28250</v>
      </c>
      <c r="I428" s="25" t="s">
        <v>771</v>
      </c>
      <c r="J428" s="25" t="s">
        <v>119</v>
      </c>
      <c r="K428" s="25" t="s">
        <v>772</v>
      </c>
      <c r="L428" s="25"/>
      <c r="M428" s="25"/>
      <c r="N428" s="26" t="n">
        <f aca="false">DATE(YEAR(B428),MONTH(B428),1)</f>
        <v>45992</v>
      </c>
      <c r="O428" s="12" t="n">
        <f aca="false">IF(I428="","",INDEX('Jobber quotes'!$C$2:$C$1101,MATCH(I428,'Jobber quotes'!$A$2:$A$1101,0))-B428)</f>
        <v>3</v>
      </c>
    </row>
    <row r="429" customFormat="false" ht="15" hidden="false" customHeight="false" outlineLevel="0" collapsed="false">
      <c r="A429" s="23" t="n">
        <v>412315819</v>
      </c>
      <c r="B429" s="24" t="n">
        <v>46020</v>
      </c>
      <c r="C429" s="25" t="s">
        <v>773</v>
      </c>
      <c r="D429" s="25" t="s">
        <v>156</v>
      </c>
      <c r="E429" s="25" t="s">
        <v>89</v>
      </c>
      <c r="F429" s="25" t="s">
        <v>90</v>
      </c>
      <c r="G429" s="25" t="s">
        <v>42</v>
      </c>
      <c r="H429" s="21" t="n">
        <v>19900</v>
      </c>
      <c r="I429" s="25" t="s">
        <v>774</v>
      </c>
      <c r="J429" s="25" t="s">
        <v>85</v>
      </c>
      <c r="K429" s="25"/>
      <c r="L429" s="25" t="s">
        <v>109</v>
      </c>
      <c r="M429" s="25" t="s">
        <v>125</v>
      </c>
      <c r="N429" s="26" t="n">
        <f aca="false">DATE(YEAR(B429),MONTH(B429),1)</f>
        <v>45992</v>
      </c>
      <c r="O429" s="12" t="n">
        <f aca="false">IF(I429="","",INDEX('Jobber quotes'!$C$2:$C$1101,MATCH(I429,'Jobber quotes'!$A$2:$A$1101,0))-B429)</f>
        <v>2</v>
      </c>
    </row>
    <row r="430" customFormat="false" ht="15" hidden="false" customHeight="false" outlineLevel="0" collapsed="false">
      <c r="A430" s="23" t="n">
        <v>412315846</v>
      </c>
      <c r="B430" s="24" t="n">
        <v>46021</v>
      </c>
      <c r="C430" s="25" t="s">
        <v>757</v>
      </c>
      <c r="D430" s="25" t="s">
        <v>111</v>
      </c>
      <c r="E430" s="25" t="s">
        <v>97</v>
      </c>
      <c r="F430" s="25" t="s">
        <v>94</v>
      </c>
      <c r="G430" s="25" t="s">
        <v>103</v>
      </c>
      <c r="H430" s="21"/>
      <c r="I430" s="25"/>
      <c r="J430" s="25"/>
      <c r="K430" s="25"/>
      <c r="L430" s="25"/>
      <c r="M430" s="25" t="s">
        <v>104</v>
      </c>
      <c r="N430" s="26" t="n">
        <f aca="false">DATE(YEAR(B430),MONTH(B430),1)</f>
        <v>45992</v>
      </c>
      <c r="O430" s="12" t="str">
        <f aca="false">IF(I430="","",INDEX('Jobber quotes'!$C$2:$C$1101,MATCH(I430,'Jobber quotes'!$A$2:$A$1101,0))-B430)</f>
        <v/>
      </c>
    </row>
    <row r="431" customFormat="false" ht="15" hidden="false" customHeight="false" outlineLevel="0" collapsed="false">
      <c r="A431" s="23" t="n">
        <v>412315903</v>
      </c>
      <c r="B431" s="24" t="n">
        <v>46021</v>
      </c>
      <c r="C431" s="25" t="s">
        <v>734</v>
      </c>
      <c r="D431" s="25" t="s">
        <v>81</v>
      </c>
      <c r="E431" s="25" t="s">
        <v>112</v>
      </c>
      <c r="F431" s="25" t="s">
        <v>83</v>
      </c>
      <c r="G431" s="25" t="s">
        <v>115</v>
      </c>
      <c r="H431" s="21"/>
      <c r="I431" s="25"/>
      <c r="J431" s="25"/>
      <c r="K431" s="25"/>
      <c r="L431" s="25" t="s">
        <v>171</v>
      </c>
      <c r="M431" s="25"/>
      <c r="N431" s="26" t="n">
        <f aca="false">DATE(YEAR(B431),MONTH(B431),1)</f>
        <v>45992</v>
      </c>
      <c r="O431" s="12" t="str">
        <f aca="false">IF(I431="","",INDEX('Jobber quotes'!$C$2:$C$1101,MATCH(I431,'Jobber quotes'!$A$2:$A$1101,0))-B431)</f>
        <v/>
      </c>
    </row>
    <row r="432" customFormat="false" ht="15" hidden="false" customHeight="false" outlineLevel="0" collapsed="false">
      <c r="A432" s="23" t="n">
        <v>412315926</v>
      </c>
      <c r="B432" s="24" t="n">
        <v>46021</v>
      </c>
      <c r="C432" s="25" t="s">
        <v>196</v>
      </c>
      <c r="D432" s="25" t="s">
        <v>156</v>
      </c>
      <c r="E432" s="25" t="s">
        <v>107</v>
      </c>
      <c r="F432" s="25" t="s">
        <v>90</v>
      </c>
      <c r="G432" s="25" t="s">
        <v>42</v>
      </c>
      <c r="H432" s="21" t="n">
        <v>6050</v>
      </c>
      <c r="I432" s="25" t="s">
        <v>775</v>
      </c>
      <c r="J432" s="25" t="s">
        <v>85</v>
      </c>
      <c r="K432" s="25"/>
      <c r="L432" s="25" t="s">
        <v>86</v>
      </c>
      <c r="M432" s="25"/>
      <c r="N432" s="26" t="n">
        <f aca="false">DATE(YEAR(B432),MONTH(B432),1)</f>
        <v>45992</v>
      </c>
      <c r="O432" s="12" t="n">
        <f aca="false">IF(I432="","",INDEX('Jobber quotes'!$C$2:$C$1101,MATCH(I432,'Jobber quotes'!$A$2:$A$1101,0))-B432)</f>
        <v>14</v>
      </c>
    </row>
    <row r="433" customFormat="false" ht="15" hidden="false" customHeight="false" outlineLevel="0" collapsed="false">
      <c r="A433" s="23" t="n">
        <v>412315971</v>
      </c>
      <c r="B433" s="24" t="n">
        <v>46021</v>
      </c>
      <c r="C433" s="25" t="s">
        <v>776</v>
      </c>
      <c r="D433" s="25" t="s">
        <v>88</v>
      </c>
      <c r="E433" s="25" t="s">
        <v>82</v>
      </c>
      <c r="F433" s="25" t="s">
        <v>94</v>
      </c>
      <c r="G433" s="25" t="s">
        <v>41</v>
      </c>
      <c r="H433" s="21" t="n">
        <v>27650</v>
      </c>
      <c r="I433" s="25" t="s">
        <v>777</v>
      </c>
      <c r="J433" s="25" t="s">
        <v>119</v>
      </c>
      <c r="K433" s="25" t="s">
        <v>778</v>
      </c>
      <c r="L433" s="25"/>
      <c r="M433" s="25"/>
      <c r="N433" s="26" t="n">
        <f aca="false">DATE(YEAR(B433),MONTH(B433),1)</f>
        <v>45992</v>
      </c>
      <c r="O433" s="12" t="n">
        <f aca="false">IF(I433="","",INDEX('Jobber quotes'!$C$2:$C$1101,MATCH(I433,'Jobber quotes'!$A$2:$A$1101,0))-B433)</f>
        <v>4</v>
      </c>
    </row>
    <row r="434" customFormat="false" ht="15" hidden="false" customHeight="false" outlineLevel="0" collapsed="false">
      <c r="A434" s="23" t="n">
        <v>412316002</v>
      </c>
      <c r="B434" s="24" t="n">
        <v>46021</v>
      </c>
      <c r="C434" s="25" t="s">
        <v>130</v>
      </c>
      <c r="D434" s="25" t="s">
        <v>111</v>
      </c>
      <c r="E434" s="25" t="s">
        <v>107</v>
      </c>
      <c r="F434" s="25" t="s">
        <v>83</v>
      </c>
      <c r="G434" s="25" t="s">
        <v>115</v>
      </c>
      <c r="H434" s="21"/>
      <c r="I434" s="25"/>
      <c r="J434" s="25"/>
      <c r="K434" s="25"/>
      <c r="L434" s="25" t="s">
        <v>146</v>
      </c>
      <c r="M434" s="25"/>
      <c r="N434" s="26" t="n">
        <f aca="false">DATE(YEAR(B434),MONTH(B434),1)</f>
        <v>45992</v>
      </c>
      <c r="O434" s="12" t="str">
        <f aca="false">IF(I434="","",INDEX('Jobber quotes'!$C$2:$C$1101,MATCH(I434,'Jobber quotes'!$A$2:$A$1101,0))-B434)</f>
        <v/>
      </c>
    </row>
    <row r="435" customFormat="false" ht="15" hidden="false" customHeight="false" outlineLevel="0" collapsed="false">
      <c r="A435" s="23" t="n">
        <v>412316041</v>
      </c>
      <c r="B435" s="24" t="n">
        <v>46021</v>
      </c>
      <c r="C435" s="25" t="s">
        <v>665</v>
      </c>
      <c r="D435" s="25" t="s">
        <v>156</v>
      </c>
      <c r="E435" s="25" t="s">
        <v>107</v>
      </c>
      <c r="F435" s="25" t="s">
        <v>90</v>
      </c>
      <c r="G435" s="25" t="s">
        <v>42</v>
      </c>
      <c r="H435" s="21" t="n">
        <v>8100</v>
      </c>
      <c r="I435" s="25" t="s">
        <v>779</v>
      </c>
      <c r="J435" s="25" t="s">
        <v>85</v>
      </c>
      <c r="K435" s="25"/>
      <c r="L435" s="25" t="s">
        <v>109</v>
      </c>
      <c r="M435" s="25"/>
      <c r="N435" s="26" t="n">
        <f aca="false">DATE(YEAR(B435),MONTH(B435),1)</f>
        <v>45992</v>
      </c>
      <c r="O435" s="12" t="n">
        <f aca="false">IF(I435="","",INDEX('Jobber quotes'!$C$2:$C$1101,MATCH(I435,'Jobber quotes'!$A$2:$A$1101,0))-B435)</f>
        <v>9</v>
      </c>
    </row>
    <row r="436" customFormat="false" ht="15" hidden="false" customHeight="false" outlineLevel="0" collapsed="false">
      <c r="A436" s="23" t="n">
        <v>412316060</v>
      </c>
      <c r="B436" s="24" t="n">
        <v>46021</v>
      </c>
      <c r="C436" s="25" t="s">
        <v>759</v>
      </c>
      <c r="D436" s="25" t="s">
        <v>156</v>
      </c>
      <c r="E436" s="25" t="s">
        <v>112</v>
      </c>
      <c r="F436" s="25" t="s">
        <v>94</v>
      </c>
      <c r="G436" s="25" t="s">
        <v>42</v>
      </c>
      <c r="H436" s="21" t="n">
        <v>30400</v>
      </c>
      <c r="I436" s="25" t="s">
        <v>780</v>
      </c>
      <c r="J436" s="25" t="s">
        <v>85</v>
      </c>
      <c r="K436" s="25"/>
      <c r="L436" s="25" t="s">
        <v>92</v>
      </c>
      <c r="M436" s="25"/>
      <c r="N436" s="26" t="n">
        <f aca="false">DATE(YEAR(B436),MONTH(B436),1)</f>
        <v>45992</v>
      </c>
      <c r="O436" s="12" t="n">
        <f aca="false">IF(I436="","",INDEX('Jobber quotes'!$C$2:$C$1101,MATCH(I436,'Jobber quotes'!$A$2:$A$1101,0))-B436)</f>
        <v>5</v>
      </c>
    </row>
    <row r="437" customFormat="false" ht="15" hidden="false" customHeight="false" outlineLevel="0" collapsed="false">
      <c r="A437" s="23" t="n">
        <v>412316109</v>
      </c>
      <c r="B437" s="24" t="n">
        <v>46021</v>
      </c>
      <c r="C437" s="25" t="s">
        <v>532</v>
      </c>
      <c r="D437" s="25" t="s">
        <v>81</v>
      </c>
      <c r="E437" s="25" t="s">
        <v>89</v>
      </c>
      <c r="F437" s="25" t="s">
        <v>83</v>
      </c>
      <c r="G437" s="25" t="s">
        <v>42</v>
      </c>
      <c r="H437" s="21" t="n">
        <v>14950</v>
      </c>
      <c r="I437" s="25" t="s">
        <v>781</v>
      </c>
      <c r="J437" s="25" t="s">
        <v>85</v>
      </c>
      <c r="K437" s="25"/>
      <c r="L437" s="25" t="s">
        <v>92</v>
      </c>
      <c r="M437" s="25"/>
      <c r="N437" s="26" t="n">
        <f aca="false">DATE(YEAR(B437),MONTH(B437),1)</f>
        <v>45992</v>
      </c>
      <c r="O437" s="12" t="n">
        <f aca="false">IF(I437="","",INDEX('Jobber quotes'!$C$2:$C$1101,MATCH(I437,'Jobber quotes'!$A$2:$A$1101,0))-B437)</f>
        <v>10</v>
      </c>
    </row>
    <row r="438" customFormat="false" ht="15" hidden="false" customHeight="false" outlineLevel="0" collapsed="false">
      <c r="A438" s="23" t="n">
        <v>412316143</v>
      </c>
      <c r="B438" s="24" t="n">
        <v>46022</v>
      </c>
      <c r="C438" s="25" t="s">
        <v>238</v>
      </c>
      <c r="D438" s="25" t="s">
        <v>156</v>
      </c>
      <c r="E438" s="25" t="s">
        <v>97</v>
      </c>
      <c r="F438" s="25" t="s">
        <v>90</v>
      </c>
      <c r="G438" s="25" t="s">
        <v>115</v>
      </c>
      <c r="H438" s="21"/>
      <c r="I438" s="25"/>
      <c r="J438" s="25"/>
      <c r="K438" s="25"/>
      <c r="L438" s="25" t="s">
        <v>171</v>
      </c>
      <c r="M438" s="25"/>
      <c r="N438" s="26" t="n">
        <f aca="false">DATE(YEAR(B438),MONTH(B438),1)</f>
        <v>45992</v>
      </c>
      <c r="O438" s="12" t="str">
        <f aca="false">IF(I438="","",INDEX('Jobber quotes'!$C$2:$C$1101,MATCH(I438,'Jobber quotes'!$A$2:$A$1101,0))-B438)</f>
        <v/>
      </c>
    </row>
    <row r="439" customFormat="false" ht="15" hidden="false" customHeight="false" outlineLevel="0" collapsed="false">
      <c r="A439" s="23" t="n">
        <v>412316178</v>
      </c>
      <c r="B439" s="24" t="n">
        <v>46022</v>
      </c>
      <c r="C439" s="25" t="s">
        <v>190</v>
      </c>
      <c r="D439" s="25" t="s">
        <v>127</v>
      </c>
      <c r="E439" s="25" t="s">
        <v>89</v>
      </c>
      <c r="F439" s="25" t="s">
        <v>94</v>
      </c>
      <c r="G439" s="25" t="s">
        <v>115</v>
      </c>
      <c r="H439" s="21"/>
      <c r="I439" s="25"/>
      <c r="J439" s="25"/>
      <c r="K439" s="25"/>
      <c r="L439" s="25" t="s">
        <v>171</v>
      </c>
      <c r="M439" s="25"/>
      <c r="N439" s="26" t="n">
        <f aca="false">DATE(YEAR(B439),MONTH(B439),1)</f>
        <v>45992</v>
      </c>
      <c r="O439" s="12" t="str">
        <f aca="false">IF(I439="","",INDEX('Jobber quotes'!$C$2:$C$1101,MATCH(I439,'Jobber quotes'!$A$2:$A$1101,0))-B439)</f>
        <v/>
      </c>
    </row>
    <row r="440" customFormat="false" ht="15" hidden="false" customHeight="false" outlineLevel="0" collapsed="false">
      <c r="A440" s="23" t="n">
        <v>412316211</v>
      </c>
      <c r="B440" s="24" t="n">
        <v>46022</v>
      </c>
      <c r="C440" s="25" t="s">
        <v>272</v>
      </c>
      <c r="D440" s="25" t="s">
        <v>127</v>
      </c>
      <c r="E440" s="25" t="s">
        <v>89</v>
      </c>
      <c r="F440" s="25" t="s">
        <v>83</v>
      </c>
      <c r="G440" s="25" t="s">
        <v>41</v>
      </c>
      <c r="H440" s="21" t="n">
        <v>7850</v>
      </c>
      <c r="I440" s="25" t="s">
        <v>782</v>
      </c>
      <c r="J440" s="25" t="s">
        <v>119</v>
      </c>
      <c r="K440" s="25" t="s">
        <v>783</v>
      </c>
      <c r="L440" s="25"/>
      <c r="M440" s="25" t="s">
        <v>125</v>
      </c>
      <c r="N440" s="26" t="n">
        <f aca="false">DATE(YEAR(B440),MONTH(B440),1)</f>
        <v>45992</v>
      </c>
      <c r="O440" s="12" t="n">
        <f aca="false">IF(I440="","",INDEX('Jobber quotes'!$C$2:$C$1101,MATCH(I440,'Jobber quotes'!$A$2:$A$1101,0))-B440)</f>
        <v>14</v>
      </c>
    </row>
    <row r="441" customFormat="false" ht="15" hidden="false" customHeight="false" outlineLevel="0" collapsed="false">
      <c r="A441" s="23" t="n">
        <v>412316271</v>
      </c>
      <c r="B441" s="24" t="n">
        <v>46022</v>
      </c>
      <c r="C441" s="25" t="s">
        <v>599</v>
      </c>
      <c r="D441" s="25" t="s">
        <v>127</v>
      </c>
      <c r="E441" s="25" t="s">
        <v>112</v>
      </c>
      <c r="F441" s="25" t="s">
        <v>90</v>
      </c>
      <c r="G441" s="25" t="s">
        <v>42</v>
      </c>
      <c r="H441" s="21" t="n">
        <v>12100</v>
      </c>
      <c r="I441" s="25" t="s">
        <v>784</v>
      </c>
      <c r="J441" s="25" t="s">
        <v>85</v>
      </c>
      <c r="K441" s="25"/>
      <c r="L441" s="25" t="s">
        <v>99</v>
      </c>
      <c r="M441" s="25" t="s">
        <v>125</v>
      </c>
      <c r="N441" s="26" t="n">
        <f aca="false">DATE(YEAR(B441),MONTH(B441),1)</f>
        <v>45992</v>
      </c>
      <c r="O441" s="12" t="n">
        <f aca="false">IF(I441="","",INDEX('Jobber quotes'!$C$2:$C$1101,MATCH(I441,'Jobber quotes'!$A$2:$A$1101,0))-B441)</f>
        <v>5</v>
      </c>
    </row>
    <row r="442" customFormat="false" ht="15" hidden="false" customHeight="false" outlineLevel="0" collapsed="false">
      <c r="A442" s="23" t="n">
        <v>412316280</v>
      </c>
      <c r="B442" s="24" t="n">
        <v>46023</v>
      </c>
      <c r="C442" s="25" t="s">
        <v>368</v>
      </c>
      <c r="D442" s="25" t="s">
        <v>88</v>
      </c>
      <c r="E442" s="25" t="s">
        <v>97</v>
      </c>
      <c r="F442" s="25" t="s">
        <v>94</v>
      </c>
      <c r="G442" s="25" t="s">
        <v>115</v>
      </c>
      <c r="H442" s="21"/>
      <c r="I442" s="25"/>
      <c r="J442" s="25"/>
      <c r="K442" s="25"/>
      <c r="L442" s="25" t="s">
        <v>146</v>
      </c>
      <c r="M442" s="25"/>
      <c r="N442" s="26" t="n">
        <f aca="false">DATE(YEAR(B442),MONTH(B442),1)</f>
        <v>46023</v>
      </c>
      <c r="O442" s="12" t="str">
        <f aca="false">IF(I442="","",INDEX('Jobber quotes'!$C$2:$C$1101,MATCH(I442,'Jobber quotes'!$A$2:$A$1101,0))-B442)</f>
        <v/>
      </c>
    </row>
    <row r="443" customFormat="false" ht="15" hidden="false" customHeight="false" outlineLevel="0" collapsed="false">
      <c r="A443" s="23" t="n">
        <v>412316318</v>
      </c>
      <c r="B443" s="24" t="n">
        <v>46023</v>
      </c>
      <c r="C443" s="25" t="s">
        <v>415</v>
      </c>
      <c r="D443" s="25" t="s">
        <v>88</v>
      </c>
      <c r="E443" s="25" t="s">
        <v>82</v>
      </c>
      <c r="F443" s="25" t="s">
        <v>83</v>
      </c>
      <c r="G443" s="25" t="s">
        <v>42</v>
      </c>
      <c r="H443" s="21" t="n">
        <v>26450</v>
      </c>
      <c r="I443" s="25" t="s">
        <v>785</v>
      </c>
      <c r="J443" s="25" t="s">
        <v>85</v>
      </c>
      <c r="K443" s="25"/>
      <c r="L443" s="25" t="s">
        <v>109</v>
      </c>
      <c r="M443" s="25"/>
      <c r="N443" s="26" t="n">
        <f aca="false">DATE(YEAR(B443),MONTH(B443),1)</f>
        <v>46023</v>
      </c>
      <c r="O443" s="12" t="n">
        <f aca="false">IF(I443="","",INDEX('Jobber quotes'!$C$2:$C$1101,MATCH(I443,'Jobber quotes'!$A$2:$A$1101,0))-B443)</f>
        <v>1</v>
      </c>
    </row>
    <row r="444" customFormat="false" ht="15" hidden="false" customHeight="false" outlineLevel="0" collapsed="false">
      <c r="A444" s="23" t="n">
        <v>412316363</v>
      </c>
      <c r="B444" s="24" t="n">
        <v>46023</v>
      </c>
      <c r="C444" s="25" t="s">
        <v>376</v>
      </c>
      <c r="D444" s="25" t="s">
        <v>101</v>
      </c>
      <c r="E444" s="25" t="s">
        <v>89</v>
      </c>
      <c r="F444" s="25" t="s">
        <v>90</v>
      </c>
      <c r="G444" s="25" t="s">
        <v>41</v>
      </c>
      <c r="H444" s="21" t="n">
        <v>26550</v>
      </c>
      <c r="I444" s="25" t="s">
        <v>786</v>
      </c>
      <c r="J444" s="25" t="s">
        <v>119</v>
      </c>
      <c r="K444" s="25" t="s">
        <v>787</v>
      </c>
      <c r="L444" s="25"/>
      <c r="M444" s="25"/>
      <c r="N444" s="26" t="n">
        <f aca="false">DATE(YEAR(B444),MONTH(B444),1)</f>
        <v>46023</v>
      </c>
      <c r="O444" s="12" t="n">
        <f aca="false">IF(I444="","",INDEX('Jobber quotes'!$C$2:$C$1101,MATCH(I444,'Jobber quotes'!$A$2:$A$1101,0))-B444)</f>
        <v>9</v>
      </c>
    </row>
    <row r="445" customFormat="false" ht="15" hidden="false" customHeight="false" outlineLevel="0" collapsed="false">
      <c r="A445" s="23" t="n">
        <v>412316408</v>
      </c>
      <c r="B445" s="24" t="n">
        <v>46023</v>
      </c>
      <c r="C445" s="25" t="s">
        <v>341</v>
      </c>
      <c r="D445" s="25" t="s">
        <v>106</v>
      </c>
      <c r="E445" s="25" t="s">
        <v>82</v>
      </c>
      <c r="F445" s="25" t="s">
        <v>94</v>
      </c>
      <c r="G445" s="25" t="s">
        <v>42</v>
      </c>
      <c r="H445" s="21" t="n">
        <v>5850</v>
      </c>
      <c r="I445" s="25" t="s">
        <v>788</v>
      </c>
      <c r="J445" s="25" t="s">
        <v>85</v>
      </c>
      <c r="K445" s="25"/>
      <c r="L445" s="25" t="s">
        <v>99</v>
      </c>
      <c r="M445" s="25"/>
      <c r="N445" s="26" t="n">
        <f aca="false">DATE(YEAR(B445),MONTH(B445),1)</f>
        <v>46023</v>
      </c>
      <c r="O445" s="12" t="n">
        <f aca="false">IF(I445="","",INDEX('Jobber quotes'!$C$2:$C$1101,MATCH(I445,'Jobber quotes'!$A$2:$A$1101,0))-B445)</f>
        <v>4</v>
      </c>
    </row>
    <row r="446" customFormat="false" ht="15" hidden="false" customHeight="false" outlineLevel="0" collapsed="false">
      <c r="A446" s="23" t="n">
        <v>412316458</v>
      </c>
      <c r="B446" s="24" t="n">
        <v>46024</v>
      </c>
      <c r="C446" s="25" t="s">
        <v>188</v>
      </c>
      <c r="D446" s="25" t="s">
        <v>111</v>
      </c>
      <c r="E446" s="25" t="s">
        <v>107</v>
      </c>
      <c r="F446" s="25" t="s">
        <v>83</v>
      </c>
      <c r="G446" s="25" t="s">
        <v>103</v>
      </c>
      <c r="H446" s="21"/>
      <c r="I446" s="25"/>
      <c r="J446" s="25"/>
      <c r="K446" s="25"/>
      <c r="L446" s="25"/>
      <c r="M446" s="25" t="s">
        <v>104</v>
      </c>
      <c r="N446" s="26" t="n">
        <f aca="false">DATE(YEAR(B446),MONTH(B446),1)</f>
        <v>46023</v>
      </c>
      <c r="O446" s="12" t="str">
        <f aca="false">IF(I446="","",INDEX('Jobber quotes'!$C$2:$C$1101,MATCH(I446,'Jobber quotes'!$A$2:$A$1101,0))-B446)</f>
        <v/>
      </c>
    </row>
    <row r="447" customFormat="false" ht="15" hidden="false" customHeight="false" outlineLevel="0" collapsed="false">
      <c r="A447" s="23" t="n">
        <v>412316485</v>
      </c>
      <c r="B447" s="24" t="n">
        <v>46024</v>
      </c>
      <c r="C447" s="25" t="s">
        <v>450</v>
      </c>
      <c r="D447" s="25" t="s">
        <v>106</v>
      </c>
      <c r="E447" s="25" t="s">
        <v>107</v>
      </c>
      <c r="F447" s="25" t="s">
        <v>90</v>
      </c>
      <c r="G447" s="25" t="s">
        <v>42</v>
      </c>
      <c r="H447" s="21" t="n">
        <v>2400</v>
      </c>
      <c r="I447" s="25" t="s">
        <v>789</v>
      </c>
      <c r="J447" s="25" t="s">
        <v>85</v>
      </c>
      <c r="K447" s="25"/>
      <c r="L447" s="25" t="s">
        <v>92</v>
      </c>
      <c r="M447" s="25" t="s">
        <v>125</v>
      </c>
      <c r="N447" s="26" t="n">
        <f aca="false">DATE(YEAR(B447),MONTH(B447),1)</f>
        <v>46023</v>
      </c>
      <c r="O447" s="12" t="n">
        <f aca="false">IF(I447="","",INDEX('Jobber quotes'!$C$2:$C$1101,MATCH(I447,'Jobber quotes'!$A$2:$A$1101,0))-B447)</f>
        <v>14</v>
      </c>
    </row>
    <row r="448" customFormat="false" ht="15" hidden="false" customHeight="false" outlineLevel="0" collapsed="false">
      <c r="A448" s="23" t="n">
        <v>412316525</v>
      </c>
      <c r="B448" s="24" t="n">
        <v>46025</v>
      </c>
      <c r="C448" s="25" t="s">
        <v>790</v>
      </c>
      <c r="D448" s="25" t="s">
        <v>81</v>
      </c>
      <c r="E448" s="25" t="s">
        <v>112</v>
      </c>
      <c r="F448" s="25" t="s">
        <v>94</v>
      </c>
      <c r="G448" s="25" t="s">
        <v>42</v>
      </c>
      <c r="H448" s="21" t="n">
        <v>13600</v>
      </c>
      <c r="I448" s="25" t="s">
        <v>791</v>
      </c>
      <c r="J448" s="25" t="s">
        <v>85</v>
      </c>
      <c r="K448" s="25"/>
      <c r="L448" s="25" t="s">
        <v>99</v>
      </c>
      <c r="M448" s="25" t="s">
        <v>125</v>
      </c>
      <c r="N448" s="26" t="n">
        <f aca="false">DATE(YEAR(B448),MONTH(B448),1)</f>
        <v>46023</v>
      </c>
      <c r="O448" s="12" t="n">
        <f aca="false">IF(I448="","",INDEX('Jobber quotes'!$C$2:$C$1101,MATCH(I448,'Jobber quotes'!$A$2:$A$1101,0))-B448)</f>
        <v>3</v>
      </c>
    </row>
    <row r="449" customFormat="false" ht="15" hidden="false" customHeight="false" outlineLevel="0" collapsed="false">
      <c r="A449" s="23" t="n">
        <v>412316550</v>
      </c>
      <c r="B449" s="24" t="n">
        <v>46027</v>
      </c>
      <c r="C449" s="25" t="s">
        <v>172</v>
      </c>
      <c r="D449" s="25" t="s">
        <v>88</v>
      </c>
      <c r="E449" s="25" t="s">
        <v>112</v>
      </c>
      <c r="F449" s="25" t="s">
        <v>83</v>
      </c>
      <c r="G449" s="25" t="s">
        <v>103</v>
      </c>
      <c r="H449" s="21"/>
      <c r="I449" s="25"/>
      <c r="J449" s="25"/>
      <c r="K449" s="25"/>
      <c r="L449" s="25"/>
      <c r="M449" s="25" t="s">
        <v>104</v>
      </c>
      <c r="N449" s="26" t="n">
        <f aca="false">DATE(YEAR(B449),MONTH(B449),1)</f>
        <v>46023</v>
      </c>
      <c r="O449" s="12" t="str">
        <f aca="false">IF(I449="","",INDEX('Jobber quotes'!$C$2:$C$1101,MATCH(I449,'Jobber quotes'!$A$2:$A$1101,0))-B449)</f>
        <v/>
      </c>
    </row>
    <row r="450" customFormat="false" ht="15" hidden="false" customHeight="false" outlineLevel="0" collapsed="false">
      <c r="A450" s="23" t="n">
        <v>412316579</v>
      </c>
      <c r="B450" s="24" t="n">
        <v>46027</v>
      </c>
      <c r="C450" s="25" t="s">
        <v>636</v>
      </c>
      <c r="D450" s="25" t="s">
        <v>81</v>
      </c>
      <c r="E450" s="25" t="s">
        <v>107</v>
      </c>
      <c r="F450" s="25" t="s">
        <v>90</v>
      </c>
      <c r="G450" s="25" t="s">
        <v>42</v>
      </c>
      <c r="H450" s="21" t="n">
        <v>18000</v>
      </c>
      <c r="I450" s="25" t="s">
        <v>792</v>
      </c>
      <c r="J450" s="25" t="s">
        <v>85</v>
      </c>
      <c r="K450" s="25"/>
      <c r="L450" s="25" t="s">
        <v>86</v>
      </c>
      <c r="M450" s="25"/>
      <c r="N450" s="26" t="n">
        <f aca="false">DATE(YEAR(B450),MONTH(B450),1)</f>
        <v>46023</v>
      </c>
      <c r="O450" s="12" t="n">
        <f aca="false">IF(I450="","",INDEX('Jobber quotes'!$C$2:$C$1101,MATCH(I450,'Jobber quotes'!$A$2:$A$1101,0))-B450)</f>
        <v>2</v>
      </c>
    </row>
    <row r="451" customFormat="false" ht="15" hidden="false" customHeight="false" outlineLevel="0" collapsed="false">
      <c r="A451" s="23" t="n">
        <v>412316622</v>
      </c>
      <c r="B451" s="24" t="n">
        <v>46028</v>
      </c>
      <c r="C451" s="25" t="s">
        <v>535</v>
      </c>
      <c r="D451" s="25" t="s">
        <v>106</v>
      </c>
      <c r="E451" s="25" t="s">
        <v>97</v>
      </c>
      <c r="F451" s="25" t="s">
        <v>94</v>
      </c>
      <c r="G451" s="25" t="s">
        <v>115</v>
      </c>
      <c r="H451" s="21"/>
      <c r="I451" s="25"/>
      <c r="J451" s="25"/>
      <c r="K451" s="25"/>
      <c r="L451" s="25" t="s">
        <v>116</v>
      </c>
      <c r="M451" s="25"/>
      <c r="N451" s="26" t="n">
        <f aca="false">DATE(YEAR(B451),MONTH(B451),1)</f>
        <v>46023</v>
      </c>
      <c r="O451" s="12" t="str">
        <f aca="false">IF(I451="","",INDEX('Jobber quotes'!$C$2:$C$1101,MATCH(I451,'Jobber quotes'!$A$2:$A$1101,0))-B451)</f>
        <v/>
      </c>
    </row>
    <row r="452" customFormat="false" ht="15" hidden="false" customHeight="false" outlineLevel="0" collapsed="false">
      <c r="A452" s="23" t="n">
        <v>412316679</v>
      </c>
      <c r="B452" s="24" t="n">
        <v>46028</v>
      </c>
      <c r="C452" s="25" t="s">
        <v>610</v>
      </c>
      <c r="D452" s="25" t="s">
        <v>101</v>
      </c>
      <c r="E452" s="25" t="s">
        <v>97</v>
      </c>
      <c r="F452" s="25" t="s">
        <v>83</v>
      </c>
      <c r="G452" s="25" t="s">
        <v>42</v>
      </c>
      <c r="H452" s="21" t="n">
        <v>18900</v>
      </c>
      <c r="I452" s="25" t="s">
        <v>793</v>
      </c>
      <c r="J452" s="25" t="s">
        <v>85</v>
      </c>
      <c r="K452" s="25"/>
      <c r="L452" s="25" t="s">
        <v>99</v>
      </c>
      <c r="M452" s="25"/>
      <c r="N452" s="26" t="n">
        <f aca="false">DATE(YEAR(B452),MONTH(B452),1)</f>
        <v>46023</v>
      </c>
      <c r="O452" s="12" t="n">
        <f aca="false">IF(I452="","",INDEX('Jobber quotes'!$C$2:$C$1101,MATCH(I452,'Jobber quotes'!$A$2:$A$1101,0))-B452)</f>
        <v>6</v>
      </c>
    </row>
    <row r="453" customFormat="false" ht="15" hidden="false" customHeight="false" outlineLevel="0" collapsed="false">
      <c r="A453" s="23" t="n">
        <v>412316711</v>
      </c>
      <c r="B453" s="24" t="n">
        <v>46028</v>
      </c>
      <c r="C453" s="25" t="s">
        <v>188</v>
      </c>
      <c r="D453" s="25" t="s">
        <v>111</v>
      </c>
      <c r="E453" s="25" t="s">
        <v>97</v>
      </c>
      <c r="F453" s="25" t="s">
        <v>90</v>
      </c>
      <c r="G453" s="25" t="s">
        <v>42</v>
      </c>
      <c r="H453" s="21" t="n">
        <v>30700</v>
      </c>
      <c r="I453" s="25" t="s">
        <v>794</v>
      </c>
      <c r="J453" s="25" t="s">
        <v>85</v>
      </c>
      <c r="K453" s="25"/>
      <c r="L453" s="25" t="s">
        <v>86</v>
      </c>
      <c r="M453" s="25"/>
      <c r="N453" s="26" t="n">
        <f aca="false">DATE(YEAR(B453),MONTH(B453),1)</f>
        <v>46023</v>
      </c>
      <c r="O453" s="12" t="n">
        <f aca="false">IF(I453="","",INDEX('Jobber quotes'!$C$2:$C$1101,MATCH(I453,'Jobber quotes'!$A$2:$A$1101,0))-B453)</f>
        <v>9</v>
      </c>
    </row>
    <row r="454" customFormat="false" ht="15" hidden="false" customHeight="false" outlineLevel="0" collapsed="false">
      <c r="A454" s="23" t="n">
        <v>412316736</v>
      </c>
      <c r="B454" s="24" t="n">
        <v>46028</v>
      </c>
      <c r="C454" s="25" t="s">
        <v>134</v>
      </c>
      <c r="D454" s="25" t="s">
        <v>81</v>
      </c>
      <c r="E454" s="25" t="s">
        <v>102</v>
      </c>
      <c r="F454" s="25" t="s">
        <v>94</v>
      </c>
      <c r="G454" s="25" t="s">
        <v>42</v>
      </c>
      <c r="H454" s="21" t="n">
        <v>16600</v>
      </c>
      <c r="I454" s="25" t="s">
        <v>795</v>
      </c>
      <c r="J454" s="25" t="s">
        <v>85</v>
      </c>
      <c r="K454" s="25"/>
      <c r="L454" s="25" t="s">
        <v>99</v>
      </c>
      <c r="M454" s="25" t="s">
        <v>125</v>
      </c>
      <c r="N454" s="26" t="n">
        <f aca="false">DATE(YEAR(B454),MONTH(B454),1)</f>
        <v>46023</v>
      </c>
      <c r="O454" s="12" t="n">
        <f aca="false">IF(I454="","",INDEX('Jobber quotes'!$C$2:$C$1101,MATCH(I454,'Jobber quotes'!$A$2:$A$1101,0))-B454)</f>
        <v>5</v>
      </c>
    </row>
    <row r="455" customFormat="false" ht="15" hidden="false" customHeight="false" outlineLevel="0" collapsed="false">
      <c r="A455" s="23" t="n">
        <v>412316761</v>
      </c>
      <c r="B455" s="24" t="n">
        <v>46029</v>
      </c>
      <c r="C455" s="25" t="s">
        <v>608</v>
      </c>
      <c r="D455" s="25" t="s">
        <v>106</v>
      </c>
      <c r="E455" s="25" t="s">
        <v>89</v>
      </c>
      <c r="F455" s="25" t="s">
        <v>83</v>
      </c>
      <c r="G455" s="25" t="s">
        <v>115</v>
      </c>
      <c r="H455" s="21"/>
      <c r="I455" s="25"/>
      <c r="J455" s="25"/>
      <c r="K455" s="25"/>
      <c r="L455" s="25" t="s">
        <v>116</v>
      </c>
      <c r="M455" s="25"/>
      <c r="N455" s="26" t="n">
        <f aca="false">DATE(YEAR(B455),MONTH(B455),1)</f>
        <v>46023</v>
      </c>
      <c r="O455" s="12" t="str">
        <f aca="false">IF(I455="","",INDEX('Jobber quotes'!$C$2:$C$1101,MATCH(I455,'Jobber quotes'!$A$2:$A$1101,0))-B455)</f>
        <v/>
      </c>
    </row>
    <row r="456" customFormat="false" ht="15" hidden="false" customHeight="false" outlineLevel="0" collapsed="false">
      <c r="A456" s="23" t="n">
        <v>412316823</v>
      </c>
      <c r="B456" s="24" t="n">
        <v>46029</v>
      </c>
      <c r="C456" s="25" t="s">
        <v>121</v>
      </c>
      <c r="D456" s="25" t="s">
        <v>81</v>
      </c>
      <c r="E456" s="25" t="s">
        <v>82</v>
      </c>
      <c r="F456" s="25" t="s">
        <v>90</v>
      </c>
      <c r="G456" s="25" t="s">
        <v>41</v>
      </c>
      <c r="H456" s="21" t="n">
        <v>15800</v>
      </c>
      <c r="I456" s="25" t="s">
        <v>796</v>
      </c>
      <c r="J456" s="25" t="s">
        <v>119</v>
      </c>
      <c r="K456" s="25" t="s">
        <v>797</v>
      </c>
      <c r="L456" s="25"/>
      <c r="M456" s="25" t="s">
        <v>125</v>
      </c>
      <c r="N456" s="26" t="n">
        <f aca="false">DATE(YEAR(B456),MONTH(B456),1)</f>
        <v>46023</v>
      </c>
      <c r="O456" s="12" t="n">
        <f aca="false">IF(I456="","",INDEX('Jobber quotes'!$C$2:$C$1101,MATCH(I456,'Jobber quotes'!$A$2:$A$1101,0))-B456)</f>
        <v>5</v>
      </c>
    </row>
    <row r="457" customFormat="false" ht="15" hidden="false" customHeight="false" outlineLevel="0" collapsed="false">
      <c r="A457" s="23" t="n">
        <v>412316859</v>
      </c>
      <c r="B457" s="24" t="n">
        <v>46029</v>
      </c>
      <c r="C457" s="25" t="s">
        <v>172</v>
      </c>
      <c r="D457" s="25" t="s">
        <v>88</v>
      </c>
      <c r="E457" s="25" t="s">
        <v>112</v>
      </c>
      <c r="F457" s="25" t="s">
        <v>94</v>
      </c>
      <c r="G457" s="25" t="s">
        <v>42</v>
      </c>
      <c r="H457" s="21" t="n">
        <v>10600</v>
      </c>
      <c r="I457" s="25" t="s">
        <v>798</v>
      </c>
      <c r="J457" s="25" t="s">
        <v>85</v>
      </c>
      <c r="K457" s="25"/>
      <c r="L457" s="25" t="s">
        <v>109</v>
      </c>
      <c r="M457" s="25" t="s">
        <v>147</v>
      </c>
      <c r="N457" s="26" t="n">
        <f aca="false">DATE(YEAR(B457),MONTH(B457),1)</f>
        <v>46023</v>
      </c>
      <c r="O457" s="12" t="n">
        <f aca="false">IF(I457="","",INDEX('Jobber quotes'!$C$2:$C$1101,MATCH(I457,'Jobber quotes'!$A$2:$A$1101,0))-B457)</f>
        <v>7</v>
      </c>
    </row>
    <row r="458" customFormat="false" ht="15" hidden="false" customHeight="false" outlineLevel="0" collapsed="false">
      <c r="A458" s="23" t="n">
        <v>412316879</v>
      </c>
      <c r="B458" s="24" t="n">
        <v>46029</v>
      </c>
      <c r="C458" s="25" t="s">
        <v>168</v>
      </c>
      <c r="D458" s="25" t="s">
        <v>81</v>
      </c>
      <c r="E458" s="25" t="s">
        <v>89</v>
      </c>
      <c r="F458" s="25" t="s">
        <v>83</v>
      </c>
      <c r="G458" s="25" t="s">
        <v>42</v>
      </c>
      <c r="H458" s="21" t="n">
        <v>10150</v>
      </c>
      <c r="I458" s="25" t="s">
        <v>799</v>
      </c>
      <c r="J458" s="25" t="s">
        <v>85</v>
      </c>
      <c r="K458" s="25"/>
      <c r="L458" s="25" t="s">
        <v>92</v>
      </c>
      <c r="M458" s="25"/>
      <c r="N458" s="26" t="n">
        <f aca="false">DATE(YEAR(B458),MONTH(B458),1)</f>
        <v>46023</v>
      </c>
      <c r="O458" s="12" t="n">
        <f aca="false">IF(I458="","",INDEX('Jobber quotes'!$C$2:$C$1101,MATCH(I458,'Jobber quotes'!$A$2:$A$1101,0))-B458)</f>
        <v>3</v>
      </c>
    </row>
    <row r="459" customFormat="false" ht="15" hidden="false" customHeight="false" outlineLevel="0" collapsed="false">
      <c r="A459" s="23" t="n">
        <v>412316910</v>
      </c>
      <c r="B459" s="24" t="n">
        <v>46030</v>
      </c>
      <c r="C459" s="25" t="s">
        <v>441</v>
      </c>
      <c r="D459" s="25" t="s">
        <v>88</v>
      </c>
      <c r="E459" s="25" t="s">
        <v>82</v>
      </c>
      <c r="F459" s="25" t="s">
        <v>90</v>
      </c>
      <c r="G459" s="25" t="s">
        <v>103</v>
      </c>
      <c r="H459" s="21"/>
      <c r="I459" s="25"/>
      <c r="J459" s="25"/>
      <c r="K459" s="25"/>
      <c r="L459" s="25"/>
      <c r="M459" s="25" t="s">
        <v>104</v>
      </c>
      <c r="N459" s="26" t="n">
        <f aca="false">DATE(YEAR(B459),MONTH(B459),1)</f>
        <v>46023</v>
      </c>
      <c r="O459" s="12" t="str">
        <f aca="false">IF(I459="","",INDEX('Jobber quotes'!$C$2:$C$1101,MATCH(I459,'Jobber quotes'!$A$2:$A$1101,0))-B459)</f>
        <v/>
      </c>
    </row>
    <row r="460" customFormat="false" ht="15" hidden="false" customHeight="false" outlineLevel="0" collapsed="false">
      <c r="A460" s="23" t="n">
        <v>412316950</v>
      </c>
      <c r="B460" s="24" t="n">
        <v>46030</v>
      </c>
      <c r="C460" s="25" t="s">
        <v>727</v>
      </c>
      <c r="D460" s="25" t="s">
        <v>127</v>
      </c>
      <c r="E460" s="25" t="s">
        <v>89</v>
      </c>
      <c r="F460" s="25" t="s">
        <v>94</v>
      </c>
      <c r="G460" s="25" t="s">
        <v>42</v>
      </c>
      <c r="H460" s="21" t="n">
        <v>14050</v>
      </c>
      <c r="I460" s="25" t="s">
        <v>800</v>
      </c>
      <c r="J460" s="25" t="s">
        <v>85</v>
      </c>
      <c r="K460" s="25"/>
      <c r="L460" s="25" t="s">
        <v>109</v>
      </c>
      <c r="M460" s="25"/>
      <c r="N460" s="26" t="n">
        <f aca="false">DATE(YEAR(B460),MONTH(B460),1)</f>
        <v>46023</v>
      </c>
      <c r="O460" s="12" t="n">
        <f aca="false">IF(I460="","",INDEX('Jobber quotes'!$C$2:$C$1101,MATCH(I460,'Jobber quotes'!$A$2:$A$1101,0))-B460)</f>
        <v>5</v>
      </c>
    </row>
    <row r="461" customFormat="false" ht="15" hidden="false" customHeight="false" outlineLevel="0" collapsed="false">
      <c r="A461" s="23" t="n">
        <v>412316986</v>
      </c>
      <c r="B461" s="24" t="n">
        <v>46031</v>
      </c>
      <c r="C461" s="25" t="s">
        <v>305</v>
      </c>
      <c r="D461" s="25" t="s">
        <v>81</v>
      </c>
      <c r="E461" s="25" t="s">
        <v>112</v>
      </c>
      <c r="F461" s="25" t="s">
        <v>83</v>
      </c>
      <c r="G461" s="25" t="s">
        <v>41</v>
      </c>
      <c r="H461" s="21" t="n">
        <v>21650</v>
      </c>
      <c r="I461" s="25" t="s">
        <v>801</v>
      </c>
      <c r="J461" s="25" t="s">
        <v>119</v>
      </c>
      <c r="K461" s="25" t="s">
        <v>802</v>
      </c>
      <c r="L461" s="25"/>
      <c r="M461" s="25"/>
      <c r="N461" s="26" t="n">
        <f aca="false">DATE(YEAR(B461),MONTH(B461),1)</f>
        <v>46023</v>
      </c>
      <c r="O461" s="12" t="n">
        <f aca="false">IF(I461="","",INDEX('Jobber quotes'!$C$2:$C$1101,MATCH(I461,'Jobber quotes'!$A$2:$A$1101,0))-B461)</f>
        <v>3</v>
      </c>
    </row>
    <row r="462" customFormat="false" ht="15" hidden="false" customHeight="false" outlineLevel="0" collapsed="false">
      <c r="A462" s="23" t="n">
        <v>412317022</v>
      </c>
      <c r="B462" s="24" t="n">
        <v>46031</v>
      </c>
      <c r="C462" s="25" t="s">
        <v>379</v>
      </c>
      <c r="D462" s="25" t="s">
        <v>88</v>
      </c>
      <c r="E462" s="25" t="s">
        <v>112</v>
      </c>
      <c r="F462" s="25" t="s">
        <v>90</v>
      </c>
      <c r="G462" s="25" t="s">
        <v>42</v>
      </c>
      <c r="H462" s="21" t="n">
        <v>30100</v>
      </c>
      <c r="I462" s="25" t="s">
        <v>803</v>
      </c>
      <c r="J462" s="25" t="s">
        <v>85</v>
      </c>
      <c r="K462" s="25"/>
      <c r="L462" s="25" t="s">
        <v>92</v>
      </c>
      <c r="M462" s="25" t="s">
        <v>125</v>
      </c>
      <c r="N462" s="26" t="n">
        <f aca="false">DATE(YEAR(B462),MONTH(B462),1)</f>
        <v>46023</v>
      </c>
      <c r="O462" s="12" t="n">
        <f aca="false">IF(I462="","",INDEX('Jobber quotes'!$C$2:$C$1101,MATCH(I462,'Jobber quotes'!$A$2:$A$1101,0))-B462)</f>
        <v>14</v>
      </c>
    </row>
    <row r="463" customFormat="false" ht="15" hidden="false" customHeight="false" outlineLevel="0" collapsed="false">
      <c r="A463" s="23" t="n">
        <v>412317059</v>
      </c>
      <c r="B463" s="24" t="n">
        <v>46031</v>
      </c>
      <c r="C463" s="25" t="s">
        <v>347</v>
      </c>
      <c r="D463" s="25" t="s">
        <v>127</v>
      </c>
      <c r="E463" s="25" t="s">
        <v>97</v>
      </c>
      <c r="F463" s="25" t="s">
        <v>94</v>
      </c>
      <c r="G463" s="25" t="s">
        <v>41</v>
      </c>
      <c r="H463" s="21" t="n">
        <v>3600</v>
      </c>
      <c r="I463" s="25" t="s">
        <v>804</v>
      </c>
      <c r="J463" s="25" t="s">
        <v>119</v>
      </c>
      <c r="K463" s="25" t="s">
        <v>805</v>
      </c>
      <c r="L463" s="25"/>
      <c r="M463" s="25"/>
      <c r="N463" s="26" t="n">
        <f aca="false">DATE(YEAR(B463),MONTH(B463),1)</f>
        <v>46023</v>
      </c>
      <c r="O463" s="12" t="n">
        <f aca="false">IF(I463="","",INDEX('Jobber quotes'!$C$2:$C$1101,MATCH(I463,'Jobber quotes'!$A$2:$A$1101,0))-B463)</f>
        <v>12</v>
      </c>
    </row>
    <row r="464" customFormat="false" ht="15" hidden="false" customHeight="false" outlineLevel="0" collapsed="false">
      <c r="A464" s="23" t="n">
        <v>412317114</v>
      </c>
      <c r="B464" s="24" t="n">
        <v>46031</v>
      </c>
      <c r="C464" s="25" t="s">
        <v>806</v>
      </c>
      <c r="D464" s="25" t="s">
        <v>127</v>
      </c>
      <c r="E464" s="25" t="s">
        <v>89</v>
      </c>
      <c r="F464" s="25" t="s">
        <v>83</v>
      </c>
      <c r="G464" s="25" t="s">
        <v>42</v>
      </c>
      <c r="H464" s="21" t="n">
        <v>8400</v>
      </c>
      <c r="I464" s="25" t="s">
        <v>807</v>
      </c>
      <c r="J464" s="25" t="s">
        <v>85</v>
      </c>
      <c r="K464" s="25"/>
      <c r="L464" s="25" t="s">
        <v>92</v>
      </c>
      <c r="M464" s="25" t="s">
        <v>125</v>
      </c>
      <c r="N464" s="26" t="n">
        <f aca="false">DATE(YEAR(B464),MONTH(B464),1)</f>
        <v>46023</v>
      </c>
      <c r="O464" s="12" t="n">
        <f aca="false">IF(I464="","",INDEX('Jobber quotes'!$C$2:$C$1101,MATCH(I464,'Jobber quotes'!$A$2:$A$1101,0))-B464)</f>
        <v>6</v>
      </c>
    </row>
    <row r="465" customFormat="false" ht="15" hidden="false" customHeight="false" outlineLevel="0" collapsed="false">
      <c r="A465" s="23" t="n">
        <v>412317138</v>
      </c>
      <c r="B465" s="24" t="n">
        <v>46031</v>
      </c>
      <c r="C465" s="25" t="s">
        <v>193</v>
      </c>
      <c r="D465" s="25" t="s">
        <v>88</v>
      </c>
      <c r="E465" s="25" t="s">
        <v>97</v>
      </c>
      <c r="F465" s="25" t="s">
        <v>90</v>
      </c>
      <c r="G465" s="25" t="s">
        <v>42</v>
      </c>
      <c r="H465" s="21" t="n">
        <v>17900</v>
      </c>
      <c r="I465" s="25" t="s">
        <v>808</v>
      </c>
      <c r="J465" s="25" t="s">
        <v>85</v>
      </c>
      <c r="K465" s="25"/>
      <c r="L465" s="25" t="s">
        <v>109</v>
      </c>
      <c r="M465" s="25"/>
      <c r="N465" s="26" t="n">
        <f aca="false">DATE(YEAR(B465),MONTH(B465),1)</f>
        <v>46023</v>
      </c>
      <c r="O465" s="12" t="n">
        <f aca="false">IF(I465="","",INDEX('Jobber quotes'!$C$2:$C$1101,MATCH(I465,'Jobber quotes'!$A$2:$A$1101,0))-B465)</f>
        <v>8</v>
      </c>
    </row>
    <row r="466" customFormat="false" ht="15" hidden="false" customHeight="false" outlineLevel="0" collapsed="false">
      <c r="A466" s="23" t="n">
        <v>412317176</v>
      </c>
      <c r="B466" s="24" t="n">
        <v>46031</v>
      </c>
      <c r="C466" s="25" t="s">
        <v>152</v>
      </c>
      <c r="D466" s="25" t="s">
        <v>81</v>
      </c>
      <c r="E466" s="25" t="s">
        <v>107</v>
      </c>
      <c r="F466" s="25" t="s">
        <v>94</v>
      </c>
      <c r="G466" s="25" t="s">
        <v>115</v>
      </c>
      <c r="H466" s="21"/>
      <c r="I466" s="25"/>
      <c r="J466" s="25"/>
      <c r="K466" s="25"/>
      <c r="L466" s="25" t="s">
        <v>164</v>
      </c>
      <c r="M466" s="25"/>
      <c r="N466" s="26" t="n">
        <f aca="false">DATE(YEAR(B466),MONTH(B466),1)</f>
        <v>46023</v>
      </c>
      <c r="O466" s="12" t="str">
        <f aca="false">IF(I466="","",INDEX('Jobber quotes'!$C$2:$C$1101,MATCH(I466,'Jobber quotes'!$A$2:$A$1101,0))-B466)</f>
        <v/>
      </c>
    </row>
    <row r="467" customFormat="false" ht="15" hidden="false" customHeight="false" outlineLevel="0" collapsed="false">
      <c r="A467" s="23" t="n">
        <v>412317229</v>
      </c>
      <c r="B467" s="24" t="n">
        <v>46032</v>
      </c>
      <c r="C467" s="25" t="s">
        <v>463</v>
      </c>
      <c r="D467" s="25" t="s">
        <v>111</v>
      </c>
      <c r="E467" s="25" t="s">
        <v>82</v>
      </c>
      <c r="F467" s="25" t="s">
        <v>83</v>
      </c>
      <c r="G467" s="25" t="s">
        <v>42</v>
      </c>
      <c r="H467" s="21" t="n">
        <v>44300</v>
      </c>
      <c r="I467" s="25" t="s">
        <v>809</v>
      </c>
      <c r="J467" s="25" t="s">
        <v>85</v>
      </c>
      <c r="K467" s="25"/>
      <c r="L467" s="25" t="s">
        <v>99</v>
      </c>
      <c r="M467" s="25"/>
      <c r="N467" s="26" t="n">
        <f aca="false">DATE(YEAR(B467),MONTH(B467),1)</f>
        <v>46023</v>
      </c>
      <c r="O467" s="12" t="n">
        <f aca="false">IF(I467="","",INDEX('Jobber quotes'!$C$2:$C$1101,MATCH(I467,'Jobber quotes'!$A$2:$A$1101,0))-B467)</f>
        <v>1</v>
      </c>
    </row>
    <row r="468" customFormat="false" ht="15" hidden="false" customHeight="false" outlineLevel="0" collapsed="false">
      <c r="A468" s="23" t="n">
        <v>412317269</v>
      </c>
      <c r="B468" s="24" t="n">
        <v>46033</v>
      </c>
      <c r="C468" s="25" t="s">
        <v>613</v>
      </c>
      <c r="D468" s="25" t="s">
        <v>156</v>
      </c>
      <c r="E468" s="25" t="s">
        <v>82</v>
      </c>
      <c r="F468" s="25" t="s">
        <v>90</v>
      </c>
      <c r="G468" s="25" t="s">
        <v>115</v>
      </c>
      <c r="H468" s="21"/>
      <c r="I468" s="25"/>
      <c r="J468" s="25"/>
      <c r="K468" s="25"/>
      <c r="L468" s="25" t="s">
        <v>171</v>
      </c>
      <c r="M468" s="25"/>
      <c r="N468" s="26" t="n">
        <f aca="false">DATE(YEAR(B468),MONTH(B468),1)</f>
        <v>46023</v>
      </c>
      <c r="O468" s="12" t="str">
        <f aca="false">IF(I468="","",INDEX('Jobber quotes'!$C$2:$C$1101,MATCH(I468,'Jobber quotes'!$A$2:$A$1101,0))-B468)</f>
        <v/>
      </c>
    </row>
    <row r="469" customFormat="false" ht="15" hidden="false" customHeight="false" outlineLevel="0" collapsed="false">
      <c r="A469" s="23" t="n">
        <v>412317285</v>
      </c>
      <c r="B469" s="24" t="n">
        <v>46034</v>
      </c>
      <c r="C469" s="25" t="s">
        <v>182</v>
      </c>
      <c r="D469" s="25" t="s">
        <v>111</v>
      </c>
      <c r="E469" s="25" t="s">
        <v>82</v>
      </c>
      <c r="F469" s="25" t="s">
        <v>94</v>
      </c>
      <c r="G469" s="25" t="s">
        <v>41</v>
      </c>
      <c r="H469" s="21" t="n">
        <v>23300</v>
      </c>
      <c r="I469" s="25" t="s">
        <v>810</v>
      </c>
      <c r="J469" s="25" t="s">
        <v>119</v>
      </c>
      <c r="K469" s="25" t="s">
        <v>811</v>
      </c>
      <c r="L469" s="25"/>
      <c r="M469" s="25"/>
      <c r="N469" s="26" t="n">
        <f aca="false">DATE(YEAR(B469),MONTH(B469),1)</f>
        <v>46023</v>
      </c>
      <c r="O469" s="12" t="n">
        <f aca="false">IF(I469="","",INDEX('Jobber quotes'!$C$2:$C$1101,MATCH(I469,'Jobber quotes'!$A$2:$A$1101,0))-B469)</f>
        <v>2</v>
      </c>
    </row>
    <row r="470" customFormat="false" ht="15" hidden="false" customHeight="false" outlineLevel="0" collapsed="false">
      <c r="A470" s="23" t="n">
        <v>412317319</v>
      </c>
      <c r="B470" s="24" t="n">
        <v>46034</v>
      </c>
      <c r="C470" s="25" t="s">
        <v>722</v>
      </c>
      <c r="D470" s="25" t="s">
        <v>88</v>
      </c>
      <c r="E470" s="25" t="s">
        <v>97</v>
      </c>
      <c r="F470" s="25" t="s">
        <v>83</v>
      </c>
      <c r="G470" s="25" t="s">
        <v>42</v>
      </c>
      <c r="H470" s="21" t="n">
        <v>28350</v>
      </c>
      <c r="I470" s="25" t="s">
        <v>812</v>
      </c>
      <c r="J470" s="25" t="s">
        <v>85</v>
      </c>
      <c r="K470" s="25"/>
      <c r="L470" s="25" t="s">
        <v>92</v>
      </c>
      <c r="M470" s="25" t="s">
        <v>125</v>
      </c>
      <c r="N470" s="26" t="n">
        <f aca="false">DATE(YEAR(B470),MONTH(B470),1)</f>
        <v>46023</v>
      </c>
      <c r="O470" s="12" t="n">
        <f aca="false">IF(I470="","",INDEX('Jobber quotes'!$C$2:$C$1101,MATCH(I470,'Jobber quotes'!$A$2:$A$1101,0))-B470)</f>
        <v>11</v>
      </c>
    </row>
    <row r="471" customFormat="false" ht="15" hidden="false" customHeight="false" outlineLevel="0" collapsed="false">
      <c r="A471" s="23" t="n">
        <v>412317381</v>
      </c>
      <c r="B471" s="24" t="n">
        <v>46034</v>
      </c>
      <c r="C471" s="25" t="s">
        <v>185</v>
      </c>
      <c r="D471" s="25" t="s">
        <v>111</v>
      </c>
      <c r="E471" s="25" t="s">
        <v>112</v>
      </c>
      <c r="F471" s="25" t="s">
        <v>90</v>
      </c>
      <c r="G471" s="25" t="s">
        <v>115</v>
      </c>
      <c r="H471" s="21"/>
      <c r="I471" s="25"/>
      <c r="J471" s="25"/>
      <c r="K471" s="25"/>
      <c r="L471" s="25" t="s">
        <v>146</v>
      </c>
      <c r="M471" s="25"/>
      <c r="N471" s="26" t="n">
        <f aca="false">DATE(YEAR(B471),MONTH(B471),1)</f>
        <v>46023</v>
      </c>
      <c r="O471" s="12" t="str">
        <f aca="false">IF(I471="","",INDEX('Jobber quotes'!$C$2:$C$1101,MATCH(I471,'Jobber quotes'!$A$2:$A$1101,0))-B471)</f>
        <v/>
      </c>
    </row>
    <row r="472" customFormat="false" ht="15" hidden="false" customHeight="false" outlineLevel="0" collapsed="false">
      <c r="A472" s="23" t="n">
        <v>412317409</v>
      </c>
      <c r="B472" s="24" t="n">
        <v>46034</v>
      </c>
      <c r="C472" s="25" t="s">
        <v>566</v>
      </c>
      <c r="D472" s="25" t="s">
        <v>127</v>
      </c>
      <c r="E472" s="25" t="s">
        <v>89</v>
      </c>
      <c r="F472" s="25" t="s">
        <v>94</v>
      </c>
      <c r="G472" s="25" t="s">
        <v>42</v>
      </c>
      <c r="H472" s="21" t="n">
        <v>8450</v>
      </c>
      <c r="I472" s="25" t="s">
        <v>813</v>
      </c>
      <c r="J472" s="25" t="s">
        <v>85</v>
      </c>
      <c r="K472" s="25"/>
      <c r="L472" s="25" t="s">
        <v>109</v>
      </c>
      <c r="M472" s="25"/>
      <c r="N472" s="26" t="n">
        <f aca="false">DATE(YEAR(B472),MONTH(B472),1)</f>
        <v>46023</v>
      </c>
      <c r="O472" s="12" t="n">
        <f aca="false">IF(I472="","",INDEX('Jobber quotes'!$C$2:$C$1101,MATCH(I472,'Jobber quotes'!$A$2:$A$1101,0))-B472)</f>
        <v>4</v>
      </c>
    </row>
    <row r="473" customFormat="false" ht="15" hidden="false" customHeight="false" outlineLevel="0" collapsed="false">
      <c r="A473" s="23" t="n">
        <v>412317436</v>
      </c>
      <c r="B473" s="24" t="n">
        <v>46034</v>
      </c>
      <c r="C473" s="25" t="s">
        <v>642</v>
      </c>
      <c r="D473" s="25" t="s">
        <v>111</v>
      </c>
      <c r="E473" s="25" t="s">
        <v>97</v>
      </c>
      <c r="F473" s="25" t="s">
        <v>83</v>
      </c>
      <c r="G473" s="25" t="s">
        <v>42</v>
      </c>
      <c r="H473" s="21" t="n">
        <v>16400</v>
      </c>
      <c r="I473" s="25" t="s">
        <v>814</v>
      </c>
      <c r="J473" s="25" t="s">
        <v>85</v>
      </c>
      <c r="K473" s="25"/>
      <c r="L473" s="25" t="s">
        <v>92</v>
      </c>
      <c r="M473" s="25"/>
      <c r="N473" s="26" t="n">
        <f aca="false">DATE(YEAR(B473),MONTH(B473),1)</f>
        <v>46023</v>
      </c>
      <c r="O473" s="12" t="n">
        <f aca="false">IF(I473="","",INDEX('Jobber quotes'!$C$2:$C$1101,MATCH(I473,'Jobber quotes'!$A$2:$A$1101,0))-B473)</f>
        <v>13</v>
      </c>
    </row>
    <row r="474" customFormat="false" ht="15" hidden="false" customHeight="false" outlineLevel="0" collapsed="false">
      <c r="A474" s="23" t="n">
        <v>412317487</v>
      </c>
      <c r="B474" s="24" t="n">
        <v>46034</v>
      </c>
      <c r="C474" s="25" t="s">
        <v>117</v>
      </c>
      <c r="D474" s="25" t="s">
        <v>106</v>
      </c>
      <c r="E474" s="25" t="s">
        <v>89</v>
      </c>
      <c r="F474" s="25" t="s">
        <v>90</v>
      </c>
      <c r="G474" s="25" t="s">
        <v>42</v>
      </c>
      <c r="H474" s="21" t="n">
        <v>6200</v>
      </c>
      <c r="I474" s="25" t="s">
        <v>815</v>
      </c>
      <c r="J474" s="25" t="s">
        <v>85</v>
      </c>
      <c r="K474" s="25"/>
      <c r="L474" s="25" t="s">
        <v>99</v>
      </c>
      <c r="M474" s="25"/>
      <c r="N474" s="26" t="n">
        <f aca="false">DATE(YEAR(B474),MONTH(B474),1)</f>
        <v>46023</v>
      </c>
      <c r="O474" s="12" t="n">
        <f aca="false">IF(I474="","",INDEX('Jobber quotes'!$C$2:$C$1101,MATCH(I474,'Jobber quotes'!$A$2:$A$1101,0))-B474)</f>
        <v>5</v>
      </c>
    </row>
    <row r="475" customFormat="false" ht="15" hidden="false" customHeight="false" outlineLevel="0" collapsed="false">
      <c r="A475" s="23" t="n">
        <v>412317502</v>
      </c>
      <c r="B475" s="24" t="n">
        <v>46035</v>
      </c>
      <c r="C475" s="25" t="s">
        <v>816</v>
      </c>
      <c r="D475" s="25" t="s">
        <v>106</v>
      </c>
      <c r="E475" s="25" t="s">
        <v>89</v>
      </c>
      <c r="F475" s="25" t="s">
        <v>94</v>
      </c>
      <c r="G475" s="25" t="s">
        <v>41</v>
      </c>
      <c r="H475" s="21" t="n">
        <v>7950</v>
      </c>
      <c r="I475" s="25" t="s">
        <v>817</v>
      </c>
      <c r="J475" s="25" t="s">
        <v>119</v>
      </c>
      <c r="K475" s="25" t="s">
        <v>818</v>
      </c>
      <c r="L475" s="25"/>
      <c r="M475" s="25"/>
      <c r="N475" s="26" t="n">
        <f aca="false">DATE(YEAR(B475),MONTH(B475),1)</f>
        <v>46023</v>
      </c>
      <c r="O475" s="12" t="n">
        <f aca="false">IF(I475="","",INDEX('Jobber quotes'!$C$2:$C$1101,MATCH(I475,'Jobber quotes'!$A$2:$A$1101,0))-B475)</f>
        <v>12</v>
      </c>
    </row>
    <row r="476" customFormat="false" ht="15" hidden="false" customHeight="false" outlineLevel="0" collapsed="false">
      <c r="A476" s="23" t="n">
        <v>412317552</v>
      </c>
      <c r="B476" s="24" t="n">
        <v>46035</v>
      </c>
      <c r="C476" s="25" t="s">
        <v>659</v>
      </c>
      <c r="D476" s="25" t="s">
        <v>111</v>
      </c>
      <c r="E476" s="25" t="s">
        <v>112</v>
      </c>
      <c r="F476" s="25" t="s">
        <v>83</v>
      </c>
      <c r="G476" s="25" t="s">
        <v>103</v>
      </c>
      <c r="H476" s="21"/>
      <c r="I476" s="25"/>
      <c r="J476" s="25"/>
      <c r="K476" s="25"/>
      <c r="L476" s="25"/>
      <c r="M476" s="25" t="s">
        <v>104</v>
      </c>
      <c r="N476" s="26" t="n">
        <f aca="false">DATE(YEAR(B476),MONTH(B476),1)</f>
        <v>46023</v>
      </c>
      <c r="O476" s="12" t="str">
        <f aca="false">IF(I476="","",INDEX('Jobber quotes'!$C$2:$C$1101,MATCH(I476,'Jobber quotes'!$A$2:$A$1101,0))-B476)</f>
        <v/>
      </c>
    </row>
    <row r="477" customFormat="false" ht="15" hidden="false" customHeight="false" outlineLevel="0" collapsed="false">
      <c r="A477" s="23" t="n">
        <v>412317593</v>
      </c>
      <c r="B477" s="24" t="n">
        <v>46035</v>
      </c>
      <c r="C477" s="25" t="s">
        <v>209</v>
      </c>
      <c r="D477" s="25" t="s">
        <v>156</v>
      </c>
      <c r="E477" s="25" t="s">
        <v>107</v>
      </c>
      <c r="F477" s="25" t="s">
        <v>90</v>
      </c>
      <c r="G477" s="25" t="s">
        <v>42</v>
      </c>
      <c r="H477" s="21" t="n">
        <v>9400</v>
      </c>
      <c r="I477" s="25" t="s">
        <v>819</v>
      </c>
      <c r="J477" s="25" t="s">
        <v>85</v>
      </c>
      <c r="K477" s="25"/>
      <c r="L477" s="25" t="s">
        <v>86</v>
      </c>
      <c r="M477" s="25"/>
      <c r="N477" s="26" t="n">
        <f aca="false">DATE(YEAR(B477),MONTH(B477),1)</f>
        <v>46023</v>
      </c>
      <c r="O477" s="12" t="n">
        <f aca="false">IF(I477="","",INDEX('Jobber quotes'!$C$2:$C$1101,MATCH(I477,'Jobber quotes'!$A$2:$A$1101,0))-B477)</f>
        <v>2</v>
      </c>
    </row>
    <row r="478" customFormat="false" ht="15" hidden="false" customHeight="false" outlineLevel="0" collapsed="false">
      <c r="A478" s="23" t="n">
        <v>412317641</v>
      </c>
      <c r="B478" s="24" t="n">
        <v>46035</v>
      </c>
      <c r="C478" s="25" t="s">
        <v>251</v>
      </c>
      <c r="D478" s="25" t="s">
        <v>111</v>
      </c>
      <c r="E478" s="25" t="s">
        <v>82</v>
      </c>
      <c r="F478" s="25" t="s">
        <v>94</v>
      </c>
      <c r="G478" s="25" t="s">
        <v>41</v>
      </c>
      <c r="H478" s="21" t="n">
        <v>10300</v>
      </c>
      <c r="I478" s="25" t="s">
        <v>820</v>
      </c>
      <c r="J478" s="25" t="s">
        <v>119</v>
      </c>
      <c r="K478" s="25" t="s">
        <v>821</v>
      </c>
      <c r="L478" s="25"/>
      <c r="M478" s="25" t="s">
        <v>125</v>
      </c>
      <c r="N478" s="26" t="n">
        <f aca="false">DATE(YEAR(B478),MONTH(B478),1)</f>
        <v>46023</v>
      </c>
      <c r="O478" s="12" t="n">
        <f aca="false">IF(I478="","",INDEX('Jobber quotes'!$C$2:$C$1101,MATCH(I478,'Jobber quotes'!$A$2:$A$1101,0))-B478)</f>
        <v>3</v>
      </c>
    </row>
    <row r="479" customFormat="false" ht="15" hidden="false" customHeight="false" outlineLevel="0" collapsed="false">
      <c r="A479" s="23" t="n">
        <v>412317663</v>
      </c>
      <c r="B479" s="24" t="n">
        <v>46035</v>
      </c>
      <c r="C479" s="25" t="s">
        <v>123</v>
      </c>
      <c r="D479" s="25" t="s">
        <v>101</v>
      </c>
      <c r="E479" s="25" t="s">
        <v>107</v>
      </c>
      <c r="F479" s="25" t="s">
        <v>83</v>
      </c>
      <c r="G479" s="25" t="s">
        <v>103</v>
      </c>
      <c r="H479" s="21"/>
      <c r="I479" s="25"/>
      <c r="J479" s="25"/>
      <c r="K479" s="25"/>
      <c r="L479" s="25"/>
      <c r="M479" s="25" t="s">
        <v>104</v>
      </c>
      <c r="N479" s="26" t="n">
        <f aca="false">DATE(YEAR(B479),MONTH(B479),1)</f>
        <v>46023</v>
      </c>
      <c r="O479" s="12" t="str">
        <f aca="false">IF(I479="","",INDEX('Jobber quotes'!$C$2:$C$1101,MATCH(I479,'Jobber quotes'!$A$2:$A$1101,0))-B479)</f>
        <v/>
      </c>
    </row>
    <row r="480" customFormat="false" ht="15" hidden="false" customHeight="false" outlineLevel="0" collapsed="false">
      <c r="A480" s="23" t="n">
        <v>412317711</v>
      </c>
      <c r="B480" s="24" t="n">
        <v>46036</v>
      </c>
      <c r="C480" s="25" t="s">
        <v>153</v>
      </c>
      <c r="D480" s="25" t="s">
        <v>111</v>
      </c>
      <c r="E480" s="25" t="s">
        <v>107</v>
      </c>
      <c r="F480" s="25" t="s">
        <v>90</v>
      </c>
      <c r="G480" s="25" t="s">
        <v>115</v>
      </c>
      <c r="H480" s="21"/>
      <c r="I480" s="25"/>
      <c r="J480" s="25"/>
      <c r="K480" s="25"/>
      <c r="L480" s="25" t="s">
        <v>164</v>
      </c>
      <c r="M480" s="25"/>
      <c r="N480" s="26" t="n">
        <f aca="false">DATE(YEAR(B480),MONTH(B480),1)</f>
        <v>46023</v>
      </c>
      <c r="O480" s="12" t="str">
        <f aca="false">IF(I480="","",INDEX('Jobber quotes'!$C$2:$C$1101,MATCH(I480,'Jobber quotes'!$A$2:$A$1101,0))-B480)</f>
        <v/>
      </c>
    </row>
    <row r="481" customFormat="false" ht="15" hidden="false" customHeight="false" outlineLevel="0" collapsed="false">
      <c r="A481" s="23" t="n">
        <v>412317740</v>
      </c>
      <c r="B481" s="24" t="n">
        <v>46036</v>
      </c>
      <c r="C481" s="25" t="s">
        <v>571</v>
      </c>
      <c r="D481" s="25" t="s">
        <v>111</v>
      </c>
      <c r="E481" s="25" t="s">
        <v>89</v>
      </c>
      <c r="F481" s="25" t="s">
        <v>94</v>
      </c>
      <c r="G481" s="25" t="s">
        <v>41</v>
      </c>
      <c r="H481" s="21" t="n">
        <v>18950</v>
      </c>
      <c r="I481" s="25" t="s">
        <v>822</v>
      </c>
      <c r="J481" s="25" t="s">
        <v>119</v>
      </c>
      <c r="K481" s="25" t="s">
        <v>823</v>
      </c>
      <c r="L481" s="25"/>
      <c r="M481" s="25" t="s">
        <v>147</v>
      </c>
      <c r="N481" s="26" t="n">
        <f aca="false">DATE(YEAR(B481),MONTH(B481),1)</f>
        <v>46023</v>
      </c>
      <c r="O481" s="12" t="n">
        <f aca="false">IF(I481="","",INDEX('Jobber quotes'!$C$2:$C$1101,MATCH(I481,'Jobber quotes'!$A$2:$A$1101,0))-B481)</f>
        <v>4</v>
      </c>
    </row>
    <row r="482" customFormat="false" ht="15" hidden="false" customHeight="false" outlineLevel="0" collapsed="false">
      <c r="A482" s="23" t="n">
        <v>412317786</v>
      </c>
      <c r="B482" s="24" t="n">
        <v>46036</v>
      </c>
      <c r="C482" s="25" t="s">
        <v>150</v>
      </c>
      <c r="D482" s="25" t="s">
        <v>111</v>
      </c>
      <c r="E482" s="25" t="s">
        <v>112</v>
      </c>
      <c r="F482" s="25" t="s">
        <v>83</v>
      </c>
      <c r="G482" s="25" t="s">
        <v>115</v>
      </c>
      <c r="H482" s="21"/>
      <c r="I482" s="25"/>
      <c r="J482" s="25"/>
      <c r="K482" s="25"/>
      <c r="L482" s="25" t="s">
        <v>116</v>
      </c>
      <c r="M482" s="25"/>
      <c r="N482" s="26" t="n">
        <f aca="false">DATE(YEAR(B482),MONTH(B482),1)</f>
        <v>46023</v>
      </c>
      <c r="O482" s="12" t="str">
        <f aca="false">IF(I482="","",INDEX('Jobber quotes'!$C$2:$C$1101,MATCH(I482,'Jobber quotes'!$A$2:$A$1101,0))-B482)</f>
        <v/>
      </c>
    </row>
    <row r="483" customFormat="false" ht="15" hidden="false" customHeight="false" outlineLevel="0" collapsed="false">
      <c r="A483" s="23" t="n">
        <v>412317805</v>
      </c>
      <c r="B483" s="24" t="n">
        <v>46036</v>
      </c>
      <c r="C483" s="25" t="s">
        <v>290</v>
      </c>
      <c r="D483" s="25" t="s">
        <v>111</v>
      </c>
      <c r="E483" s="25" t="s">
        <v>89</v>
      </c>
      <c r="F483" s="25" t="s">
        <v>90</v>
      </c>
      <c r="G483" s="25" t="s">
        <v>42</v>
      </c>
      <c r="H483" s="21" t="n">
        <v>15700</v>
      </c>
      <c r="I483" s="25" t="s">
        <v>824</v>
      </c>
      <c r="J483" s="25" t="s">
        <v>85</v>
      </c>
      <c r="K483" s="25"/>
      <c r="L483" s="25" t="s">
        <v>109</v>
      </c>
      <c r="M483" s="25"/>
      <c r="N483" s="26" t="n">
        <f aca="false">DATE(YEAR(B483),MONTH(B483),1)</f>
        <v>46023</v>
      </c>
      <c r="O483" s="12" t="n">
        <f aca="false">IF(I483="","",INDEX('Jobber quotes'!$C$2:$C$1101,MATCH(I483,'Jobber quotes'!$A$2:$A$1101,0))-B483)</f>
        <v>6</v>
      </c>
    </row>
    <row r="484" customFormat="false" ht="15" hidden="false" customHeight="false" outlineLevel="0" collapsed="false">
      <c r="A484" s="23" t="n">
        <v>412317863</v>
      </c>
      <c r="B484" s="24" t="n">
        <v>46036</v>
      </c>
      <c r="C484" s="25" t="s">
        <v>654</v>
      </c>
      <c r="D484" s="25" t="s">
        <v>81</v>
      </c>
      <c r="E484" s="25" t="s">
        <v>89</v>
      </c>
      <c r="F484" s="25" t="s">
        <v>94</v>
      </c>
      <c r="G484" s="25" t="s">
        <v>41</v>
      </c>
      <c r="H484" s="21" t="n">
        <v>15950</v>
      </c>
      <c r="I484" s="25" t="s">
        <v>825</v>
      </c>
      <c r="J484" s="25" t="s">
        <v>119</v>
      </c>
      <c r="K484" s="25" t="s">
        <v>826</v>
      </c>
      <c r="L484" s="25"/>
      <c r="M484" s="25"/>
      <c r="N484" s="26" t="n">
        <f aca="false">DATE(YEAR(B484),MONTH(B484),1)</f>
        <v>46023</v>
      </c>
      <c r="O484" s="12" t="n">
        <f aca="false">IF(I484="","",INDEX('Jobber quotes'!$C$2:$C$1101,MATCH(I484,'Jobber quotes'!$A$2:$A$1101,0))-B484)</f>
        <v>2</v>
      </c>
    </row>
    <row r="485" customFormat="false" ht="15" hidden="false" customHeight="false" outlineLevel="0" collapsed="false">
      <c r="A485" s="23" t="n">
        <v>412317878</v>
      </c>
      <c r="B485" s="24" t="n">
        <v>46036</v>
      </c>
      <c r="C485" s="25" t="s">
        <v>80</v>
      </c>
      <c r="D485" s="25" t="s">
        <v>81</v>
      </c>
      <c r="E485" s="25" t="s">
        <v>107</v>
      </c>
      <c r="F485" s="25" t="s">
        <v>83</v>
      </c>
      <c r="G485" s="25" t="s">
        <v>42</v>
      </c>
      <c r="H485" s="21" t="n">
        <v>6800</v>
      </c>
      <c r="I485" s="25" t="s">
        <v>827</v>
      </c>
      <c r="J485" s="25" t="s">
        <v>85</v>
      </c>
      <c r="K485" s="25"/>
      <c r="L485" s="25" t="s">
        <v>109</v>
      </c>
      <c r="M485" s="25"/>
      <c r="N485" s="26" t="n">
        <f aca="false">DATE(YEAR(B485),MONTH(B485),1)</f>
        <v>46023</v>
      </c>
      <c r="O485" s="12" t="n">
        <f aca="false">IF(I485="","",INDEX('Jobber quotes'!$C$2:$C$1101,MATCH(I485,'Jobber quotes'!$A$2:$A$1101,0))-B485)</f>
        <v>10</v>
      </c>
    </row>
    <row r="486" customFormat="false" ht="15" hidden="false" customHeight="false" outlineLevel="0" collapsed="false">
      <c r="A486" s="23" t="n">
        <v>412317932</v>
      </c>
      <c r="B486" s="24" t="n">
        <v>46036</v>
      </c>
      <c r="C486" s="25" t="s">
        <v>379</v>
      </c>
      <c r="D486" s="25" t="s">
        <v>88</v>
      </c>
      <c r="E486" s="25" t="s">
        <v>112</v>
      </c>
      <c r="F486" s="25" t="s">
        <v>90</v>
      </c>
      <c r="G486" s="25" t="s">
        <v>115</v>
      </c>
      <c r="H486" s="21"/>
      <c r="I486" s="25"/>
      <c r="J486" s="25"/>
      <c r="K486" s="25"/>
      <c r="L486" s="25" t="s">
        <v>164</v>
      </c>
      <c r="M486" s="25"/>
      <c r="N486" s="26" t="n">
        <f aca="false">DATE(YEAR(B486),MONTH(B486),1)</f>
        <v>46023</v>
      </c>
      <c r="O486" s="12" t="str">
        <f aca="false">IF(I486="","",INDEX('Jobber quotes'!$C$2:$C$1101,MATCH(I486,'Jobber quotes'!$A$2:$A$1101,0))-B486)</f>
        <v/>
      </c>
    </row>
    <row r="487" customFormat="false" ht="15" hidden="false" customHeight="false" outlineLevel="0" collapsed="false">
      <c r="A487" s="23" t="n">
        <v>412317952</v>
      </c>
      <c r="B487" s="24" t="n">
        <v>46036</v>
      </c>
      <c r="C487" s="25" t="s">
        <v>492</v>
      </c>
      <c r="D487" s="25" t="s">
        <v>88</v>
      </c>
      <c r="E487" s="25" t="s">
        <v>107</v>
      </c>
      <c r="F487" s="25" t="s">
        <v>94</v>
      </c>
      <c r="G487" s="25" t="s">
        <v>42</v>
      </c>
      <c r="H487" s="21" t="n">
        <v>24500</v>
      </c>
      <c r="I487" s="25" t="s">
        <v>828</v>
      </c>
      <c r="J487" s="25" t="s">
        <v>85</v>
      </c>
      <c r="K487" s="25"/>
      <c r="L487" s="25" t="s">
        <v>92</v>
      </c>
      <c r="M487" s="25"/>
      <c r="N487" s="26" t="n">
        <f aca="false">DATE(YEAR(B487),MONTH(B487),1)</f>
        <v>46023</v>
      </c>
      <c r="O487" s="12" t="n">
        <f aca="false">IF(I487="","",INDEX('Jobber quotes'!$C$2:$C$1101,MATCH(I487,'Jobber quotes'!$A$2:$A$1101,0))-B487)</f>
        <v>4</v>
      </c>
    </row>
    <row r="488" customFormat="false" ht="15" hidden="false" customHeight="false" outlineLevel="0" collapsed="false">
      <c r="A488" s="23" t="n">
        <v>412318004</v>
      </c>
      <c r="B488" s="24" t="n">
        <v>46037</v>
      </c>
      <c r="C488" s="25" t="s">
        <v>145</v>
      </c>
      <c r="D488" s="25" t="s">
        <v>81</v>
      </c>
      <c r="E488" s="25" t="s">
        <v>112</v>
      </c>
      <c r="F488" s="25" t="s">
        <v>83</v>
      </c>
      <c r="G488" s="25" t="s">
        <v>42</v>
      </c>
      <c r="H488" s="21" t="n">
        <v>11250</v>
      </c>
      <c r="I488" s="25" t="s">
        <v>829</v>
      </c>
      <c r="J488" s="25" t="s">
        <v>85</v>
      </c>
      <c r="K488" s="25"/>
      <c r="L488" s="25" t="s">
        <v>99</v>
      </c>
      <c r="M488" s="25"/>
      <c r="N488" s="26" t="n">
        <f aca="false">DATE(YEAR(B488),MONTH(B488),1)</f>
        <v>46023</v>
      </c>
      <c r="O488" s="12" t="n">
        <f aca="false">IF(I488="","",INDEX('Jobber quotes'!$C$2:$C$1101,MATCH(I488,'Jobber quotes'!$A$2:$A$1101,0))-B488)</f>
        <v>7</v>
      </c>
    </row>
    <row r="489" customFormat="false" ht="15" hidden="false" customHeight="false" outlineLevel="0" collapsed="false">
      <c r="A489" s="23" t="n">
        <v>412318035</v>
      </c>
      <c r="B489" s="24" t="n">
        <v>46037</v>
      </c>
      <c r="C489" s="25" t="s">
        <v>389</v>
      </c>
      <c r="D489" s="25" t="s">
        <v>88</v>
      </c>
      <c r="E489" s="25" t="s">
        <v>112</v>
      </c>
      <c r="F489" s="25" t="s">
        <v>90</v>
      </c>
      <c r="G489" s="25" t="s">
        <v>42</v>
      </c>
      <c r="H489" s="21" t="n">
        <v>22000</v>
      </c>
      <c r="I489" s="25" t="s">
        <v>830</v>
      </c>
      <c r="J489" s="25" t="s">
        <v>85</v>
      </c>
      <c r="K489" s="25"/>
      <c r="L489" s="25" t="s">
        <v>99</v>
      </c>
      <c r="M489" s="25"/>
      <c r="N489" s="26" t="n">
        <f aca="false">DATE(YEAR(B489),MONTH(B489),1)</f>
        <v>46023</v>
      </c>
      <c r="O489" s="12" t="n">
        <f aca="false">IF(I489="","",INDEX('Jobber quotes'!$C$2:$C$1101,MATCH(I489,'Jobber quotes'!$A$2:$A$1101,0))-B489)</f>
        <v>3</v>
      </c>
    </row>
    <row r="490" customFormat="false" ht="15" hidden="false" customHeight="false" outlineLevel="0" collapsed="false">
      <c r="A490" s="23" t="n">
        <v>412318062</v>
      </c>
      <c r="B490" s="24" t="n">
        <v>46037</v>
      </c>
      <c r="C490" s="25" t="s">
        <v>165</v>
      </c>
      <c r="D490" s="25" t="s">
        <v>88</v>
      </c>
      <c r="E490" s="25" t="s">
        <v>89</v>
      </c>
      <c r="F490" s="25" t="s">
        <v>94</v>
      </c>
      <c r="G490" s="25" t="s">
        <v>42</v>
      </c>
      <c r="H490" s="21" t="n">
        <v>6450</v>
      </c>
      <c r="I490" s="25" t="s">
        <v>831</v>
      </c>
      <c r="J490" s="25" t="s">
        <v>85</v>
      </c>
      <c r="K490" s="25"/>
      <c r="L490" s="25" t="s">
        <v>86</v>
      </c>
      <c r="M490" s="25" t="s">
        <v>125</v>
      </c>
      <c r="N490" s="26" t="n">
        <f aca="false">DATE(YEAR(B490),MONTH(B490),1)</f>
        <v>46023</v>
      </c>
      <c r="O490" s="12" t="n">
        <f aca="false">IF(I490="","",INDEX('Jobber quotes'!$C$2:$C$1101,MATCH(I490,'Jobber quotes'!$A$2:$A$1101,0))-B490)</f>
        <v>11</v>
      </c>
    </row>
    <row r="491" customFormat="false" ht="15" hidden="false" customHeight="false" outlineLevel="0" collapsed="false">
      <c r="A491" s="23" t="n">
        <v>412318123</v>
      </c>
      <c r="B491" s="24" t="n">
        <v>46037</v>
      </c>
      <c r="C491" s="25" t="s">
        <v>399</v>
      </c>
      <c r="D491" s="25" t="s">
        <v>81</v>
      </c>
      <c r="E491" s="25" t="s">
        <v>112</v>
      </c>
      <c r="F491" s="25" t="s">
        <v>83</v>
      </c>
      <c r="G491" s="25" t="s">
        <v>42</v>
      </c>
      <c r="H491" s="21" t="n">
        <v>28950</v>
      </c>
      <c r="I491" s="25" t="s">
        <v>832</v>
      </c>
      <c r="J491" s="25" t="s">
        <v>85</v>
      </c>
      <c r="K491" s="25"/>
      <c r="L491" s="25" t="s">
        <v>99</v>
      </c>
      <c r="M491" s="25" t="s">
        <v>125</v>
      </c>
      <c r="N491" s="26" t="n">
        <f aca="false">DATE(YEAR(B491),MONTH(B491),1)</f>
        <v>46023</v>
      </c>
      <c r="O491" s="12" t="n">
        <f aca="false">IF(I491="","",INDEX('Jobber quotes'!$C$2:$C$1101,MATCH(I491,'Jobber quotes'!$A$2:$A$1101,0))-B491)</f>
        <v>3</v>
      </c>
    </row>
    <row r="492" customFormat="false" ht="15" hidden="false" customHeight="false" outlineLevel="0" collapsed="false">
      <c r="A492" s="23" t="n">
        <v>412318155</v>
      </c>
      <c r="B492" s="24" t="n">
        <v>46038</v>
      </c>
      <c r="C492" s="25" t="s">
        <v>659</v>
      </c>
      <c r="D492" s="25" t="s">
        <v>111</v>
      </c>
      <c r="E492" s="25" t="s">
        <v>107</v>
      </c>
      <c r="F492" s="25" t="s">
        <v>90</v>
      </c>
      <c r="G492" s="25" t="s">
        <v>103</v>
      </c>
      <c r="H492" s="21"/>
      <c r="I492" s="25"/>
      <c r="J492" s="25"/>
      <c r="K492" s="25"/>
      <c r="L492" s="25"/>
      <c r="M492" s="25" t="s">
        <v>104</v>
      </c>
      <c r="N492" s="26" t="n">
        <f aca="false">DATE(YEAR(B492),MONTH(B492),1)</f>
        <v>46023</v>
      </c>
      <c r="O492" s="12" t="str">
        <f aca="false">IF(I492="","",INDEX('Jobber quotes'!$C$2:$C$1101,MATCH(I492,'Jobber quotes'!$A$2:$A$1101,0))-B492)</f>
        <v/>
      </c>
    </row>
    <row r="493" customFormat="false" ht="15" hidden="false" customHeight="false" outlineLevel="0" collapsed="false">
      <c r="A493" s="23" t="n">
        <v>412318186</v>
      </c>
      <c r="B493" s="24" t="n">
        <v>46038</v>
      </c>
      <c r="C493" s="25" t="s">
        <v>833</v>
      </c>
      <c r="D493" s="25" t="s">
        <v>101</v>
      </c>
      <c r="E493" s="25" t="s">
        <v>89</v>
      </c>
      <c r="F493" s="25" t="s">
        <v>94</v>
      </c>
      <c r="G493" s="25" t="s">
        <v>42</v>
      </c>
      <c r="H493" s="21" t="n">
        <v>21800</v>
      </c>
      <c r="I493" s="25" t="s">
        <v>834</v>
      </c>
      <c r="J493" s="25" t="s">
        <v>85</v>
      </c>
      <c r="K493" s="25"/>
      <c r="L493" s="25" t="s">
        <v>109</v>
      </c>
      <c r="M493" s="25"/>
      <c r="N493" s="26" t="n">
        <f aca="false">DATE(YEAR(B493),MONTH(B493),1)</f>
        <v>46023</v>
      </c>
      <c r="O493" s="12" t="n">
        <f aca="false">IF(I493="","",INDEX('Jobber quotes'!$C$2:$C$1101,MATCH(I493,'Jobber quotes'!$A$2:$A$1101,0))-B493)</f>
        <v>11</v>
      </c>
    </row>
    <row r="494" customFormat="false" ht="15" hidden="false" customHeight="false" outlineLevel="0" collapsed="false">
      <c r="A494" s="23" t="n">
        <v>412318226</v>
      </c>
      <c r="B494" s="24" t="n">
        <v>46038</v>
      </c>
      <c r="C494" s="25" t="s">
        <v>835</v>
      </c>
      <c r="D494" s="25" t="s">
        <v>81</v>
      </c>
      <c r="E494" s="25" t="s">
        <v>102</v>
      </c>
      <c r="F494" s="25" t="s">
        <v>83</v>
      </c>
      <c r="G494" s="25" t="s">
        <v>41</v>
      </c>
      <c r="H494" s="21" t="n">
        <v>16150</v>
      </c>
      <c r="I494" s="25" t="s">
        <v>836</v>
      </c>
      <c r="J494" s="25" t="s">
        <v>119</v>
      </c>
      <c r="K494" s="25" t="s">
        <v>837</v>
      </c>
      <c r="L494" s="25"/>
      <c r="M494" s="25"/>
      <c r="N494" s="26" t="n">
        <f aca="false">DATE(YEAR(B494),MONTH(B494),1)</f>
        <v>46023</v>
      </c>
      <c r="O494" s="12" t="n">
        <f aca="false">IF(I494="","",INDEX('Jobber quotes'!$C$2:$C$1101,MATCH(I494,'Jobber quotes'!$A$2:$A$1101,0))-B494)</f>
        <v>1</v>
      </c>
    </row>
    <row r="495" customFormat="false" ht="15" hidden="false" customHeight="false" outlineLevel="0" collapsed="false">
      <c r="A495" s="23" t="n">
        <v>412318251</v>
      </c>
      <c r="B495" s="24" t="n">
        <v>46039</v>
      </c>
      <c r="C495" s="25" t="s">
        <v>393</v>
      </c>
      <c r="D495" s="25" t="s">
        <v>101</v>
      </c>
      <c r="E495" s="25" t="s">
        <v>97</v>
      </c>
      <c r="F495" s="25" t="s">
        <v>90</v>
      </c>
      <c r="G495" s="25" t="s">
        <v>42</v>
      </c>
      <c r="H495" s="21" t="n">
        <v>16100</v>
      </c>
      <c r="I495" s="25" t="s">
        <v>838</v>
      </c>
      <c r="J495" s="25" t="s">
        <v>85</v>
      </c>
      <c r="K495" s="25"/>
      <c r="L495" s="25" t="s">
        <v>92</v>
      </c>
      <c r="M495" s="25"/>
      <c r="N495" s="26" t="n">
        <f aca="false">DATE(YEAR(B495),MONTH(B495),1)</f>
        <v>46023</v>
      </c>
      <c r="O495" s="12" t="n">
        <f aca="false">IF(I495="","",INDEX('Jobber quotes'!$C$2:$C$1101,MATCH(I495,'Jobber quotes'!$A$2:$A$1101,0))-B495)</f>
        <v>4</v>
      </c>
    </row>
    <row r="496" customFormat="false" ht="15" hidden="false" customHeight="false" outlineLevel="0" collapsed="false">
      <c r="A496" s="23" t="n">
        <v>412318281</v>
      </c>
      <c r="B496" s="24" t="n">
        <v>46040</v>
      </c>
      <c r="C496" s="25" t="s">
        <v>305</v>
      </c>
      <c r="D496" s="25" t="s">
        <v>81</v>
      </c>
      <c r="E496" s="25" t="s">
        <v>89</v>
      </c>
      <c r="F496" s="25" t="s">
        <v>94</v>
      </c>
      <c r="G496" s="25" t="s">
        <v>115</v>
      </c>
      <c r="H496" s="21"/>
      <c r="I496" s="25"/>
      <c r="J496" s="25"/>
      <c r="K496" s="25"/>
      <c r="L496" s="25" t="s">
        <v>164</v>
      </c>
      <c r="M496" s="25"/>
      <c r="N496" s="26" t="n">
        <f aca="false">DATE(YEAR(B496),MONTH(B496),1)</f>
        <v>46023</v>
      </c>
      <c r="O496" s="12" t="str">
        <f aca="false">IF(I496="","",INDEX('Jobber quotes'!$C$2:$C$1101,MATCH(I496,'Jobber quotes'!$A$2:$A$1101,0))-B496)</f>
        <v/>
      </c>
    </row>
    <row r="497" customFormat="false" ht="15" hidden="false" customHeight="false" outlineLevel="0" collapsed="false">
      <c r="A497" s="23" t="n">
        <v>412318318</v>
      </c>
      <c r="B497" s="24" t="n">
        <v>46041</v>
      </c>
      <c r="C497" s="25" t="s">
        <v>393</v>
      </c>
      <c r="D497" s="25" t="s">
        <v>101</v>
      </c>
      <c r="E497" s="25" t="s">
        <v>89</v>
      </c>
      <c r="F497" s="25" t="s">
        <v>83</v>
      </c>
      <c r="G497" s="25" t="s">
        <v>42</v>
      </c>
      <c r="H497" s="21" t="n">
        <v>9400</v>
      </c>
      <c r="I497" s="25" t="s">
        <v>839</v>
      </c>
      <c r="J497" s="25" t="s">
        <v>85</v>
      </c>
      <c r="K497" s="25"/>
      <c r="L497" s="25" t="s">
        <v>99</v>
      </c>
      <c r="M497" s="25"/>
      <c r="N497" s="26" t="n">
        <f aca="false">DATE(YEAR(B497),MONTH(B497),1)</f>
        <v>46023</v>
      </c>
      <c r="O497" s="12" t="n">
        <f aca="false">IF(I497="","",INDEX('Jobber quotes'!$C$2:$C$1101,MATCH(I497,'Jobber quotes'!$A$2:$A$1101,0))-B497)</f>
        <v>10</v>
      </c>
    </row>
    <row r="498" customFormat="false" ht="15" hidden="false" customHeight="false" outlineLevel="0" collapsed="false">
      <c r="A498" s="23" t="n">
        <v>412318381</v>
      </c>
      <c r="B498" s="24" t="n">
        <v>46041</v>
      </c>
      <c r="C498" s="25" t="s">
        <v>586</v>
      </c>
      <c r="D498" s="25" t="s">
        <v>156</v>
      </c>
      <c r="E498" s="25" t="s">
        <v>89</v>
      </c>
      <c r="F498" s="25" t="s">
        <v>90</v>
      </c>
      <c r="G498" s="25" t="s">
        <v>42</v>
      </c>
      <c r="H498" s="21" t="n">
        <v>34000</v>
      </c>
      <c r="I498" s="25" t="s">
        <v>840</v>
      </c>
      <c r="J498" s="25" t="s">
        <v>85</v>
      </c>
      <c r="K498" s="25"/>
      <c r="L498" s="25" t="s">
        <v>109</v>
      </c>
      <c r="M498" s="25"/>
      <c r="N498" s="26" t="n">
        <f aca="false">DATE(YEAR(B498),MONTH(B498),1)</f>
        <v>46023</v>
      </c>
      <c r="O498" s="12" t="n">
        <f aca="false">IF(I498="","",INDEX('Jobber quotes'!$C$2:$C$1101,MATCH(I498,'Jobber quotes'!$A$2:$A$1101,0))-B498)</f>
        <v>7</v>
      </c>
    </row>
    <row r="499" customFormat="false" ht="15" hidden="false" customHeight="false" outlineLevel="0" collapsed="false">
      <c r="A499" s="23" t="n">
        <v>412318419</v>
      </c>
      <c r="B499" s="24" t="n">
        <v>46041</v>
      </c>
      <c r="C499" s="25" t="s">
        <v>571</v>
      </c>
      <c r="D499" s="25" t="s">
        <v>111</v>
      </c>
      <c r="E499" s="25" t="s">
        <v>97</v>
      </c>
      <c r="F499" s="25" t="s">
        <v>94</v>
      </c>
      <c r="G499" s="25" t="s">
        <v>42</v>
      </c>
      <c r="H499" s="21" t="n">
        <v>12200</v>
      </c>
      <c r="I499" s="25" t="s">
        <v>841</v>
      </c>
      <c r="J499" s="25" t="s">
        <v>85</v>
      </c>
      <c r="K499" s="25"/>
      <c r="L499" s="25" t="s">
        <v>92</v>
      </c>
      <c r="M499" s="25" t="s">
        <v>125</v>
      </c>
      <c r="N499" s="26" t="n">
        <f aca="false">DATE(YEAR(B499),MONTH(B499),1)</f>
        <v>46023</v>
      </c>
      <c r="O499" s="12" t="n">
        <f aca="false">IF(I499="","",INDEX('Jobber quotes'!$C$2:$C$1101,MATCH(I499,'Jobber quotes'!$A$2:$A$1101,0))-B499)</f>
        <v>14</v>
      </c>
    </row>
    <row r="500" customFormat="false" ht="15" hidden="false" customHeight="false" outlineLevel="0" collapsed="false">
      <c r="A500" s="23" t="n">
        <v>412318439</v>
      </c>
      <c r="B500" s="24" t="n">
        <v>46042</v>
      </c>
      <c r="C500" s="25" t="s">
        <v>261</v>
      </c>
      <c r="D500" s="25" t="s">
        <v>81</v>
      </c>
      <c r="E500" s="25" t="s">
        <v>89</v>
      </c>
      <c r="F500" s="25" t="s">
        <v>83</v>
      </c>
      <c r="G500" s="25" t="s">
        <v>42</v>
      </c>
      <c r="H500" s="21" t="n">
        <v>17300</v>
      </c>
      <c r="I500" s="25" t="s">
        <v>842</v>
      </c>
      <c r="J500" s="25" t="s">
        <v>85</v>
      </c>
      <c r="K500" s="25"/>
      <c r="L500" s="25" t="s">
        <v>99</v>
      </c>
      <c r="M500" s="25" t="s">
        <v>125</v>
      </c>
      <c r="N500" s="26" t="n">
        <f aca="false">DATE(YEAR(B500),MONTH(B500),1)</f>
        <v>46023</v>
      </c>
      <c r="O500" s="12" t="n">
        <f aca="false">IF(I500="","",INDEX('Jobber quotes'!$C$2:$C$1101,MATCH(I500,'Jobber quotes'!$A$2:$A$1101,0))-B500)</f>
        <v>13</v>
      </c>
    </row>
    <row r="501" customFormat="false" ht="15" hidden="false" customHeight="false" outlineLevel="0" collapsed="false">
      <c r="A501" s="23" t="n">
        <v>412318465</v>
      </c>
      <c r="B501" s="24" t="n">
        <v>46042</v>
      </c>
      <c r="C501" s="25" t="s">
        <v>491</v>
      </c>
      <c r="D501" s="25" t="s">
        <v>111</v>
      </c>
      <c r="E501" s="25" t="s">
        <v>112</v>
      </c>
      <c r="F501" s="25" t="s">
        <v>90</v>
      </c>
      <c r="G501" s="25" t="s">
        <v>42</v>
      </c>
      <c r="H501" s="21" t="n">
        <v>31300</v>
      </c>
      <c r="I501" s="25" t="s">
        <v>843</v>
      </c>
      <c r="J501" s="25" t="s">
        <v>85</v>
      </c>
      <c r="K501" s="25"/>
      <c r="L501" s="25" t="s">
        <v>99</v>
      </c>
      <c r="M501" s="25"/>
      <c r="N501" s="26" t="n">
        <f aca="false">DATE(YEAR(B501),MONTH(B501),1)</f>
        <v>46023</v>
      </c>
      <c r="O501" s="12" t="n">
        <f aca="false">IF(I501="","",INDEX('Jobber quotes'!$C$2:$C$1101,MATCH(I501,'Jobber quotes'!$A$2:$A$1101,0))-B501)</f>
        <v>4</v>
      </c>
    </row>
    <row r="502" customFormat="false" ht="15" hidden="false" customHeight="false" outlineLevel="0" collapsed="false">
      <c r="A502" s="23" t="n">
        <v>412318527</v>
      </c>
      <c r="B502" s="24" t="n">
        <v>46042</v>
      </c>
      <c r="C502" s="25" t="s">
        <v>384</v>
      </c>
      <c r="D502" s="25" t="s">
        <v>88</v>
      </c>
      <c r="E502" s="25" t="s">
        <v>89</v>
      </c>
      <c r="F502" s="25" t="s">
        <v>94</v>
      </c>
      <c r="G502" s="25" t="s">
        <v>42</v>
      </c>
      <c r="H502" s="21" t="n">
        <v>5400</v>
      </c>
      <c r="I502" s="25" t="s">
        <v>844</v>
      </c>
      <c r="J502" s="25" t="s">
        <v>85</v>
      </c>
      <c r="K502" s="25"/>
      <c r="L502" s="25" t="s">
        <v>99</v>
      </c>
      <c r="M502" s="25"/>
      <c r="N502" s="26" t="n">
        <f aca="false">DATE(YEAR(B502),MONTH(B502),1)</f>
        <v>46023</v>
      </c>
      <c r="O502" s="12" t="n">
        <f aca="false">IF(I502="","",INDEX('Jobber quotes'!$C$2:$C$1101,MATCH(I502,'Jobber quotes'!$A$2:$A$1101,0))-B502)</f>
        <v>5</v>
      </c>
    </row>
    <row r="503" customFormat="false" ht="15" hidden="false" customHeight="false" outlineLevel="0" collapsed="false">
      <c r="A503" s="23" t="n">
        <v>412318548</v>
      </c>
      <c r="B503" s="24" t="n">
        <v>46042</v>
      </c>
      <c r="C503" s="25" t="s">
        <v>340</v>
      </c>
      <c r="D503" s="25" t="s">
        <v>156</v>
      </c>
      <c r="E503" s="25" t="s">
        <v>89</v>
      </c>
      <c r="F503" s="25" t="s">
        <v>83</v>
      </c>
      <c r="G503" s="25" t="s">
        <v>115</v>
      </c>
      <c r="H503" s="21"/>
      <c r="I503" s="25"/>
      <c r="J503" s="25"/>
      <c r="K503" s="25"/>
      <c r="L503" s="25" t="s">
        <v>164</v>
      </c>
      <c r="M503" s="25"/>
      <c r="N503" s="26" t="n">
        <f aca="false">DATE(YEAR(B503),MONTH(B503),1)</f>
        <v>46023</v>
      </c>
      <c r="O503" s="12" t="str">
        <f aca="false">IF(I503="","",INDEX('Jobber quotes'!$C$2:$C$1101,MATCH(I503,'Jobber quotes'!$A$2:$A$1101,0))-B503)</f>
        <v/>
      </c>
    </row>
    <row r="504" customFormat="false" ht="15" hidden="false" customHeight="false" outlineLevel="0" collapsed="false">
      <c r="A504" s="23" t="n">
        <v>412318595</v>
      </c>
      <c r="B504" s="24" t="n">
        <v>46042</v>
      </c>
      <c r="C504" s="25" t="s">
        <v>228</v>
      </c>
      <c r="D504" s="25" t="s">
        <v>101</v>
      </c>
      <c r="E504" s="25" t="s">
        <v>97</v>
      </c>
      <c r="F504" s="25" t="s">
        <v>90</v>
      </c>
      <c r="G504" s="25" t="s">
        <v>42</v>
      </c>
      <c r="H504" s="21" t="n">
        <v>14150</v>
      </c>
      <c r="I504" s="25" t="s">
        <v>845</v>
      </c>
      <c r="J504" s="25" t="s">
        <v>85</v>
      </c>
      <c r="K504" s="25"/>
      <c r="L504" s="25" t="s">
        <v>99</v>
      </c>
      <c r="M504" s="25"/>
      <c r="N504" s="26" t="n">
        <f aca="false">DATE(YEAR(B504),MONTH(B504),1)</f>
        <v>46023</v>
      </c>
      <c r="O504" s="12" t="n">
        <f aca="false">IF(I504="","",INDEX('Jobber quotes'!$C$2:$C$1101,MATCH(I504,'Jobber quotes'!$A$2:$A$1101,0))-B504)</f>
        <v>8</v>
      </c>
    </row>
    <row r="505" customFormat="false" ht="15" hidden="false" customHeight="false" outlineLevel="0" collapsed="false">
      <c r="A505" s="23" t="n">
        <v>412318637</v>
      </c>
      <c r="B505" s="24" t="n">
        <v>46042</v>
      </c>
      <c r="C505" s="25" t="s">
        <v>846</v>
      </c>
      <c r="D505" s="25" t="s">
        <v>101</v>
      </c>
      <c r="E505" s="25" t="s">
        <v>97</v>
      </c>
      <c r="F505" s="25" t="s">
        <v>94</v>
      </c>
      <c r="G505" s="25" t="s">
        <v>42</v>
      </c>
      <c r="H505" s="21" t="n">
        <v>11900</v>
      </c>
      <c r="I505" s="25" t="s">
        <v>847</v>
      </c>
      <c r="J505" s="25" t="s">
        <v>85</v>
      </c>
      <c r="K505" s="25"/>
      <c r="L505" s="25" t="s">
        <v>99</v>
      </c>
      <c r="M505" s="25"/>
      <c r="N505" s="26" t="n">
        <f aca="false">DATE(YEAR(B505),MONTH(B505),1)</f>
        <v>46023</v>
      </c>
      <c r="O505" s="12" t="n">
        <f aca="false">IF(I505="","",INDEX('Jobber quotes'!$C$2:$C$1101,MATCH(I505,'Jobber quotes'!$A$2:$A$1101,0))-B505)</f>
        <v>9</v>
      </c>
    </row>
    <row r="506" customFormat="false" ht="15" hidden="false" customHeight="false" outlineLevel="0" collapsed="false">
      <c r="A506" s="23" t="n">
        <v>412318676</v>
      </c>
      <c r="B506" s="24" t="n">
        <v>46042</v>
      </c>
      <c r="C506" s="25" t="s">
        <v>284</v>
      </c>
      <c r="D506" s="25" t="s">
        <v>81</v>
      </c>
      <c r="E506" s="25" t="s">
        <v>89</v>
      </c>
      <c r="F506" s="25" t="s">
        <v>83</v>
      </c>
      <c r="G506" s="25" t="s">
        <v>115</v>
      </c>
      <c r="H506" s="21"/>
      <c r="I506" s="25"/>
      <c r="J506" s="25"/>
      <c r="K506" s="25"/>
      <c r="L506" s="25" t="s">
        <v>116</v>
      </c>
      <c r="M506" s="25"/>
      <c r="N506" s="26" t="n">
        <f aca="false">DATE(YEAR(B506),MONTH(B506),1)</f>
        <v>46023</v>
      </c>
      <c r="O506" s="12" t="str">
        <f aca="false">IF(I506="","",INDEX('Jobber quotes'!$C$2:$C$1101,MATCH(I506,'Jobber quotes'!$A$2:$A$1101,0))-B506)</f>
        <v/>
      </c>
    </row>
    <row r="507" customFormat="false" ht="15" hidden="false" customHeight="false" outlineLevel="0" collapsed="false">
      <c r="A507" s="23" t="n">
        <v>412318715</v>
      </c>
      <c r="B507" s="24" t="n">
        <v>46042</v>
      </c>
      <c r="C507" s="25" t="s">
        <v>575</v>
      </c>
      <c r="D507" s="25" t="s">
        <v>111</v>
      </c>
      <c r="E507" s="25" t="s">
        <v>102</v>
      </c>
      <c r="F507" s="25" t="s">
        <v>90</v>
      </c>
      <c r="G507" s="25" t="s">
        <v>42</v>
      </c>
      <c r="H507" s="21" t="n">
        <v>26450</v>
      </c>
      <c r="I507" s="25" t="s">
        <v>848</v>
      </c>
      <c r="J507" s="25" t="s">
        <v>85</v>
      </c>
      <c r="K507" s="25"/>
      <c r="L507" s="25" t="s">
        <v>109</v>
      </c>
      <c r="M507" s="25"/>
      <c r="N507" s="26" t="n">
        <f aca="false">DATE(YEAR(B507),MONTH(B507),1)</f>
        <v>46023</v>
      </c>
      <c r="O507" s="12" t="n">
        <f aca="false">IF(I507="","",INDEX('Jobber quotes'!$C$2:$C$1101,MATCH(I507,'Jobber quotes'!$A$2:$A$1101,0))-B507)</f>
        <v>3</v>
      </c>
    </row>
    <row r="508" customFormat="false" ht="15" hidden="false" customHeight="false" outlineLevel="0" collapsed="false">
      <c r="A508" s="23" t="n">
        <v>412318724</v>
      </c>
      <c r="B508" s="24" t="n">
        <v>46043</v>
      </c>
      <c r="C508" s="25" t="s">
        <v>241</v>
      </c>
      <c r="D508" s="25" t="s">
        <v>101</v>
      </c>
      <c r="E508" s="25" t="s">
        <v>89</v>
      </c>
      <c r="F508" s="25" t="s">
        <v>94</v>
      </c>
      <c r="G508" s="25" t="s">
        <v>103</v>
      </c>
      <c r="H508" s="21"/>
      <c r="I508" s="25"/>
      <c r="J508" s="25"/>
      <c r="K508" s="25"/>
      <c r="L508" s="25"/>
      <c r="M508" s="25" t="s">
        <v>104</v>
      </c>
      <c r="N508" s="26" t="n">
        <f aca="false">DATE(YEAR(B508),MONTH(B508),1)</f>
        <v>46023</v>
      </c>
      <c r="O508" s="12" t="str">
        <f aca="false">IF(I508="","",INDEX('Jobber quotes'!$C$2:$C$1101,MATCH(I508,'Jobber quotes'!$A$2:$A$1101,0))-B508)</f>
        <v/>
      </c>
    </row>
    <row r="509" customFormat="false" ht="15" hidden="false" customHeight="false" outlineLevel="0" collapsed="false">
      <c r="A509" s="23" t="n">
        <v>412318786</v>
      </c>
      <c r="B509" s="24" t="n">
        <v>46044</v>
      </c>
      <c r="C509" s="25" t="s">
        <v>110</v>
      </c>
      <c r="D509" s="25" t="s">
        <v>111</v>
      </c>
      <c r="E509" s="25" t="s">
        <v>112</v>
      </c>
      <c r="F509" s="25" t="s">
        <v>83</v>
      </c>
      <c r="G509" s="25" t="s">
        <v>103</v>
      </c>
      <c r="H509" s="21"/>
      <c r="I509" s="25"/>
      <c r="J509" s="25"/>
      <c r="K509" s="25"/>
      <c r="L509" s="25"/>
      <c r="M509" s="25" t="s">
        <v>104</v>
      </c>
      <c r="N509" s="26" t="n">
        <f aca="false">DATE(YEAR(B509),MONTH(B509),1)</f>
        <v>46023</v>
      </c>
      <c r="O509" s="12" t="str">
        <f aca="false">IF(I509="","",INDEX('Jobber quotes'!$C$2:$C$1101,MATCH(I509,'Jobber quotes'!$A$2:$A$1101,0))-B509)</f>
        <v/>
      </c>
    </row>
    <row r="510" customFormat="false" ht="15" hidden="false" customHeight="false" outlineLevel="0" collapsed="false">
      <c r="A510" s="23" t="n">
        <v>412318824</v>
      </c>
      <c r="B510" s="24" t="n">
        <v>46046</v>
      </c>
      <c r="C510" s="25" t="s">
        <v>407</v>
      </c>
      <c r="D510" s="25" t="s">
        <v>88</v>
      </c>
      <c r="E510" s="25" t="s">
        <v>112</v>
      </c>
      <c r="F510" s="25" t="s">
        <v>90</v>
      </c>
      <c r="G510" s="25" t="s">
        <v>42</v>
      </c>
      <c r="H510" s="21" t="n">
        <v>35550</v>
      </c>
      <c r="I510" s="25" t="s">
        <v>849</v>
      </c>
      <c r="J510" s="25" t="s">
        <v>85</v>
      </c>
      <c r="K510" s="25"/>
      <c r="L510" s="25" t="s">
        <v>109</v>
      </c>
      <c r="M510" s="25"/>
      <c r="N510" s="26" t="n">
        <f aca="false">DATE(YEAR(B510),MONTH(B510),1)</f>
        <v>46023</v>
      </c>
      <c r="O510" s="12" t="n">
        <f aca="false">IF(I510="","",INDEX('Jobber quotes'!$C$2:$C$1101,MATCH(I510,'Jobber quotes'!$A$2:$A$1101,0))-B510)</f>
        <v>9</v>
      </c>
    </row>
    <row r="511" customFormat="false" ht="15" hidden="false" customHeight="false" outlineLevel="0" collapsed="false">
      <c r="A511" s="23" t="n">
        <v>412318846</v>
      </c>
      <c r="B511" s="24" t="n">
        <v>46047</v>
      </c>
      <c r="C511" s="25" t="s">
        <v>526</v>
      </c>
      <c r="D511" s="25" t="s">
        <v>88</v>
      </c>
      <c r="E511" s="25" t="s">
        <v>89</v>
      </c>
      <c r="F511" s="25" t="s">
        <v>94</v>
      </c>
      <c r="G511" s="25" t="s">
        <v>41</v>
      </c>
      <c r="H511" s="21" t="n">
        <v>10700</v>
      </c>
      <c r="I511" s="25" t="s">
        <v>850</v>
      </c>
      <c r="J511" s="25" t="s">
        <v>119</v>
      </c>
      <c r="K511" s="25" t="s">
        <v>851</v>
      </c>
      <c r="L511" s="25"/>
      <c r="M511" s="25" t="s">
        <v>199</v>
      </c>
      <c r="N511" s="26" t="n">
        <f aca="false">DATE(YEAR(B511),MONTH(B511),1)</f>
        <v>46023</v>
      </c>
      <c r="O511" s="12" t="n">
        <f aca="false">IF(I511="","",INDEX('Jobber quotes'!$C$2:$C$1101,MATCH(I511,'Jobber quotes'!$A$2:$A$1101,0))-B511)</f>
        <v>12</v>
      </c>
    </row>
    <row r="512" customFormat="false" ht="15" hidden="false" customHeight="false" outlineLevel="0" collapsed="false">
      <c r="A512" s="23" t="n">
        <v>412318890</v>
      </c>
      <c r="B512" s="24" t="n">
        <v>46047</v>
      </c>
      <c r="C512" s="25" t="s">
        <v>769</v>
      </c>
      <c r="D512" s="25" t="s">
        <v>156</v>
      </c>
      <c r="E512" s="25" t="s">
        <v>89</v>
      </c>
      <c r="F512" s="25" t="s">
        <v>83</v>
      </c>
      <c r="G512" s="25" t="s">
        <v>41</v>
      </c>
      <c r="H512" s="21" t="n">
        <v>28000</v>
      </c>
      <c r="I512" s="25" t="s">
        <v>852</v>
      </c>
      <c r="J512" s="25" t="s">
        <v>119</v>
      </c>
      <c r="K512" s="25" t="s">
        <v>853</v>
      </c>
      <c r="L512" s="25"/>
      <c r="M512" s="25" t="s">
        <v>199</v>
      </c>
      <c r="N512" s="26" t="n">
        <f aca="false">DATE(YEAR(B512),MONTH(B512),1)</f>
        <v>46023</v>
      </c>
      <c r="O512" s="12" t="n">
        <f aca="false">IF(I512="","",INDEX('Jobber quotes'!$C$2:$C$1101,MATCH(I512,'Jobber quotes'!$A$2:$A$1101,0))-B512)</f>
        <v>8</v>
      </c>
    </row>
    <row r="513" customFormat="false" ht="15" hidden="false" customHeight="false" outlineLevel="0" collapsed="false">
      <c r="A513" s="23" t="n">
        <v>412318928</v>
      </c>
      <c r="B513" s="24" t="n">
        <v>46048</v>
      </c>
      <c r="C513" s="25" t="s">
        <v>170</v>
      </c>
      <c r="D513" s="25" t="s">
        <v>111</v>
      </c>
      <c r="E513" s="25" t="s">
        <v>107</v>
      </c>
      <c r="F513" s="25" t="s">
        <v>90</v>
      </c>
      <c r="G513" s="25" t="s">
        <v>42</v>
      </c>
      <c r="H513" s="21" t="n">
        <v>33000</v>
      </c>
      <c r="I513" s="25" t="s">
        <v>854</v>
      </c>
      <c r="J513" s="25" t="s">
        <v>85</v>
      </c>
      <c r="K513" s="25"/>
      <c r="L513" s="25" t="s">
        <v>109</v>
      </c>
      <c r="M513" s="25"/>
      <c r="N513" s="26" t="n">
        <f aca="false">DATE(YEAR(B513),MONTH(B513),1)</f>
        <v>46023</v>
      </c>
      <c r="O513" s="12" t="n">
        <f aca="false">IF(I513="","",INDEX('Jobber quotes'!$C$2:$C$1101,MATCH(I513,'Jobber quotes'!$A$2:$A$1101,0))-B513)</f>
        <v>9</v>
      </c>
    </row>
    <row r="514" customFormat="false" ht="15" hidden="false" customHeight="false" outlineLevel="0" collapsed="false">
      <c r="A514" s="23" t="n">
        <v>412318956</v>
      </c>
      <c r="B514" s="24" t="n">
        <v>46048</v>
      </c>
      <c r="C514" s="25" t="s">
        <v>580</v>
      </c>
      <c r="D514" s="25" t="s">
        <v>111</v>
      </c>
      <c r="E514" s="25" t="s">
        <v>89</v>
      </c>
      <c r="F514" s="25" t="s">
        <v>94</v>
      </c>
      <c r="G514" s="25" t="s">
        <v>41</v>
      </c>
      <c r="H514" s="21" t="n">
        <v>37050</v>
      </c>
      <c r="I514" s="25" t="s">
        <v>855</v>
      </c>
      <c r="J514" s="25" t="s">
        <v>119</v>
      </c>
      <c r="K514" s="25" t="s">
        <v>856</v>
      </c>
      <c r="L514" s="25"/>
      <c r="M514" s="25"/>
      <c r="N514" s="26" t="n">
        <f aca="false">DATE(YEAR(B514),MONTH(B514),1)</f>
        <v>46023</v>
      </c>
      <c r="O514" s="12" t="n">
        <f aca="false">IF(I514="","",INDEX('Jobber quotes'!$C$2:$C$1101,MATCH(I514,'Jobber quotes'!$A$2:$A$1101,0))-B514)</f>
        <v>14</v>
      </c>
    </row>
    <row r="515" customFormat="false" ht="15" hidden="false" customHeight="false" outlineLevel="0" collapsed="false">
      <c r="A515" s="23" t="n">
        <v>412319010</v>
      </c>
      <c r="B515" s="24" t="n">
        <v>46048</v>
      </c>
      <c r="C515" s="25" t="s">
        <v>515</v>
      </c>
      <c r="D515" s="25" t="s">
        <v>127</v>
      </c>
      <c r="E515" s="25" t="s">
        <v>82</v>
      </c>
      <c r="F515" s="25" t="s">
        <v>83</v>
      </c>
      <c r="G515" s="25" t="s">
        <v>115</v>
      </c>
      <c r="H515" s="21"/>
      <c r="I515" s="25"/>
      <c r="J515" s="25"/>
      <c r="K515" s="25"/>
      <c r="L515" s="25" t="s">
        <v>146</v>
      </c>
      <c r="M515" s="25"/>
      <c r="N515" s="26" t="n">
        <f aca="false">DATE(YEAR(B515),MONTH(B515),1)</f>
        <v>46023</v>
      </c>
      <c r="O515" s="12" t="str">
        <f aca="false">IF(I515="","",INDEX('Jobber quotes'!$C$2:$C$1101,MATCH(I515,'Jobber quotes'!$A$2:$A$1101,0))-B515)</f>
        <v/>
      </c>
    </row>
    <row r="516" customFormat="false" ht="15" hidden="false" customHeight="false" outlineLevel="0" collapsed="false">
      <c r="A516" s="23" t="n">
        <v>412319041</v>
      </c>
      <c r="B516" s="24" t="n">
        <v>46048</v>
      </c>
      <c r="C516" s="25" t="s">
        <v>562</v>
      </c>
      <c r="D516" s="25" t="s">
        <v>81</v>
      </c>
      <c r="E516" s="25" t="s">
        <v>82</v>
      </c>
      <c r="F516" s="25" t="s">
        <v>90</v>
      </c>
      <c r="G516" s="25" t="s">
        <v>41</v>
      </c>
      <c r="H516" s="21" t="n">
        <v>25400</v>
      </c>
      <c r="I516" s="25" t="s">
        <v>857</v>
      </c>
      <c r="J516" s="25" t="s">
        <v>119</v>
      </c>
      <c r="K516" s="25" t="s">
        <v>858</v>
      </c>
      <c r="L516" s="25"/>
      <c r="M516" s="25" t="s">
        <v>125</v>
      </c>
      <c r="N516" s="26" t="n">
        <f aca="false">DATE(YEAR(B516),MONTH(B516),1)</f>
        <v>46023</v>
      </c>
      <c r="O516" s="12" t="n">
        <f aca="false">IF(I516="","",INDEX('Jobber quotes'!$C$2:$C$1101,MATCH(I516,'Jobber quotes'!$A$2:$A$1101,0))-B516)</f>
        <v>3</v>
      </c>
    </row>
    <row r="517" customFormat="false" ht="15" hidden="false" customHeight="false" outlineLevel="0" collapsed="false">
      <c r="A517" s="23" t="n">
        <v>412319078</v>
      </c>
      <c r="B517" s="24" t="n">
        <v>46048</v>
      </c>
      <c r="C517" s="25" t="s">
        <v>161</v>
      </c>
      <c r="D517" s="25" t="s">
        <v>101</v>
      </c>
      <c r="E517" s="25" t="s">
        <v>112</v>
      </c>
      <c r="F517" s="25" t="s">
        <v>94</v>
      </c>
      <c r="G517" s="25" t="s">
        <v>41</v>
      </c>
      <c r="H517" s="21" t="n">
        <v>11400</v>
      </c>
      <c r="I517" s="25" t="s">
        <v>859</v>
      </c>
      <c r="J517" s="25" t="s">
        <v>119</v>
      </c>
      <c r="K517" s="25" t="s">
        <v>860</v>
      </c>
      <c r="L517" s="25"/>
      <c r="M517" s="25"/>
      <c r="N517" s="26" t="n">
        <f aca="false">DATE(YEAR(B517),MONTH(B517),1)</f>
        <v>46023</v>
      </c>
      <c r="O517" s="12" t="n">
        <f aca="false">IF(I517="","",INDEX('Jobber quotes'!$C$2:$C$1101,MATCH(I517,'Jobber quotes'!$A$2:$A$1101,0))-B517)</f>
        <v>13</v>
      </c>
    </row>
    <row r="518" customFormat="false" ht="15" hidden="false" customHeight="false" outlineLevel="0" collapsed="false">
      <c r="A518" s="23" t="n">
        <v>412319101</v>
      </c>
      <c r="B518" s="24" t="n">
        <v>46048</v>
      </c>
      <c r="C518" s="25" t="s">
        <v>230</v>
      </c>
      <c r="D518" s="25" t="s">
        <v>88</v>
      </c>
      <c r="E518" s="25" t="s">
        <v>89</v>
      </c>
      <c r="F518" s="25" t="s">
        <v>83</v>
      </c>
      <c r="G518" s="25" t="s">
        <v>115</v>
      </c>
      <c r="H518" s="21"/>
      <c r="I518" s="25"/>
      <c r="J518" s="25"/>
      <c r="K518" s="25"/>
      <c r="L518" s="25" t="s">
        <v>146</v>
      </c>
      <c r="M518" s="25"/>
      <c r="N518" s="26" t="n">
        <f aca="false">DATE(YEAR(B518),MONTH(B518),1)</f>
        <v>46023</v>
      </c>
      <c r="O518" s="12" t="str">
        <f aca="false">IF(I518="","",INDEX('Jobber quotes'!$C$2:$C$1101,MATCH(I518,'Jobber quotes'!$A$2:$A$1101,0))-B518)</f>
        <v/>
      </c>
    </row>
    <row r="519" customFormat="false" ht="15" hidden="false" customHeight="false" outlineLevel="0" collapsed="false">
      <c r="A519" s="23" t="n">
        <v>412319149</v>
      </c>
      <c r="B519" s="24" t="n">
        <v>46048</v>
      </c>
      <c r="C519" s="25" t="s">
        <v>210</v>
      </c>
      <c r="D519" s="25" t="s">
        <v>127</v>
      </c>
      <c r="E519" s="25" t="s">
        <v>89</v>
      </c>
      <c r="F519" s="25" t="s">
        <v>90</v>
      </c>
      <c r="G519" s="25" t="s">
        <v>42</v>
      </c>
      <c r="H519" s="21" t="n">
        <v>9800</v>
      </c>
      <c r="I519" s="25" t="s">
        <v>861</v>
      </c>
      <c r="J519" s="25" t="s">
        <v>85</v>
      </c>
      <c r="K519" s="25"/>
      <c r="L519" s="25" t="s">
        <v>92</v>
      </c>
      <c r="M519" s="25"/>
      <c r="N519" s="26" t="n">
        <f aca="false">DATE(YEAR(B519),MONTH(B519),1)</f>
        <v>46023</v>
      </c>
      <c r="O519" s="12" t="n">
        <f aca="false">IF(I519="","",INDEX('Jobber quotes'!$C$2:$C$1101,MATCH(I519,'Jobber quotes'!$A$2:$A$1101,0))-B519)</f>
        <v>11</v>
      </c>
    </row>
    <row r="520" customFormat="false" ht="15" hidden="false" customHeight="false" outlineLevel="0" collapsed="false">
      <c r="A520" s="23" t="n">
        <v>412319176</v>
      </c>
      <c r="B520" s="24" t="n">
        <v>46049</v>
      </c>
      <c r="C520" s="25" t="s">
        <v>445</v>
      </c>
      <c r="D520" s="25" t="s">
        <v>81</v>
      </c>
      <c r="E520" s="25" t="s">
        <v>89</v>
      </c>
      <c r="F520" s="25" t="s">
        <v>94</v>
      </c>
      <c r="G520" s="25" t="s">
        <v>41</v>
      </c>
      <c r="H520" s="21" t="n">
        <v>17600</v>
      </c>
      <c r="I520" s="25" t="s">
        <v>862</v>
      </c>
      <c r="J520" s="25" t="s">
        <v>119</v>
      </c>
      <c r="K520" s="25" t="s">
        <v>863</v>
      </c>
      <c r="L520" s="25"/>
      <c r="M520" s="25"/>
      <c r="N520" s="26" t="n">
        <f aca="false">DATE(YEAR(B520),MONTH(B520),1)</f>
        <v>46023</v>
      </c>
      <c r="O520" s="12" t="n">
        <f aca="false">IF(I520="","",INDEX('Jobber quotes'!$C$2:$C$1101,MATCH(I520,'Jobber quotes'!$A$2:$A$1101,0))-B520)</f>
        <v>7</v>
      </c>
    </row>
    <row r="521" customFormat="false" ht="15" hidden="false" customHeight="false" outlineLevel="0" collapsed="false">
      <c r="A521" s="23" t="n">
        <v>412319204</v>
      </c>
      <c r="B521" s="24" t="n">
        <v>46049</v>
      </c>
      <c r="C521" s="25" t="s">
        <v>864</v>
      </c>
      <c r="D521" s="25" t="s">
        <v>101</v>
      </c>
      <c r="E521" s="25" t="s">
        <v>112</v>
      </c>
      <c r="F521" s="25" t="s">
        <v>83</v>
      </c>
      <c r="G521" s="25" t="s">
        <v>42</v>
      </c>
      <c r="H521" s="21" t="n">
        <v>13300</v>
      </c>
      <c r="I521" s="25" t="s">
        <v>865</v>
      </c>
      <c r="J521" s="25" t="s">
        <v>85</v>
      </c>
      <c r="K521" s="25"/>
      <c r="L521" s="25" t="s">
        <v>99</v>
      </c>
      <c r="M521" s="25"/>
      <c r="N521" s="26" t="n">
        <f aca="false">DATE(YEAR(B521),MONTH(B521),1)</f>
        <v>46023</v>
      </c>
      <c r="O521" s="12" t="n">
        <f aca="false">IF(I521="","",INDEX('Jobber quotes'!$C$2:$C$1101,MATCH(I521,'Jobber quotes'!$A$2:$A$1101,0))-B521)</f>
        <v>14</v>
      </c>
    </row>
    <row r="522" customFormat="false" ht="15" hidden="false" customHeight="false" outlineLevel="0" collapsed="false">
      <c r="A522" s="23" t="n">
        <v>412319263</v>
      </c>
      <c r="B522" s="24" t="n">
        <v>46049</v>
      </c>
      <c r="C522" s="25" t="s">
        <v>393</v>
      </c>
      <c r="D522" s="25" t="s">
        <v>101</v>
      </c>
      <c r="E522" s="25" t="s">
        <v>89</v>
      </c>
      <c r="F522" s="25" t="s">
        <v>90</v>
      </c>
      <c r="G522" s="25" t="s">
        <v>41</v>
      </c>
      <c r="H522" s="21" t="n">
        <v>14900</v>
      </c>
      <c r="I522" s="25" t="s">
        <v>866</v>
      </c>
      <c r="J522" s="25" t="s">
        <v>119</v>
      </c>
      <c r="K522" s="25" t="s">
        <v>867</v>
      </c>
      <c r="L522" s="25"/>
      <c r="M522" s="25" t="s">
        <v>147</v>
      </c>
      <c r="N522" s="26" t="n">
        <f aca="false">DATE(YEAR(B522),MONTH(B522),1)</f>
        <v>46023</v>
      </c>
      <c r="O522" s="12" t="n">
        <f aca="false">IF(I522="","",INDEX('Jobber quotes'!$C$2:$C$1101,MATCH(I522,'Jobber quotes'!$A$2:$A$1101,0))-B522)</f>
        <v>10</v>
      </c>
    </row>
    <row r="523" customFormat="false" ht="15" hidden="false" customHeight="false" outlineLevel="0" collapsed="false">
      <c r="A523" s="23" t="n">
        <v>412319299</v>
      </c>
      <c r="B523" s="24" t="n">
        <v>46049</v>
      </c>
      <c r="C523" s="25" t="s">
        <v>769</v>
      </c>
      <c r="D523" s="25" t="s">
        <v>156</v>
      </c>
      <c r="E523" s="25" t="s">
        <v>112</v>
      </c>
      <c r="F523" s="25" t="s">
        <v>94</v>
      </c>
      <c r="G523" s="25" t="s">
        <v>115</v>
      </c>
      <c r="H523" s="21"/>
      <c r="I523" s="25"/>
      <c r="J523" s="25"/>
      <c r="K523" s="25"/>
      <c r="L523" s="25" t="s">
        <v>116</v>
      </c>
      <c r="M523" s="25"/>
      <c r="N523" s="26" t="n">
        <f aca="false">DATE(YEAR(B523),MONTH(B523),1)</f>
        <v>46023</v>
      </c>
      <c r="O523" s="12" t="str">
        <f aca="false">IF(I523="","",INDEX('Jobber quotes'!$C$2:$C$1101,MATCH(I523,'Jobber quotes'!$A$2:$A$1101,0))-B523)</f>
        <v/>
      </c>
    </row>
    <row r="524" customFormat="false" ht="15" hidden="false" customHeight="false" outlineLevel="0" collapsed="false">
      <c r="A524" s="23" t="n">
        <v>412319333</v>
      </c>
      <c r="B524" s="24" t="n">
        <v>46049</v>
      </c>
      <c r="C524" s="25" t="s">
        <v>868</v>
      </c>
      <c r="D524" s="25" t="s">
        <v>81</v>
      </c>
      <c r="E524" s="25" t="s">
        <v>107</v>
      </c>
      <c r="F524" s="25" t="s">
        <v>83</v>
      </c>
      <c r="G524" s="25" t="s">
        <v>42</v>
      </c>
      <c r="H524" s="21" t="n">
        <v>7500</v>
      </c>
      <c r="I524" s="25" t="s">
        <v>869</v>
      </c>
      <c r="J524" s="25" t="s">
        <v>85</v>
      </c>
      <c r="K524" s="25"/>
      <c r="L524" s="25" t="s">
        <v>99</v>
      </c>
      <c r="M524" s="25" t="s">
        <v>125</v>
      </c>
      <c r="N524" s="26" t="n">
        <f aca="false">DATE(YEAR(B524),MONTH(B524),1)</f>
        <v>46023</v>
      </c>
      <c r="O524" s="12" t="n">
        <f aca="false">IF(I524="","",INDEX('Jobber quotes'!$C$2:$C$1101,MATCH(I524,'Jobber quotes'!$A$2:$A$1101,0))-B524)</f>
        <v>14</v>
      </c>
    </row>
    <row r="525" customFormat="false" ht="15" hidden="false" customHeight="false" outlineLevel="0" collapsed="false">
      <c r="A525" s="23" t="n">
        <v>412319362</v>
      </c>
      <c r="B525" s="24" t="n">
        <v>46049</v>
      </c>
      <c r="C525" s="25" t="s">
        <v>302</v>
      </c>
      <c r="D525" s="25" t="s">
        <v>88</v>
      </c>
      <c r="E525" s="25" t="s">
        <v>89</v>
      </c>
      <c r="F525" s="25" t="s">
        <v>90</v>
      </c>
      <c r="G525" s="25" t="s">
        <v>41</v>
      </c>
      <c r="H525" s="21" t="n">
        <v>7550</v>
      </c>
      <c r="I525" s="25" t="s">
        <v>870</v>
      </c>
      <c r="J525" s="25" t="s">
        <v>119</v>
      </c>
      <c r="K525" s="25" t="s">
        <v>871</v>
      </c>
      <c r="L525" s="25"/>
      <c r="M525" s="25"/>
      <c r="N525" s="26" t="n">
        <f aca="false">DATE(YEAR(B525),MONTH(B525),1)</f>
        <v>46023</v>
      </c>
      <c r="O525" s="12" t="n">
        <f aca="false">IF(I525="","",INDEX('Jobber quotes'!$C$2:$C$1101,MATCH(I525,'Jobber quotes'!$A$2:$A$1101,0))-B525)</f>
        <v>13</v>
      </c>
    </row>
    <row r="526" customFormat="false" ht="15" hidden="false" customHeight="false" outlineLevel="0" collapsed="false">
      <c r="A526" s="23" t="n">
        <v>412319410</v>
      </c>
      <c r="B526" s="24" t="n">
        <v>46049</v>
      </c>
      <c r="C526" s="25" t="s">
        <v>872</v>
      </c>
      <c r="D526" s="25" t="s">
        <v>106</v>
      </c>
      <c r="E526" s="25" t="s">
        <v>112</v>
      </c>
      <c r="F526" s="25" t="s">
        <v>94</v>
      </c>
      <c r="G526" s="25" t="s">
        <v>41</v>
      </c>
      <c r="H526" s="21" t="n">
        <v>4900</v>
      </c>
      <c r="I526" s="25" t="s">
        <v>873</v>
      </c>
      <c r="J526" s="25" t="s">
        <v>119</v>
      </c>
      <c r="K526" s="25" t="s">
        <v>874</v>
      </c>
      <c r="L526" s="25"/>
      <c r="M526" s="25"/>
      <c r="N526" s="26" t="n">
        <f aca="false">DATE(YEAR(B526),MONTH(B526),1)</f>
        <v>46023</v>
      </c>
      <c r="O526" s="12" t="n">
        <f aca="false">IF(I526="","",INDEX('Jobber quotes'!$C$2:$C$1101,MATCH(I526,'Jobber quotes'!$A$2:$A$1101,0))-B526)</f>
        <v>3</v>
      </c>
    </row>
    <row r="527" customFormat="false" ht="15" hidden="false" customHeight="false" outlineLevel="0" collapsed="false">
      <c r="A527" s="23" t="n">
        <v>412319437</v>
      </c>
      <c r="B527" s="24" t="n">
        <v>46049</v>
      </c>
      <c r="C527" s="25" t="s">
        <v>110</v>
      </c>
      <c r="D527" s="25" t="s">
        <v>111</v>
      </c>
      <c r="E527" s="25" t="s">
        <v>89</v>
      </c>
      <c r="F527" s="25" t="s">
        <v>83</v>
      </c>
      <c r="G527" s="25" t="s">
        <v>42</v>
      </c>
      <c r="H527" s="21" t="n">
        <v>10300</v>
      </c>
      <c r="I527" s="25" t="s">
        <v>875</v>
      </c>
      <c r="J527" s="25" t="s">
        <v>85</v>
      </c>
      <c r="K527" s="25"/>
      <c r="L527" s="25" t="s">
        <v>92</v>
      </c>
      <c r="M527" s="25"/>
      <c r="N527" s="26" t="n">
        <f aca="false">DATE(YEAR(B527),MONTH(B527),1)</f>
        <v>46023</v>
      </c>
      <c r="O527" s="12" t="n">
        <f aca="false">IF(I527="","",INDEX('Jobber quotes'!$C$2:$C$1101,MATCH(I527,'Jobber quotes'!$A$2:$A$1101,0))-B527)</f>
        <v>13</v>
      </c>
    </row>
    <row r="528" customFormat="false" ht="15" hidden="false" customHeight="false" outlineLevel="0" collapsed="false">
      <c r="A528" s="23" t="n">
        <v>412319463</v>
      </c>
      <c r="B528" s="24" t="n">
        <v>46049</v>
      </c>
      <c r="C528" s="25" t="s">
        <v>427</v>
      </c>
      <c r="D528" s="25" t="s">
        <v>81</v>
      </c>
      <c r="E528" s="25" t="s">
        <v>82</v>
      </c>
      <c r="F528" s="25" t="s">
        <v>90</v>
      </c>
      <c r="G528" s="25" t="s">
        <v>41</v>
      </c>
      <c r="H528" s="21" t="n">
        <v>4700</v>
      </c>
      <c r="I528" s="25" t="s">
        <v>876</v>
      </c>
      <c r="J528" s="25" t="s">
        <v>119</v>
      </c>
      <c r="K528" s="25" t="s">
        <v>877</v>
      </c>
      <c r="L528" s="25"/>
      <c r="M528" s="25" t="s">
        <v>147</v>
      </c>
      <c r="N528" s="26" t="n">
        <f aca="false">DATE(YEAR(B528),MONTH(B528),1)</f>
        <v>46023</v>
      </c>
      <c r="O528" s="12" t="n">
        <f aca="false">IF(I528="","",INDEX('Jobber quotes'!$C$2:$C$1101,MATCH(I528,'Jobber quotes'!$A$2:$A$1101,0))-B528)</f>
        <v>1</v>
      </c>
    </row>
    <row r="529" customFormat="false" ht="15" hidden="false" customHeight="false" outlineLevel="0" collapsed="false">
      <c r="A529" s="23" t="n">
        <v>412319521</v>
      </c>
      <c r="B529" s="24" t="n">
        <v>46049</v>
      </c>
      <c r="C529" s="25" t="s">
        <v>447</v>
      </c>
      <c r="D529" s="25" t="s">
        <v>81</v>
      </c>
      <c r="E529" s="25" t="s">
        <v>89</v>
      </c>
      <c r="F529" s="25" t="s">
        <v>94</v>
      </c>
      <c r="G529" s="25" t="s">
        <v>103</v>
      </c>
      <c r="H529" s="21"/>
      <c r="I529" s="25"/>
      <c r="J529" s="25"/>
      <c r="K529" s="25"/>
      <c r="L529" s="25"/>
      <c r="M529" s="25" t="s">
        <v>104</v>
      </c>
      <c r="N529" s="26" t="n">
        <f aca="false">DATE(YEAR(B529),MONTH(B529),1)</f>
        <v>46023</v>
      </c>
      <c r="O529" s="12" t="str">
        <f aca="false">IF(I529="","",INDEX('Jobber quotes'!$C$2:$C$1101,MATCH(I529,'Jobber quotes'!$A$2:$A$1101,0))-B529)</f>
        <v/>
      </c>
    </row>
    <row r="530" customFormat="false" ht="15" hidden="false" customHeight="false" outlineLevel="0" collapsed="false">
      <c r="A530" s="23" t="n">
        <v>412319558</v>
      </c>
      <c r="B530" s="24" t="n">
        <v>46050</v>
      </c>
      <c r="C530" s="25" t="s">
        <v>537</v>
      </c>
      <c r="D530" s="25" t="s">
        <v>106</v>
      </c>
      <c r="E530" s="25" t="s">
        <v>102</v>
      </c>
      <c r="F530" s="25" t="s">
        <v>83</v>
      </c>
      <c r="G530" s="25" t="s">
        <v>41</v>
      </c>
      <c r="H530" s="21" t="n">
        <v>3050</v>
      </c>
      <c r="I530" s="25" t="s">
        <v>878</v>
      </c>
      <c r="J530" s="25" t="s">
        <v>119</v>
      </c>
      <c r="K530" s="25" t="s">
        <v>879</v>
      </c>
      <c r="L530" s="25"/>
      <c r="M530" s="25"/>
      <c r="N530" s="26" t="n">
        <f aca="false">DATE(YEAR(B530),MONTH(B530),1)</f>
        <v>46023</v>
      </c>
      <c r="O530" s="12" t="n">
        <f aca="false">IF(I530="","",INDEX('Jobber quotes'!$C$2:$C$1101,MATCH(I530,'Jobber quotes'!$A$2:$A$1101,0))-B530)</f>
        <v>2</v>
      </c>
    </row>
    <row r="531" customFormat="false" ht="15" hidden="false" customHeight="false" outlineLevel="0" collapsed="false">
      <c r="A531" s="23" t="n">
        <v>412319595</v>
      </c>
      <c r="B531" s="24" t="n">
        <v>46050</v>
      </c>
      <c r="C531" s="25" t="s">
        <v>599</v>
      </c>
      <c r="D531" s="25" t="s">
        <v>127</v>
      </c>
      <c r="E531" s="25" t="s">
        <v>112</v>
      </c>
      <c r="F531" s="25" t="s">
        <v>90</v>
      </c>
      <c r="G531" s="25" t="s">
        <v>42</v>
      </c>
      <c r="H531" s="21" t="n">
        <v>15850</v>
      </c>
      <c r="I531" s="25" t="s">
        <v>880</v>
      </c>
      <c r="J531" s="25" t="s">
        <v>85</v>
      </c>
      <c r="K531" s="25"/>
      <c r="L531" s="25" t="s">
        <v>92</v>
      </c>
      <c r="M531" s="25"/>
      <c r="N531" s="26" t="n">
        <f aca="false">DATE(YEAR(B531),MONTH(B531),1)</f>
        <v>46023</v>
      </c>
      <c r="O531" s="12" t="n">
        <f aca="false">IF(I531="","",INDEX('Jobber quotes'!$C$2:$C$1101,MATCH(I531,'Jobber quotes'!$A$2:$A$1101,0))-B531)</f>
        <v>11</v>
      </c>
    </row>
    <row r="532" customFormat="false" ht="15" hidden="false" customHeight="false" outlineLevel="0" collapsed="false">
      <c r="A532" s="23" t="n">
        <v>412319625</v>
      </c>
      <c r="B532" s="24" t="n">
        <v>46050</v>
      </c>
      <c r="C532" s="25" t="s">
        <v>776</v>
      </c>
      <c r="D532" s="25" t="s">
        <v>88</v>
      </c>
      <c r="E532" s="25" t="s">
        <v>82</v>
      </c>
      <c r="F532" s="25" t="s">
        <v>94</v>
      </c>
      <c r="G532" s="25" t="s">
        <v>41</v>
      </c>
      <c r="H532" s="21" t="n">
        <v>12200</v>
      </c>
      <c r="I532" s="25" t="s">
        <v>881</v>
      </c>
      <c r="J532" s="25" t="s">
        <v>119</v>
      </c>
      <c r="K532" s="25" t="s">
        <v>882</v>
      </c>
      <c r="L532" s="25"/>
      <c r="M532" s="25"/>
      <c r="N532" s="26" t="n">
        <f aca="false">DATE(YEAR(B532),MONTH(B532),1)</f>
        <v>46023</v>
      </c>
      <c r="O532" s="12" t="n">
        <f aca="false">IF(I532="","",INDEX('Jobber quotes'!$C$2:$C$1101,MATCH(I532,'Jobber quotes'!$A$2:$A$1101,0))-B532)</f>
        <v>5</v>
      </c>
    </row>
    <row r="533" customFormat="false" ht="15" hidden="false" customHeight="false" outlineLevel="0" collapsed="false">
      <c r="A533" s="23" t="n">
        <v>412319673</v>
      </c>
      <c r="B533" s="24" t="n">
        <v>46050</v>
      </c>
      <c r="C533" s="25" t="s">
        <v>476</v>
      </c>
      <c r="D533" s="25" t="s">
        <v>111</v>
      </c>
      <c r="E533" s="25" t="s">
        <v>97</v>
      </c>
      <c r="F533" s="25" t="s">
        <v>83</v>
      </c>
      <c r="G533" s="25" t="s">
        <v>115</v>
      </c>
      <c r="H533" s="21"/>
      <c r="I533" s="25"/>
      <c r="J533" s="25"/>
      <c r="K533" s="25"/>
      <c r="L533" s="25" t="s">
        <v>164</v>
      </c>
      <c r="M533" s="25"/>
      <c r="N533" s="26" t="n">
        <f aca="false">DATE(YEAR(B533),MONTH(B533),1)</f>
        <v>46023</v>
      </c>
      <c r="O533" s="12" t="str">
        <f aca="false">IF(I533="","",INDEX('Jobber quotes'!$C$2:$C$1101,MATCH(I533,'Jobber quotes'!$A$2:$A$1101,0))-B533)</f>
        <v/>
      </c>
    </row>
    <row r="534" customFormat="false" ht="15" hidden="false" customHeight="false" outlineLevel="0" collapsed="false">
      <c r="A534" s="23" t="n">
        <v>412319713</v>
      </c>
      <c r="B534" s="24" t="n">
        <v>46050</v>
      </c>
      <c r="C534" s="25" t="s">
        <v>368</v>
      </c>
      <c r="D534" s="25" t="s">
        <v>88</v>
      </c>
      <c r="E534" s="25" t="s">
        <v>89</v>
      </c>
      <c r="F534" s="25" t="s">
        <v>90</v>
      </c>
      <c r="G534" s="25" t="s">
        <v>103</v>
      </c>
      <c r="H534" s="21"/>
      <c r="I534" s="25"/>
      <c r="J534" s="25"/>
      <c r="K534" s="25"/>
      <c r="L534" s="25"/>
      <c r="M534" s="25" t="s">
        <v>104</v>
      </c>
      <c r="N534" s="26" t="n">
        <f aca="false">DATE(YEAR(B534),MONTH(B534),1)</f>
        <v>46023</v>
      </c>
      <c r="O534" s="12" t="str">
        <f aca="false">IF(I534="","",INDEX('Jobber quotes'!$C$2:$C$1101,MATCH(I534,'Jobber quotes'!$A$2:$A$1101,0))-B534)</f>
        <v/>
      </c>
    </row>
    <row r="535" customFormat="false" ht="15" hidden="false" customHeight="false" outlineLevel="0" collapsed="false">
      <c r="A535" s="23" t="n">
        <v>412319727</v>
      </c>
      <c r="B535" s="24" t="n">
        <v>46050</v>
      </c>
      <c r="C535" s="25" t="s">
        <v>672</v>
      </c>
      <c r="D535" s="25" t="s">
        <v>88</v>
      </c>
      <c r="E535" s="25" t="s">
        <v>89</v>
      </c>
      <c r="F535" s="25" t="s">
        <v>94</v>
      </c>
      <c r="G535" s="25" t="s">
        <v>41</v>
      </c>
      <c r="H535" s="21" t="n">
        <v>35350</v>
      </c>
      <c r="I535" s="25" t="s">
        <v>883</v>
      </c>
      <c r="J535" s="25" t="s">
        <v>119</v>
      </c>
      <c r="K535" s="25" t="s">
        <v>884</v>
      </c>
      <c r="L535" s="25"/>
      <c r="M535" s="25"/>
      <c r="N535" s="26" t="n">
        <f aca="false">DATE(YEAR(B535),MONTH(B535),1)</f>
        <v>46023</v>
      </c>
      <c r="O535" s="12" t="n">
        <f aca="false">IF(I535="","",INDEX('Jobber quotes'!$C$2:$C$1101,MATCH(I535,'Jobber quotes'!$A$2:$A$1101,0))-B535)</f>
        <v>13</v>
      </c>
    </row>
    <row r="536" customFormat="false" ht="15" hidden="false" customHeight="false" outlineLevel="0" collapsed="false">
      <c r="A536" s="23" t="n">
        <v>412319784</v>
      </c>
      <c r="B536" s="24" t="n">
        <v>46051</v>
      </c>
      <c r="C536" s="25" t="s">
        <v>722</v>
      </c>
      <c r="D536" s="25" t="s">
        <v>88</v>
      </c>
      <c r="E536" s="25" t="s">
        <v>112</v>
      </c>
      <c r="F536" s="25" t="s">
        <v>83</v>
      </c>
      <c r="G536" s="25" t="s">
        <v>41</v>
      </c>
      <c r="H536" s="21" t="n">
        <v>15500</v>
      </c>
      <c r="I536" s="25" t="s">
        <v>885</v>
      </c>
      <c r="J536" s="25" t="s">
        <v>119</v>
      </c>
      <c r="K536" s="25" t="s">
        <v>886</v>
      </c>
      <c r="L536" s="25"/>
      <c r="M536" s="25"/>
      <c r="N536" s="26" t="n">
        <f aca="false">DATE(YEAR(B536),MONTH(B536),1)</f>
        <v>46023</v>
      </c>
      <c r="O536" s="12" t="n">
        <f aca="false">IF(I536="","",INDEX('Jobber quotes'!$C$2:$C$1101,MATCH(I536,'Jobber quotes'!$A$2:$A$1101,0))-B536)</f>
        <v>5</v>
      </c>
    </row>
    <row r="537" customFormat="false" ht="15" hidden="false" customHeight="false" outlineLevel="0" collapsed="false">
      <c r="A537" s="23" t="n">
        <v>412319822</v>
      </c>
      <c r="B537" s="24" t="n">
        <v>46051</v>
      </c>
      <c r="C537" s="25" t="s">
        <v>134</v>
      </c>
      <c r="D537" s="25" t="s">
        <v>81</v>
      </c>
      <c r="E537" s="25" t="s">
        <v>89</v>
      </c>
      <c r="F537" s="25" t="s">
        <v>90</v>
      </c>
      <c r="G537" s="25" t="s">
        <v>115</v>
      </c>
      <c r="H537" s="21"/>
      <c r="I537" s="25"/>
      <c r="J537" s="25"/>
      <c r="K537" s="25"/>
      <c r="L537" s="25" t="s">
        <v>146</v>
      </c>
      <c r="M537" s="25"/>
      <c r="N537" s="26" t="n">
        <f aca="false">DATE(YEAR(B537),MONTH(B537),1)</f>
        <v>46023</v>
      </c>
      <c r="O537" s="12" t="str">
        <f aca="false">IF(I537="","",INDEX('Jobber quotes'!$C$2:$C$1101,MATCH(I537,'Jobber quotes'!$A$2:$A$1101,0))-B537)</f>
        <v/>
      </c>
    </row>
    <row r="538" customFormat="false" ht="15" hidden="false" customHeight="false" outlineLevel="0" collapsed="false">
      <c r="A538" s="23" t="n">
        <v>412319839</v>
      </c>
      <c r="B538" s="24" t="n">
        <v>46051</v>
      </c>
      <c r="C538" s="25" t="s">
        <v>624</v>
      </c>
      <c r="D538" s="25" t="s">
        <v>156</v>
      </c>
      <c r="E538" s="25" t="s">
        <v>112</v>
      </c>
      <c r="F538" s="25" t="s">
        <v>94</v>
      </c>
      <c r="G538" s="25" t="s">
        <v>42</v>
      </c>
      <c r="H538" s="21" t="n">
        <v>9600</v>
      </c>
      <c r="I538" s="25" t="s">
        <v>887</v>
      </c>
      <c r="J538" s="25" t="s">
        <v>85</v>
      </c>
      <c r="K538" s="25"/>
      <c r="L538" s="25" t="s">
        <v>99</v>
      </c>
      <c r="M538" s="25" t="s">
        <v>125</v>
      </c>
      <c r="N538" s="26" t="n">
        <f aca="false">DATE(YEAR(B538),MONTH(B538),1)</f>
        <v>46023</v>
      </c>
      <c r="O538" s="12" t="n">
        <f aca="false">IF(I538="","",INDEX('Jobber quotes'!$C$2:$C$1101,MATCH(I538,'Jobber quotes'!$A$2:$A$1101,0))-B538)</f>
        <v>5</v>
      </c>
    </row>
    <row r="539" customFormat="false" ht="15" hidden="false" customHeight="false" outlineLevel="0" collapsed="false">
      <c r="A539" s="23" t="n">
        <v>412319883</v>
      </c>
      <c r="B539" s="24" t="n">
        <v>46051</v>
      </c>
      <c r="C539" s="25" t="s">
        <v>188</v>
      </c>
      <c r="D539" s="25" t="s">
        <v>111</v>
      </c>
      <c r="E539" s="25" t="s">
        <v>89</v>
      </c>
      <c r="F539" s="25" t="s">
        <v>83</v>
      </c>
      <c r="G539" s="25" t="s">
        <v>42</v>
      </c>
      <c r="H539" s="21" t="n">
        <v>31800</v>
      </c>
      <c r="I539" s="25" t="s">
        <v>888</v>
      </c>
      <c r="J539" s="25" t="s">
        <v>85</v>
      </c>
      <c r="K539" s="25"/>
      <c r="L539" s="25" t="s">
        <v>92</v>
      </c>
      <c r="M539" s="25" t="s">
        <v>125</v>
      </c>
      <c r="N539" s="26" t="n">
        <f aca="false">DATE(YEAR(B539),MONTH(B539),1)</f>
        <v>46023</v>
      </c>
      <c r="O539" s="12" t="n">
        <f aca="false">IF(I539="","",INDEX('Jobber quotes'!$C$2:$C$1101,MATCH(I539,'Jobber quotes'!$A$2:$A$1101,0))-B539)</f>
        <v>2</v>
      </c>
    </row>
    <row r="540" customFormat="false" ht="15" hidden="false" customHeight="false" outlineLevel="0" collapsed="false">
      <c r="A540" s="23" t="n">
        <v>412319907</v>
      </c>
      <c r="B540" s="24" t="n">
        <v>46051</v>
      </c>
      <c r="C540" s="25" t="s">
        <v>261</v>
      </c>
      <c r="D540" s="25" t="s">
        <v>81</v>
      </c>
      <c r="E540" s="25" t="s">
        <v>89</v>
      </c>
      <c r="F540" s="25" t="s">
        <v>90</v>
      </c>
      <c r="G540" s="25" t="s">
        <v>41</v>
      </c>
      <c r="H540" s="21" t="n">
        <v>6200</v>
      </c>
      <c r="I540" s="25" t="s">
        <v>889</v>
      </c>
      <c r="J540" s="25" t="s">
        <v>119</v>
      </c>
      <c r="K540" s="25" t="s">
        <v>890</v>
      </c>
      <c r="L540" s="25"/>
      <c r="M540" s="25"/>
      <c r="N540" s="26" t="n">
        <f aca="false">DATE(YEAR(B540),MONTH(B540),1)</f>
        <v>46023</v>
      </c>
      <c r="O540" s="12" t="n">
        <f aca="false">IF(I540="","",INDEX('Jobber quotes'!$C$2:$C$1101,MATCH(I540,'Jobber quotes'!$A$2:$A$1101,0))-B540)</f>
        <v>11</v>
      </c>
    </row>
    <row r="541" customFormat="false" ht="15" hidden="false" customHeight="false" outlineLevel="0" collapsed="false">
      <c r="A541" s="23" t="n">
        <v>412319956</v>
      </c>
      <c r="B541" s="24" t="n">
        <v>46051</v>
      </c>
      <c r="C541" s="25" t="s">
        <v>286</v>
      </c>
      <c r="D541" s="25" t="s">
        <v>156</v>
      </c>
      <c r="E541" s="25" t="s">
        <v>89</v>
      </c>
      <c r="F541" s="25" t="s">
        <v>94</v>
      </c>
      <c r="G541" s="25" t="s">
        <v>42</v>
      </c>
      <c r="H541" s="21" t="n">
        <v>19500</v>
      </c>
      <c r="I541" s="25" t="s">
        <v>891</v>
      </c>
      <c r="J541" s="25" t="s">
        <v>85</v>
      </c>
      <c r="K541" s="25"/>
      <c r="L541" s="25" t="s">
        <v>86</v>
      </c>
      <c r="M541" s="25"/>
      <c r="N541" s="26" t="n">
        <f aca="false">DATE(YEAR(B541),MONTH(B541),1)</f>
        <v>46023</v>
      </c>
      <c r="O541" s="12" t="n">
        <f aca="false">IF(I541="","",INDEX('Jobber quotes'!$C$2:$C$1101,MATCH(I541,'Jobber quotes'!$A$2:$A$1101,0))-B541)</f>
        <v>9</v>
      </c>
    </row>
    <row r="542" customFormat="false" ht="15" hidden="false" customHeight="false" outlineLevel="0" collapsed="false">
      <c r="A542" s="23" t="n">
        <v>412320007</v>
      </c>
      <c r="B542" s="24" t="n">
        <v>46052</v>
      </c>
      <c r="C542" s="25" t="s">
        <v>479</v>
      </c>
      <c r="D542" s="25" t="s">
        <v>156</v>
      </c>
      <c r="E542" s="25" t="s">
        <v>82</v>
      </c>
      <c r="F542" s="25" t="s">
        <v>83</v>
      </c>
      <c r="G542" s="25" t="s">
        <v>41</v>
      </c>
      <c r="H542" s="21" t="n">
        <v>29850</v>
      </c>
      <c r="I542" s="25" t="s">
        <v>892</v>
      </c>
      <c r="J542" s="25" t="s">
        <v>119</v>
      </c>
      <c r="K542" s="25" t="s">
        <v>893</v>
      </c>
      <c r="L542" s="25"/>
      <c r="M542" s="25"/>
      <c r="N542" s="26" t="n">
        <f aca="false">DATE(YEAR(B542),MONTH(B542),1)</f>
        <v>46023</v>
      </c>
      <c r="O542" s="12" t="n">
        <f aca="false">IF(I542="","",INDEX('Jobber quotes'!$C$2:$C$1101,MATCH(I542,'Jobber quotes'!$A$2:$A$1101,0))-B542)</f>
        <v>3</v>
      </c>
    </row>
    <row r="543" customFormat="false" ht="15" hidden="false" customHeight="false" outlineLevel="0" collapsed="false">
      <c r="A543" s="23" t="n">
        <v>412320038</v>
      </c>
      <c r="B543" s="24" t="n">
        <v>46052</v>
      </c>
      <c r="C543" s="25" t="s">
        <v>379</v>
      </c>
      <c r="D543" s="25" t="s">
        <v>88</v>
      </c>
      <c r="E543" s="25" t="s">
        <v>112</v>
      </c>
      <c r="F543" s="25" t="s">
        <v>90</v>
      </c>
      <c r="G543" s="25" t="s">
        <v>115</v>
      </c>
      <c r="H543" s="21"/>
      <c r="I543" s="25"/>
      <c r="J543" s="25"/>
      <c r="K543" s="25"/>
      <c r="L543" s="25" t="s">
        <v>164</v>
      </c>
      <c r="M543" s="25"/>
      <c r="N543" s="26" t="n">
        <f aca="false">DATE(YEAR(B543),MONTH(B543),1)</f>
        <v>46023</v>
      </c>
      <c r="O543" s="12" t="str">
        <f aca="false">IF(I543="","",INDEX('Jobber quotes'!$C$2:$C$1101,MATCH(I543,'Jobber quotes'!$A$2:$A$1101,0))-B543)</f>
        <v/>
      </c>
    </row>
    <row r="544" customFormat="false" ht="15" hidden="false" customHeight="false" outlineLevel="0" collapsed="false">
      <c r="A544" s="23" t="n">
        <v>412320060</v>
      </c>
      <c r="B544" s="24" t="n">
        <v>46052</v>
      </c>
      <c r="C544" s="25" t="s">
        <v>216</v>
      </c>
      <c r="D544" s="25" t="s">
        <v>88</v>
      </c>
      <c r="E544" s="25" t="s">
        <v>97</v>
      </c>
      <c r="F544" s="25" t="s">
        <v>94</v>
      </c>
      <c r="G544" s="25" t="s">
        <v>115</v>
      </c>
      <c r="H544" s="21"/>
      <c r="I544" s="25"/>
      <c r="J544" s="25"/>
      <c r="K544" s="25"/>
      <c r="L544" s="25" t="s">
        <v>164</v>
      </c>
      <c r="M544" s="25"/>
      <c r="N544" s="26" t="n">
        <f aca="false">DATE(YEAR(B544),MONTH(B544),1)</f>
        <v>46023</v>
      </c>
      <c r="O544" s="12" t="str">
        <f aca="false">IF(I544="","",INDEX('Jobber quotes'!$C$2:$C$1101,MATCH(I544,'Jobber quotes'!$A$2:$A$1101,0))-B544)</f>
        <v/>
      </c>
    </row>
    <row r="545" customFormat="false" ht="15" hidden="false" customHeight="false" outlineLevel="0" collapsed="false">
      <c r="A545" s="23" t="n">
        <v>412320110</v>
      </c>
      <c r="B545" s="24" t="n">
        <v>46052</v>
      </c>
      <c r="C545" s="25" t="s">
        <v>288</v>
      </c>
      <c r="D545" s="25" t="s">
        <v>81</v>
      </c>
      <c r="E545" s="25" t="s">
        <v>102</v>
      </c>
      <c r="F545" s="25" t="s">
        <v>83</v>
      </c>
      <c r="G545" s="25" t="s">
        <v>115</v>
      </c>
      <c r="H545" s="21"/>
      <c r="I545" s="25"/>
      <c r="J545" s="25"/>
      <c r="K545" s="25"/>
      <c r="L545" s="25" t="s">
        <v>146</v>
      </c>
      <c r="M545" s="25"/>
      <c r="N545" s="26" t="n">
        <f aca="false">DATE(YEAR(B545),MONTH(B545),1)</f>
        <v>46023</v>
      </c>
      <c r="O545" s="12" t="str">
        <f aca="false">IF(I545="","",INDEX('Jobber quotes'!$C$2:$C$1101,MATCH(I545,'Jobber quotes'!$A$2:$A$1101,0))-B545)</f>
        <v/>
      </c>
    </row>
    <row r="546" customFormat="false" ht="15" hidden="false" customHeight="false" outlineLevel="0" collapsed="false">
      <c r="A546" s="23" t="n">
        <v>412320146</v>
      </c>
      <c r="B546" s="24" t="n">
        <v>46052</v>
      </c>
      <c r="C546" s="25" t="s">
        <v>141</v>
      </c>
      <c r="D546" s="25" t="s">
        <v>127</v>
      </c>
      <c r="E546" s="25" t="s">
        <v>89</v>
      </c>
      <c r="F546" s="25" t="s">
        <v>90</v>
      </c>
      <c r="G546" s="25" t="s">
        <v>42</v>
      </c>
      <c r="H546" s="21" t="n">
        <v>13950</v>
      </c>
      <c r="I546" s="25" t="s">
        <v>894</v>
      </c>
      <c r="J546" s="25" t="s">
        <v>85</v>
      </c>
      <c r="K546" s="25"/>
      <c r="L546" s="25" t="s">
        <v>92</v>
      </c>
      <c r="M546" s="25" t="s">
        <v>125</v>
      </c>
      <c r="N546" s="26" t="n">
        <f aca="false">DATE(YEAR(B546),MONTH(B546),1)</f>
        <v>46023</v>
      </c>
      <c r="O546" s="12" t="n">
        <f aca="false">IF(I546="","",INDEX('Jobber quotes'!$C$2:$C$1101,MATCH(I546,'Jobber quotes'!$A$2:$A$1101,0))-B546)</f>
        <v>8</v>
      </c>
    </row>
    <row r="547" customFormat="false" ht="15" hidden="false" customHeight="false" outlineLevel="0" collapsed="false">
      <c r="A547" s="23" t="n">
        <v>412320181</v>
      </c>
      <c r="B547" s="24" t="n">
        <v>46052</v>
      </c>
      <c r="C547" s="25" t="s">
        <v>130</v>
      </c>
      <c r="D547" s="25" t="s">
        <v>111</v>
      </c>
      <c r="E547" s="25" t="s">
        <v>102</v>
      </c>
      <c r="F547" s="25" t="s">
        <v>94</v>
      </c>
      <c r="G547" s="25" t="s">
        <v>41</v>
      </c>
      <c r="H547" s="21" t="n">
        <v>25650</v>
      </c>
      <c r="I547" s="25" t="s">
        <v>895</v>
      </c>
      <c r="J547" s="25" t="s">
        <v>119</v>
      </c>
      <c r="K547" s="25" t="s">
        <v>896</v>
      </c>
      <c r="L547" s="25"/>
      <c r="M547" s="25"/>
      <c r="N547" s="26" t="n">
        <f aca="false">DATE(YEAR(B547),MONTH(B547),1)</f>
        <v>46023</v>
      </c>
      <c r="O547" s="12" t="n">
        <f aca="false">IF(I547="","",INDEX('Jobber quotes'!$C$2:$C$1101,MATCH(I547,'Jobber quotes'!$A$2:$A$1101,0))-B547)</f>
        <v>1</v>
      </c>
    </row>
    <row r="548" customFormat="false" ht="15" hidden="false" customHeight="false" outlineLevel="0" collapsed="false">
      <c r="A548" s="23" t="n">
        <v>412320218</v>
      </c>
      <c r="B548" s="24" t="n">
        <v>46052</v>
      </c>
      <c r="C548" s="25" t="s">
        <v>150</v>
      </c>
      <c r="D548" s="25" t="s">
        <v>111</v>
      </c>
      <c r="E548" s="25" t="s">
        <v>82</v>
      </c>
      <c r="F548" s="25" t="s">
        <v>83</v>
      </c>
      <c r="G548" s="25" t="s">
        <v>42</v>
      </c>
      <c r="H548" s="21" t="n">
        <v>6400</v>
      </c>
      <c r="I548" s="25" t="s">
        <v>897</v>
      </c>
      <c r="J548" s="25" t="s">
        <v>85</v>
      </c>
      <c r="K548" s="25"/>
      <c r="L548" s="25" t="s">
        <v>99</v>
      </c>
      <c r="M548" s="25"/>
      <c r="N548" s="26" t="n">
        <f aca="false">DATE(YEAR(B548),MONTH(B548),1)</f>
        <v>46023</v>
      </c>
      <c r="O548" s="12" t="n">
        <f aca="false">IF(I548="","",INDEX('Jobber quotes'!$C$2:$C$1101,MATCH(I548,'Jobber quotes'!$A$2:$A$1101,0))-B548)</f>
        <v>4</v>
      </c>
    </row>
    <row r="549" customFormat="false" ht="15" hidden="false" customHeight="false" outlineLevel="0" collapsed="false">
      <c r="A549" s="23" t="n">
        <v>412320239</v>
      </c>
      <c r="B549" s="24" t="n">
        <v>46052</v>
      </c>
      <c r="C549" s="25" t="s">
        <v>701</v>
      </c>
      <c r="D549" s="25" t="s">
        <v>111</v>
      </c>
      <c r="E549" s="25" t="s">
        <v>82</v>
      </c>
      <c r="F549" s="25" t="s">
        <v>90</v>
      </c>
      <c r="G549" s="25" t="s">
        <v>42</v>
      </c>
      <c r="H549" s="21" t="n">
        <v>15650</v>
      </c>
      <c r="I549" s="25" t="s">
        <v>898</v>
      </c>
      <c r="J549" s="25" t="s">
        <v>85</v>
      </c>
      <c r="K549" s="25"/>
      <c r="L549" s="25" t="s">
        <v>99</v>
      </c>
      <c r="M549" s="25"/>
      <c r="N549" s="26" t="n">
        <f aca="false">DATE(YEAR(B549),MONTH(B549),1)</f>
        <v>46023</v>
      </c>
      <c r="O549" s="12" t="n">
        <f aca="false">IF(I549="","",INDEX('Jobber quotes'!$C$2:$C$1101,MATCH(I549,'Jobber quotes'!$A$2:$A$1101,0))-B549)</f>
        <v>1</v>
      </c>
    </row>
    <row r="550" customFormat="false" ht="15" hidden="false" customHeight="false" outlineLevel="0" collapsed="false">
      <c r="A550" s="23" t="n">
        <v>412320278</v>
      </c>
      <c r="B550" s="24" t="n">
        <v>46052</v>
      </c>
      <c r="C550" s="25" t="s">
        <v>496</v>
      </c>
      <c r="D550" s="25" t="s">
        <v>111</v>
      </c>
      <c r="E550" s="25" t="s">
        <v>89</v>
      </c>
      <c r="F550" s="25" t="s">
        <v>94</v>
      </c>
      <c r="G550" s="25" t="s">
        <v>115</v>
      </c>
      <c r="H550" s="21"/>
      <c r="I550" s="25"/>
      <c r="J550" s="25"/>
      <c r="K550" s="25"/>
      <c r="L550" s="25" t="s">
        <v>164</v>
      </c>
      <c r="M550" s="25"/>
      <c r="N550" s="26" t="n">
        <f aca="false">DATE(YEAR(B550),MONTH(B550),1)</f>
        <v>46023</v>
      </c>
      <c r="O550" s="12" t="str">
        <f aca="false">IF(I550="","",INDEX('Jobber quotes'!$C$2:$C$1101,MATCH(I550,'Jobber quotes'!$A$2:$A$1101,0))-B550)</f>
        <v/>
      </c>
    </row>
    <row r="551" customFormat="false" ht="15" hidden="false" customHeight="false" outlineLevel="0" collapsed="false">
      <c r="A551" s="23" t="n">
        <v>412320330</v>
      </c>
      <c r="B551" s="24" t="n">
        <v>46054</v>
      </c>
      <c r="C551" s="25" t="s">
        <v>443</v>
      </c>
      <c r="D551" s="25" t="s">
        <v>156</v>
      </c>
      <c r="E551" s="25" t="s">
        <v>112</v>
      </c>
      <c r="F551" s="25" t="s">
        <v>83</v>
      </c>
      <c r="G551" s="25" t="s">
        <v>103</v>
      </c>
      <c r="H551" s="21"/>
      <c r="I551" s="25"/>
      <c r="J551" s="25"/>
      <c r="K551" s="25"/>
      <c r="L551" s="25"/>
      <c r="M551" s="25" t="s">
        <v>104</v>
      </c>
      <c r="N551" s="26" t="n">
        <f aca="false">DATE(YEAR(B551),MONTH(B551),1)</f>
        <v>46054</v>
      </c>
      <c r="O551" s="12" t="str">
        <f aca="false">IF(I551="","",INDEX('Jobber quotes'!$C$2:$C$1101,MATCH(I551,'Jobber quotes'!$A$2:$A$1101,0))-B551)</f>
        <v/>
      </c>
    </row>
    <row r="552" customFormat="false" ht="15" hidden="false" customHeight="false" outlineLevel="0" collapsed="false">
      <c r="A552" s="23" t="n">
        <v>412320359</v>
      </c>
      <c r="B552" s="24" t="n">
        <v>46054</v>
      </c>
      <c r="C552" s="25" t="s">
        <v>586</v>
      </c>
      <c r="D552" s="25" t="s">
        <v>156</v>
      </c>
      <c r="E552" s="25" t="s">
        <v>112</v>
      </c>
      <c r="F552" s="25" t="s">
        <v>90</v>
      </c>
      <c r="G552" s="25" t="s">
        <v>41</v>
      </c>
      <c r="H552" s="21" t="n">
        <v>17450</v>
      </c>
      <c r="I552" s="25" t="s">
        <v>899</v>
      </c>
      <c r="J552" s="25" t="s">
        <v>119</v>
      </c>
      <c r="K552" s="25" t="s">
        <v>900</v>
      </c>
      <c r="L552" s="25"/>
      <c r="M552" s="25"/>
      <c r="N552" s="26" t="n">
        <f aca="false">DATE(YEAR(B552),MONTH(B552),1)</f>
        <v>46054</v>
      </c>
      <c r="O552" s="12" t="n">
        <f aca="false">IF(I552="","",INDEX('Jobber quotes'!$C$2:$C$1101,MATCH(I552,'Jobber quotes'!$A$2:$A$1101,0))-B552)</f>
        <v>5</v>
      </c>
    </row>
    <row r="553" customFormat="false" ht="15" hidden="false" customHeight="false" outlineLevel="0" collapsed="false">
      <c r="A553" s="23" t="n">
        <v>412320413</v>
      </c>
      <c r="B553" s="24" t="n">
        <v>46054</v>
      </c>
      <c r="C553" s="25" t="s">
        <v>212</v>
      </c>
      <c r="D553" s="25" t="s">
        <v>101</v>
      </c>
      <c r="E553" s="25" t="s">
        <v>89</v>
      </c>
      <c r="F553" s="25" t="s">
        <v>94</v>
      </c>
      <c r="G553" s="25" t="s">
        <v>42</v>
      </c>
      <c r="H553" s="21" t="n">
        <v>26700</v>
      </c>
      <c r="I553" s="25" t="s">
        <v>901</v>
      </c>
      <c r="J553" s="25" t="s">
        <v>85</v>
      </c>
      <c r="K553" s="25"/>
      <c r="L553" s="25" t="s">
        <v>99</v>
      </c>
      <c r="M553" s="25"/>
      <c r="N553" s="26" t="n">
        <f aca="false">DATE(YEAR(B553),MONTH(B553),1)</f>
        <v>46054</v>
      </c>
      <c r="O553" s="12" t="n">
        <f aca="false">IF(I553="","",INDEX('Jobber quotes'!$C$2:$C$1101,MATCH(I553,'Jobber quotes'!$A$2:$A$1101,0))-B553)</f>
        <v>12</v>
      </c>
    </row>
    <row r="554" customFormat="false" ht="15" hidden="false" customHeight="false" outlineLevel="0" collapsed="false">
      <c r="A554" s="23" t="n">
        <v>412320425</v>
      </c>
      <c r="B554" s="24" t="n">
        <v>46055</v>
      </c>
      <c r="C554" s="25" t="s">
        <v>419</v>
      </c>
      <c r="D554" s="25" t="s">
        <v>127</v>
      </c>
      <c r="E554" s="25" t="s">
        <v>89</v>
      </c>
      <c r="F554" s="25" t="s">
        <v>83</v>
      </c>
      <c r="G554" s="25" t="s">
        <v>42</v>
      </c>
      <c r="H554" s="21" t="n">
        <v>3650</v>
      </c>
      <c r="I554" s="25" t="s">
        <v>902</v>
      </c>
      <c r="J554" s="25" t="s">
        <v>85</v>
      </c>
      <c r="K554" s="25"/>
      <c r="L554" s="25" t="s">
        <v>92</v>
      </c>
      <c r="M554" s="25"/>
      <c r="N554" s="26" t="n">
        <f aca="false">DATE(YEAR(B554),MONTH(B554),1)</f>
        <v>46054</v>
      </c>
      <c r="O554" s="12" t="n">
        <f aca="false">IF(I554="","",INDEX('Jobber quotes'!$C$2:$C$1101,MATCH(I554,'Jobber quotes'!$A$2:$A$1101,0))-B554)</f>
        <v>11</v>
      </c>
    </row>
    <row r="555" customFormat="false" ht="15" hidden="false" customHeight="false" outlineLevel="0" collapsed="false">
      <c r="A555" s="23" t="n">
        <v>412320461</v>
      </c>
      <c r="B555" s="24" t="n">
        <v>46055</v>
      </c>
      <c r="C555" s="25" t="s">
        <v>575</v>
      </c>
      <c r="D555" s="25" t="s">
        <v>111</v>
      </c>
      <c r="E555" s="25" t="s">
        <v>82</v>
      </c>
      <c r="F555" s="25" t="s">
        <v>90</v>
      </c>
      <c r="G555" s="25" t="s">
        <v>41</v>
      </c>
      <c r="H555" s="21" t="n">
        <v>14600</v>
      </c>
      <c r="I555" s="25" t="s">
        <v>903</v>
      </c>
      <c r="J555" s="25" t="s">
        <v>119</v>
      </c>
      <c r="K555" s="25" t="s">
        <v>904</v>
      </c>
      <c r="L555" s="25"/>
      <c r="M555" s="25"/>
      <c r="N555" s="26" t="n">
        <f aca="false">DATE(YEAR(B555),MONTH(B555),1)</f>
        <v>46054</v>
      </c>
      <c r="O555" s="12" t="n">
        <f aca="false">IF(I555="","",INDEX('Jobber quotes'!$C$2:$C$1101,MATCH(I555,'Jobber quotes'!$A$2:$A$1101,0))-B555)</f>
        <v>2</v>
      </c>
    </row>
    <row r="556" customFormat="false" ht="15" hidden="false" customHeight="false" outlineLevel="0" collapsed="false">
      <c r="A556" s="23" t="n">
        <v>412320515</v>
      </c>
      <c r="B556" s="24" t="n">
        <v>46055</v>
      </c>
      <c r="C556" s="25" t="s">
        <v>114</v>
      </c>
      <c r="D556" s="25" t="s">
        <v>88</v>
      </c>
      <c r="E556" s="25" t="s">
        <v>89</v>
      </c>
      <c r="F556" s="25" t="s">
        <v>94</v>
      </c>
      <c r="G556" s="25" t="s">
        <v>42</v>
      </c>
      <c r="H556" s="21" t="n">
        <v>33550</v>
      </c>
      <c r="I556" s="25" t="s">
        <v>905</v>
      </c>
      <c r="J556" s="25" t="s">
        <v>85</v>
      </c>
      <c r="K556" s="25"/>
      <c r="L556" s="25" t="s">
        <v>86</v>
      </c>
      <c r="M556" s="25" t="s">
        <v>125</v>
      </c>
      <c r="N556" s="26" t="n">
        <f aca="false">DATE(YEAR(B556),MONTH(B556),1)</f>
        <v>46054</v>
      </c>
      <c r="O556" s="12" t="n">
        <f aca="false">IF(I556="","",INDEX('Jobber quotes'!$C$2:$C$1101,MATCH(I556,'Jobber quotes'!$A$2:$A$1101,0))-B556)</f>
        <v>7</v>
      </c>
    </row>
    <row r="557" customFormat="false" ht="15" hidden="false" customHeight="false" outlineLevel="0" collapsed="false">
      <c r="A557" s="23" t="n">
        <v>412320542</v>
      </c>
      <c r="B557" s="24" t="n">
        <v>46055</v>
      </c>
      <c r="C557" s="25" t="s">
        <v>401</v>
      </c>
      <c r="D557" s="25" t="s">
        <v>101</v>
      </c>
      <c r="E557" s="25" t="s">
        <v>82</v>
      </c>
      <c r="F557" s="25" t="s">
        <v>83</v>
      </c>
      <c r="G557" s="25" t="s">
        <v>41</v>
      </c>
      <c r="H557" s="21" t="n">
        <v>27900</v>
      </c>
      <c r="I557" s="25" t="s">
        <v>906</v>
      </c>
      <c r="J557" s="25" t="s">
        <v>119</v>
      </c>
      <c r="K557" s="25" t="s">
        <v>907</v>
      </c>
      <c r="L557" s="25"/>
      <c r="M557" s="25"/>
      <c r="N557" s="26" t="n">
        <f aca="false">DATE(YEAR(B557),MONTH(B557),1)</f>
        <v>46054</v>
      </c>
      <c r="O557" s="12" t="n">
        <f aca="false">IF(I557="","",INDEX('Jobber quotes'!$C$2:$C$1101,MATCH(I557,'Jobber quotes'!$A$2:$A$1101,0))-B557)</f>
        <v>2</v>
      </c>
    </row>
    <row r="558" customFormat="false" ht="15" hidden="false" customHeight="false" outlineLevel="0" collapsed="false">
      <c r="A558" s="23" t="n">
        <v>412320573</v>
      </c>
      <c r="B558" s="24" t="n">
        <v>46055</v>
      </c>
      <c r="C558" s="25" t="s">
        <v>153</v>
      </c>
      <c r="D558" s="25" t="s">
        <v>111</v>
      </c>
      <c r="E558" s="25" t="s">
        <v>112</v>
      </c>
      <c r="F558" s="25" t="s">
        <v>90</v>
      </c>
      <c r="G558" s="25" t="s">
        <v>115</v>
      </c>
      <c r="H558" s="21"/>
      <c r="I558" s="25"/>
      <c r="J558" s="25"/>
      <c r="K558" s="25"/>
      <c r="L558" s="25" t="s">
        <v>171</v>
      </c>
      <c r="M558" s="25"/>
      <c r="N558" s="26" t="n">
        <f aca="false">DATE(YEAR(B558),MONTH(B558),1)</f>
        <v>46054</v>
      </c>
      <c r="O558" s="12" t="str">
        <f aca="false">IF(I558="","",INDEX('Jobber quotes'!$C$2:$C$1101,MATCH(I558,'Jobber quotes'!$A$2:$A$1101,0))-B558)</f>
        <v/>
      </c>
    </row>
    <row r="559" customFormat="false" ht="15" hidden="false" customHeight="false" outlineLevel="0" collapsed="false">
      <c r="A559" s="23" t="n">
        <v>412320631</v>
      </c>
      <c r="B559" s="24" t="n">
        <v>46055</v>
      </c>
      <c r="C559" s="25" t="s">
        <v>317</v>
      </c>
      <c r="D559" s="25" t="s">
        <v>156</v>
      </c>
      <c r="E559" s="25" t="s">
        <v>89</v>
      </c>
      <c r="F559" s="25" t="s">
        <v>94</v>
      </c>
      <c r="G559" s="25" t="s">
        <v>103</v>
      </c>
      <c r="H559" s="21"/>
      <c r="I559" s="25"/>
      <c r="J559" s="25"/>
      <c r="K559" s="25"/>
      <c r="L559" s="25"/>
      <c r="M559" s="25" t="s">
        <v>104</v>
      </c>
      <c r="N559" s="26" t="n">
        <f aca="false">DATE(YEAR(B559),MONTH(B559),1)</f>
        <v>46054</v>
      </c>
      <c r="O559" s="12" t="str">
        <f aca="false">IF(I559="","",INDEX('Jobber quotes'!$C$2:$C$1101,MATCH(I559,'Jobber quotes'!$A$2:$A$1101,0))-B559)</f>
        <v/>
      </c>
    </row>
    <row r="560" customFormat="false" ht="15" hidden="false" customHeight="false" outlineLevel="0" collapsed="false">
      <c r="A560" s="23" t="n">
        <v>412320653</v>
      </c>
      <c r="B560" s="24" t="n">
        <v>46055</v>
      </c>
      <c r="C560" s="25" t="s">
        <v>227</v>
      </c>
      <c r="D560" s="25" t="s">
        <v>106</v>
      </c>
      <c r="E560" s="25" t="s">
        <v>82</v>
      </c>
      <c r="F560" s="25" t="s">
        <v>83</v>
      </c>
      <c r="G560" s="25" t="s">
        <v>42</v>
      </c>
      <c r="H560" s="21" t="n">
        <v>2600</v>
      </c>
      <c r="I560" s="25" t="s">
        <v>908</v>
      </c>
      <c r="J560" s="25" t="s">
        <v>85</v>
      </c>
      <c r="K560" s="25"/>
      <c r="L560" s="25" t="s">
        <v>92</v>
      </c>
      <c r="M560" s="25"/>
      <c r="N560" s="26" t="n">
        <f aca="false">DATE(YEAR(B560),MONTH(B560),1)</f>
        <v>46054</v>
      </c>
      <c r="O560" s="12" t="n">
        <f aca="false">IF(I560="","",INDEX('Jobber quotes'!$C$2:$C$1101,MATCH(I560,'Jobber quotes'!$A$2:$A$1101,0))-B560)</f>
        <v>1</v>
      </c>
    </row>
    <row r="561" customFormat="false" ht="15" hidden="false" customHeight="false" outlineLevel="0" collapsed="false">
      <c r="A561" s="23" t="n">
        <v>412320693</v>
      </c>
      <c r="B561" s="24" t="n">
        <v>46055</v>
      </c>
      <c r="C561" s="25" t="s">
        <v>200</v>
      </c>
      <c r="D561" s="25" t="s">
        <v>127</v>
      </c>
      <c r="E561" s="25" t="s">
        <v>97</v>
      </c>
      <c r="F561" s="25" t="s">
        <v>90</v>
      </c>
      <c r="G561" s="25" t="s">
        <v>42</v>
      </c>
      <c r="H561" s="21" t="n">
        <v>9000</v>
      </c>
      <c r="I561" s="25" t="s">
        <v>909</v>
      </c>
      <c r="J561" s="25" t="s">
        <v>85</v>
      </c>
      <c r="K561" s="25"/>
      <c r="L561" s="25" t="s">
        <v>109</v>
      </c>
      <c r="M561" s="25"/>
      <c r="N561" s="26" t="n">
        <f aca="false">DATE(YEAR(B561),MONTH(B561),1)</f>
        <v>46054</v>
      </c>
      <c r="O561" s="12" t="n">
        <f aca="false">IF(I561="","",INDEX('Jobber quotes'!$C$2:$C$1101,MATCH(I561,'Jobber quotes'!$A$2:$A$1101,0))-B561)</f>
        <v>10</v>
      </c>
    </row>
    <row r="562" customFormat="false" ht="15" hidden="false" customHeight="false" outlineLevel="0" collapsed="false">
      <c r="A562" s="23" t="n">
        <v>412320749</v>
      </c>
      <c r="B562" s="24" t="n">
        <v>46056</v>
      </c>
      <c r="C562" s="25" t="s">
        <v>910</v>
      </c>
      <c r="D562" s="25" t="s">
        <v>101</v>
      </c>
      <c r="E562" s="25" t="s">
        <v>82</v>
      </c>
      <c r="F562" s="25" t="s">
        <v>94</v>
      </c>
      <c r="G562" s="25" t="s">
        <v>41</v>
      </c>
      <c r="H562" s="21" t="n">
        <v>20450</v>
      </c>
      <c r="I562" s="25" t="s">
        <v>911</v>
      </c>
      <c r="J562" s="25" t="s">
        <v>119</v>
      </c>
      <c r="K562" s="25" t="s">
        <v>912</v>
      </c>
      <c r="L562" s="25"/>
      <c r="M562" s="25"/>
      <c r="N562" s="26" t="n">
        <f aca="false">DATE(YEAR(B562),MONTH(B562),1)</f>
        <v>46054</v>
      </c>
      <c r="O562" s="12" t="n">
        <f aca="false">IF(I562="","",INDEX('Jobber quotes'!$C$2:$C$1101,MATCH(I562,'Jobber quotes'!$A$2:$A$1101,0))-B562)</f>
        <v>3</v>
      </c>
    </row>
    <row r="563" customFormat="false" ht="15" hidden="false" customHeight="false" outlineLevel="0" collapsed="false">
      <c r="A563" s="23" t="n">
        <v>412320758</v>
      </c>
      <c r="B563" s="24" t="n">
        <v>46056</v>
      </c>
      <c r="C563" s="25" t="s">
        <v>419</v>
      </c>
      <c r="D563" s="25" t="s">
        <v>127</v>
      </c>
      <c r="E563" s="25" t="s">
        <v>82</v>
      </c>
      <c r="F563" s="25" t="s">
        <v>83</v>
      </c>
      <c r="G563" s="25" t="s">
        <v>42</v>
      </c>
      <c r="H563" s="21" t="n">
        <v>9400</v>
      </c>
      <c r="I563" s="25" t="s">
        <v>913</v>
      </c>
      <c r="J563" s="25" t="s">
        <v>85</v>
      </c>
      <c r="K563" s="25"/>
      <c r="L563" s="25" t="s">
        <v>99</v>
      </c>
      <c r="M563" s="25"/>
      <c r="N563" s="26" t="n">
        <f aca="false">DATE(YEAR(B563),MONTH(B563),1)</f>
        <v>46054</v>
      </c>
      <c r="O563" s="12" t="n">
        <f aca="false">IF(I563="","",INDEX('Jobber quotes'!$C$2:$C$1101,MATCH(I563,'Jobber quotes'!$A$2:$A$1101,0))-B563)</f>
        <v>5</v>
      </c>
    </row>
    <row r="564" customFormat="false" ht="15" hidden="false" customHeight="false" outlineLevel="0" collapsed="false">
      <c r="A564" s="23" t="n">
        <v>412320806</v>
      </c>
      <c r="B564" s="24" t="n">
        <v>46056</v>
      </c>
      <c r="C564" s="25" t="s">
        <v>914</v>
      </c>
      <c r="D564" s="25" t="s">
        <v>81</v>
      </c>
      <c r="E564" s="25" t="s">
        <v>89</v>
      </c>
      <c r="F564" s="25" t="s">
        <v>90</v>
      </c>
      <c r="G564" s="25" t="s">
        <v>41</v>
      </c>
      <c r="H564" s="21" t="n">
        <v>4150</v>
      </c>
      <c r="I564" s="25" t="s">
        <v>915</v>
      </c>
      <c r="J564" s="25" t="s">
        <v>119</v>
      </c>
      <c r="K564" s="25" t="s">
        <v>916</v>
      </c>
      <c r="L564" s="25"/>
      <c r="M564" s="25"/>
      <c r="N564" s="26" t="n">
        <f aca="false">DATE(YEAR(B564),MONTH(B564),1)</f>
        <v>46054</v>
      </c>
      <c r="O564" s="12" t="n">
        <f aca="false">IF(I564="","",INDEX('Jobber quotes'!$C$2:$C$1101,MATCH(I564,'Jobber quotes'!$A$2:$A$1101,0))-B564)</f>
        <v>11</v>
      </c>
    </row>
    <row r="565" customFormat="false" ht="15" hidden="false" customHeight="false" outlineLevel="0" collapsed="false">
      <c r="A565" s="23" t="n">
        <v>412320831</v>
      </c>
      <c r="B565" s="24" t="n">
        <v>46056</v>
      </c>
      <c r="C565" s="25" t="s">
        <v>290</v>
      </c>
      <c r="D565" s="25" t="s">
        <v>111</v>
      </c>
      <c r="E565" s="25" t="s">
        <v>89</v>
      </c>
      <c r="F565" s="25" t="s">
        <v>94</v>
      </c>
      <c r="G565" s="25" t="s">
        <v>41</v>
      </c>
      <c r="H565" s="21" t="n">
        <v>19750</v>
      </c>
      <c r="I565" s="25" t="s">
        <v>917</v>
      </c>
      <c r="J565" s="25" t="s">
        <v>119</v>
      </c>
      <c r="K565" s="25" t="s">
        <v>918</v>
      </c>
      <c r="L565" s="25"/>
      <c r="M565" s="25"/>
      <c r="N565" s="26" t="n">
        <f aca="false">DATE(YEAR(B565),MONTH(B565),1)</f>
        <v>46054</v>
      </c>
      <c r="O565" s="12" t="n">
        <f aca="false">IF(I565="","",INDEX('Jobber quotes'!$C$2:$C$1101,MATCH(I565,'Jobber quotes'!$A$2:$A$1101,0))-B565)</f>
        <v>5</v>
      </c>
    </row>
    <row r="566" customFormat="false" ht="15" hidden="false" customHeight="false" outlineLevel="0" collapsed="false">
      <c r="A566" s="23" t="n">
        <v>412320882</v>
      </c>
      <c r="B566" s="24" t="n">
        <v>46056</v>
      </c>
      <c r="C566" s="25" t="s">
        <v>110</v>
      </c>
      <c r="D566" s="25" t="s">
        <v>111</v>
      </c>
      <c r="E566" s="25" t="s">
        <v>89</v>
      </c>
      <c r="F566" s="25" t="s">
        <v>83</v>
      </c>
      <c r="G566" s="25" t="s">
        <v>103</v>
      </c>
      <c r="H566" s="21"/>
      <c r="I566" s="25"/>
      <c r="J566" s="25"/>
      <c r="K566" s="25"/>
      <c r="L566" s="25"/>
      <c r="M566" s="25" t="s">
        <v>104</v>
      </c>
      <c r="N566" s="26" t="n">
        <f aca="false">DATE(YEAR(B566),MONTH(B566),1)</f>
        <v>46054</v>
      </c>
      <c r="O566" s="12" t="str">
        <f aca="false">IF(I566="","",INDEX('Jobber quotes'!$C$2:$C$1101,MATCH(I566,'Jobber quotes'!$A$2:$A$1101,0))-B566)</f>
        <v/>
      </c>
    </row>
    <row r="567" customFormat="false" ht="15" hidden="false" customHeight="false" outlineLevel="0" collapsed="false">
      <c r="A567" s="23" t="n">
        <v>412320924</v>
      </c>
      <c r="B567" s="24" t="n">
        <v>46057</v>
      </c>
      <c r="C567" s="25" t="s">
        <v>457</v>
      </c>
      <c r="D567" s="25" t="s">
        <v>88</v>
      </c>
      <c r="E567" s="25" t="s">
        <v>107</v>
      </c>
      <c r="F567" s="25" t="s">
        <v>90</v>
      </c>
      <c r="G567" s="25" t="s">
        <v>42</v>
      </c>
      <c r="H567" s="21" t="n">
        <v>12000</v>
      </c>
      <c r="I567" s="25" t="s">
        <v>919</v>
      </c>
      <c r="J567" s="25" t="s">
        <v>85</v>
      </c>
      <c r="K567" s="25"/>
      <c r="L567" s="25" t="s">
        <v>109</v>
      </c>
      <c r="M567" s="25" t="s">
        <v>125</v>
      </c>
      <c r="N567" s="26" t="n">
        <f aca="false">DATE(YEAR(B567),MONTH(B567),1)</f>
        <v>46054</v>
      </c>
      <c r="O567" s="12" t="n">
        <f aca="false">IF(I567="","",INDEX('Jobber quotes'!$C$2:$C$1101,MATCH(I567,'Jobber quotes'!$A$2:$A$1101,0))-B567)</f>
        <v>9</v>
      </c>
    </row>
    <row r="568" customFormat="false" ht="15" hidden="false" customHeight="false" outlineLevel="0" collapsed="false">
      <c r="A568" s="23" t="n">
        <v>412320944</v>
      </c>
      <c r="B568" s="24" t="n">
        <v>46057</v>
      </c>
      <c r="C568" s="25" t="s">
        <v>323</v>
      </c>
      <c r="D568" s="25" t="s">
        <v>156</v>
      </c>
      <c r="E568" s="25" t="s">
        <v>82</v>
      </c>
      <c r="F568" s="25" t="s">
        <v>94</v>
      </c>
      <c r="G568" s="25" t="s">
        <v>42</v>
      </c>
      <c r="H568" s="21" t="n">
        <v>21150</v>
      </c>
      <c r="I568" s="25" t="s">
        <v>920</v>
      </c>
      <c r="J568" s="25" t="s">
        <v>85</v>
      </c>
      <c r="K568" s="25"/>
      <c r="L568" s="25" t="s">
        <v>109</v>
      </c>
      <c r="M568" s="25"/>
      <c r="N568" s="26" t="n">
        <f aca="false">DATE(YEAR(B568),MONTH(B568),1)</f>
        <v>46054</v>
      </c>
      <c r="O568" s="12" t="n">
        <f aca="false">IF(I568="","",INDEX('Jobber quotes'!$C$2:$C$1101,MATCH(I568,'Jobber quotes'!$A$2:$A$1101,0))-B568)</f>
        <v>2</v>
      </c>
    </row>
    <row r="569" customFormat="false" ht="15" hidden="false" customHeight="false" outlineLevel="0" collapsed="false">
      <c r="A569" s="23" t="n">
        <v>412320992</v>
      </c>
      <c r="B569" s="24" t="n">
        <v>46057</v>
      </c>
      <c r="C569" s="25" t="s">
        <v>170</v>
      </c>
      <c r="D569" s="25" t="s">
        <v>111</v>
      </c>
      <c r="E569" s="25" t="s">
        <v>102</v>
      </c>
      <c r="F569" s="25" t="s">
        <v>83</v>
      </c>
      <c r="G569" s="25" t="s">
        <v>41</v>
      </c>
      <c r="H569" s="21" t="n">
        <v>43500</v>
      </c>
      <c r="I569" s="25" t="s">
        <v>921</v>
      </c>
      <c r="J569" s="25" t="s">
        <v>119</v>
      </c>
      <c r="K569" s="25" t="s">
        <v>922</v>
      </c>
      <c r="L569" s="25"/>
      <c r="M569" s="25"/>
      <c r="N569" s="26" t="n">
        <f aca="false">DATE(YEAR(B569),MONTH(B569),1)</f>
        <v>46054</v>
      </c>
      <c r="O569" s="12" t="n">
        <f aca="false">IF(I569="","",INDEX('Jobber quotes'!$C$2:$C$1101,MATCH(I569,'Jobber quotes'!$A$2:$A$1101,0))-B569)</f>
        <v>6</v>
      </c>
    </row>
    <row r="570" customFormat="false" ht="15" hidden="false" customHeight="false" outlineLevel="0" collapsed="false">
      <c r="A570" s="23" t="n">
        <v>412321045</v>
      </c>
      <c r="B570" s="24" t="n">
        <v>46057</v>
      </c>
      <c r="C570" s="25" t="s">
        <v>347</v>
      </c>
      <c r="D570" s="25" t="s">
        <v>127</v>
      </c>
      <c r="E570" s="25" t="s">
        <v>112</v>
      </c>
      <c r="F570" s="25" t="s">
        <v>90</v>
      </c>
      <c r="G570" s="25" t="s">
        <v>103</v>
      </c>
      <c r="H570" s="21"/>
      <c r="I570" s="25"/>
      <c r="J570" s="25"/>
      <c r="K570" s="25"/>
      <c r="L570" s="25"/>
      <c r="M570" s="25" t="s">
        <v>104</v>
      </c>
      <c r="N570" s="26" t="n">
        <f aca="false">DATE(YEAR(B570),MONTH(B570),1)</f>
        <v>46054</v>
      </c>
      <c r="O570" s="12" t="str">
        <f aca="false">IF(I570="","",INDEX('Jobber quotes'!$C$2:$C$1101,MATCH(I570,'Jobber quotes'!$A$2:$A$1101,0))-B570)</f>
        <v/>
      </c>
    </row>
    <row r="571" customFormat="false" ht="15" hidden="false" customHeight="false" outlineLevel="0" collapsed="false">
      <c r="A571" s="23" t="n">
        <v>412321080</v>
      </c>
      <c r="B571" s="24" t="n">
        <v>46057</v>
      </c>
      <c r="C571" s="25" t="s">
        <v>460</v>
      </c>
      <c r="D571" s="25" t="s">
        <v>127</v>
      </c>
      <c r="E571" s="25" t="s">
        <v>112</v>
      </c>
      <c r="F571" s="25" t="s">
        <v>94</v>
      </c>
      <c r="G571" s="25" t="s">
        <v>103</v>
      </c>
      <c r="H571" s="21"/>
      <c r="I571" s="25"/>
      <c r="J571" s="25"/>
      <c r="K571" s="25"/>
      <c r="L571" s="25"/>
      <c r="M571" s="25" t="s">
        <v>104</v>
      </c>
      <c r="N571" s="26" t="n">
        <f aca="false">DATE(YEAR(B571),MONTH(B571),1)</f>
        <v>46054</v>
      </c>
      <c r="O571" s="12" t="str">
        <f aca="false">IF(I571="","",INDEX('Jobber quotes'!$C$2:$C$1101,MATCH(I571,'Jobber quotes'!$A$2:$A$1101,0))-B571)</f>
        <v/>
      </c>
    </row>
    <row r="572" customFormat="false" ht="15" hidden="false" customHeight="false" outlineLevel="0" collapsed="false">
      <c r="A572" s="23" t="n">
        <v>412321108</v>
      </c>
      <c r="B572" s="24" t="n">
        <v>46057</v>
      </c>
      <c r="C572" s="25" t="s">
        <v>479</v>
      </c>
      <c r="D572" s="25" t="s">
        <v>156</v>
      </c>
      <c r="E572" s="25" t="s">
        <v>112</v>
      </c>
      <c r="F572" s="25" t="s">
        <v>83</v>
      </c>
      <c r="G572" s="25" t="s">
        <v>42</v>
      </c>
      <c r="H572" s="21" t="n">
        <v>7250</v>
      </c>
      <c r="I572" s="25" t="s">
        <v>923</v>
      </c>
      <c r="J572" s="25" t="s">
        <v>85</v>
      </c>
      <c r="K572" s="25"/>
      <c r="L572" s="25" t="s">
        <v>99</v>
      </c>
      <c r="M572" s="25"/>
      <c r="N572" s="26" t="n">
        <f aca="false">DATE(YEAR(B572),MONTH(B572),1)</f>
        <v>46054</v>
      </c>
      <c r="O572" s="12" t="n">
        <f aca="false">IF(I572="","",INDEX('Jobber quotes'!$C$2:$C$1101,MATCH(I572,'Jobber quotes'!$A$2:$A$1101,0))-B572)</f>
        <v>8</v>
      </c>
    </row>
    <row r="573" customFormat="false" ht="15" hidden="false" customHeight="false" outlineLevel="0" collapsed="false">
      <c r="A573" s="23" t="n">
        <v>412321136</v>
      </c>
      <c r="B573" s="24" t="n">
        <v>46057</v>
      </c>
      <c r="C573" s="25" t="s">
        <v>636</v>
      </c>
      <c r="D573" s="25" t="s">
        <v>81</v>
      </c>
      <c r="E573" s="25" t="s">
        <v>82</v>
      </c>
      <c r="F573" s="25" t="s">
        <v>90</v>
      </c>
      <c r="G573" s="25" t="s">
        <v>42</v>
      </c>
      <c r="H573" s="21" t="n">
        <v>6800</v>
      </c>
      <c r="I573" s="25" t="s">
        <v>924</v>
      </c>
      <c r="J573" s="25" t="s">
        <v>85</v>
      </c>
      <c r="K573" s="25"/>
      <c r="L573" s="25" t="s">
        <v>109</v>
      </c>
      <c r="M573" s="25"/>
      <c r="N573" s="26" t="n">
        <f aca="false">DATE(YEAR(B573),MONTH(B573),1)</f>
        <v>46054</v>
      </c>
      <c r="O573" s="12" t="n">
        <f aca="false">IF(I573="","",INDEX('Jobber quotes'!$C$2:$C$1101,MATCH(I573,'Jobber quotes'!$A$2:$A$1101,0))-B573)</f>
        <v>5</v>
      </c>
    </row>
    <row r="574" customFormat="false" ht="15" hidden="false" customHeight="false" outlineLevel="0" collapsed="false">
      <c r="A574" s="23" t="n">
        <v>412321183</v>
      </c>
      <c r="B574" s="24" t="n">
        <v>46058</v>
      </c>
      <c r="C574" s="25" t="s">
        <v>185</v>
      </c>
      <c r="D574" s="25" t="s">
        <v>111</v>
      </c>
      <c r="E574" s="25" t="s">
        <v>89</v>
      </c>
      <c r="F574" s="25" t="s">
        <v>94</v>
      </c>
      <c r="G574" s="25" t="s">
        <v>42</v>
      </c>
      <c r="H574" s="21" t="n">
        <v>40800</v>
      </c>
      <c r="I574" s="25" t="s">
        <v>925</v>
      </c>
      <c r="J574" s="25" t="s">
        <v>85</v>
      </c>
      <c r="K574" s="25"/>
      <c r="L574" s="25" t="s">
        <v>92</v>
      </c>
      <c r="M574" s="25"/>
      <c r="N574" s="26" t="n">
        <f aca="false">DATE(YEAR(B574),MONTH(B574),1)</f>
        <v>46054</v>
      </c>
      <c r="O574" s="12" t="n">
        <f aca="false">IF(I574="","",INDEX('Jobber quotes'!$C$2:$C$1101,MATCH(I574,'Jobber quotes'!$A$2:$A$1101,0))-B574)</f>
        <v>2</v>
      </c>
    </row>
    <row r="575" customFormat="false" ht="15" hidden="false" customHeight="false" outlineLevel="0" collapsed="false">
      <c r="A575" s="23" t="n">
        <v>412321219</v>
      </c>
      <c r="B575" s="24" t="n">
        <v>46058</v>
      </c>
      <c r="C575" s="25" t="s">
        <v>678</v>
      </c>
      <c r="D575" s="25" t="s">
        <v>106</v>
      </c>
      <c r="E575" s="25" t="s">
        <v>97</v>
      </c>
      <c r="F575" s="25" t="s">
        <v>83</v>
      </c>
      <c r="G575" s="25" t="s">
        <v>42</v>
      </c>
      <c r="H575" s="21" t="n">
        <v>1300</v>
      </c>
      <c r="I575" s="25" t="s">
        <v>926</v>
      </c>
      <c r="J575" s="25" t="s">
        <v>85</v>
      </c>
      <c r="K575" s="25"/>
      <c r="L575" s="25" t="s">
        <v>109</v>
      </c>
      <c r="M575" s="25"/>
      <c r="N575" s="26" t="n">
        <f aca="false">DATE(YEAR(B575),MONTH(B575),1)</f>
        <v>46054</v>
      </c>
      <c r="O575" s="12" t="n">
        <f aca="false">IF(I575="","",INDEX('Jobber quotes'!$C$2:$C$1101,MATCH(I575,'Jobber quotes'!$A$2:$A$1101,0))-B575)</f>
        <v>11</v>
      </c>
    </row>
    <row r="576" customFormat="false" ht="15" hidden="false" customHeight="false" outlineLevel="0" collapsed="false">
      <c r="A576" s="23" t="n">
        <v>412321264</v>
      </c>
      <c r="B576" s="24" t="n">
        <v>46058</v>
      </c>
      <c r="C576" s="25" t="s">
        <v>927</v>
      </c>
      <c r="D576" s="25" t="s">
        <v>127</v>
      </c>
      <c r="E576" s="25" t="s">
        <v>89</v>
      </c>
      <c r="F576" s="25" t="s">
        <v>90</v>
      </c>
      <c r="G576" s="25" t="s">
        <v>42</v>
      </c>
      <c r="H576" s="21" t="n">
        <v>12150</v>
      </c>
      <c r="I576" s="25" t="s">
        <v>928</v>
      </c>
      <c r="J576" s="25" t="s">
        <v>85</v>
      </c>
      <c r="K576" s="25"/>
      <c r="L576" s="25" t="s">
        <v>92</v>
      </c>
      <c r="M576" s="25"/>
      <c r="N576" s="26" t="n">
        <f aca="false">DATE(YEAR(B576),MONTH(B576),1)</f>
        <v>46054</v>
      </c>
      <c r="O576" s="12" t="n">
        <f aca="false">IF(I576="","",INDEX('Jobber quotes'!$C$2:$C$1101,MATCH(I576,'Jobber quotes'!$A$2:$A$1101,0))-B576)</f>
        <v>8</v>
      </c>
    </row>
    <row r="577" customFormat="false" ht="15" hidden="false" customHeight="false" outlineLevel="0" collapsed="false">
      <c r="A577" s="23" t="n">
        <v>412321288</v>
      </c>
      <c r="B577" s="24" t="n">
        <v>46058</v>
      </c>
      <c r="C577" s="25" t="s">
        <v>929</v>
      </c>
      <c r="D577" s="25" t="s">
        <v>88</v>
      </c>
      <c r="E577" s="25" t="s">
        <v>97</v>
      </c>
      <c r="F577" s="25" t="s">
        <v>94</v>
      </c>
      <c r="G577" s="25" t="s">
        <v>41</v>
      </c>
      <c r="H577" s="21" t="n">
        <v>35200</v>
      </c>
      <c r="I577" s="25" t="s">
        <v>930</v>
      </c>
      <c r="J577" s="25" t="s">
        <v>119</v>
      </c>
      <c r="K577" s="25" t="s">
        <v>931</v>
      </c>
      <c r="L577" s="25"/>
      <c r="M577" s="25"/>
      <c r="N577" s="26" t="n">
        <f aca="false">DATE(YEAR(B577),MONTH(B577),1)</f>
        <v>46054</v>
      </c>
      <c r="O577" s="12" t="n">
        <f aca="false">IF(I577="","",INDEX('Jobber quotes'!$C$2:$C$1101,MATCH(I577,'Jobber quotes'!$A$2:$A$1101,0))-B577)</f>
        <v>8</v>
      </c>
    </row>
    <row r="578" customFormat="false" ht="15" hidden="false" customHeight="false" outlineLevel="0" collapsed="false">
      <c r="A578" s="23" t="n">
        <v>412321340</v>
      </c>
      <c r="B578" s="24" t="n">
        <v>46058</v>
      </c>
      <c r="C578" s="25" t="s">
        <v>183</v>
      </c>
      <c r="D578" s="25" t="s">
        <v>156</v>
      </c>
      <c r="E578" s="25" t="s">
        <v>89</v>
      </c>
      <c r="F578" s="25" t="s">
        <v>83</v>
      </c>
      <c r="G578" s="25" t="s">
        <v>42</v>
      </c>
      <c r="H578" s="21" t="n">
        <v>20750</v>
      </c>
      <c r="I578" s="25" t="s">
        <v>932</v>
      </c>
      <c r="J578" s="25" t="s">
        <v>85</v>
      </c>
      <c r="K578" s="25"/>
      <c r="L578" s="25" t="s">
        <v>92</v>
      </c>
      <c r="M578" s="25" t="s">
        <v>125</v>
      </c>
      <c r="N578" s="26" t="n">
        <f aca="false">DATE(YEAR(B578),MONTH(B578),1)</f>
        <v>46054</v>
      </c>
      <c r="O578" s="12" t="n">
        <f aca="false">IF(I578="","",INDEX('Jobber quotes'!$C$2:$C$1101,MATCH(I578,'Jobber quotes'!$A$2:$A$1101,0))-B578)</f>
        <v>9</v>
      </c>
    </row>
    <row r="579" customFormat="false" ht="15" hidden="false" customHeight="false" outlineLevel="0" collapsed="false">
      <c r="A579" s="23" t="n">
        <v>412321371</v>
      </c>
      <c r="B579" s="24" t="n">
        <v>46059</v>
      </c>
      <c r="C579" s="25" t="s">
        <v>110</v>
      </c>
      <c r="D579" s="25" t="s">
        <v>111</v>
      </c>
      <c r="E579" s="25" t="s">
        <v>89</v>
      </c>
      <c r="F579" s="25" t="s">
        <v>90</v>
      </c>
      <c r="G579" s="25" t="s">
        <v>115</v>
      </c>
      <c r="H579" s="21"/>
      <c r="I579" s="25"/>
      <c r="J579" s="25"/>
      <c r="K579" s="25"/>
      <c r="L579" s="25" t="s">
        <v>146</v>
      </c>
      <c r="M579" s="25"/>
      <c r="N579" s="26" t="n">
        <f aca="false">DATE(YEAR(B579),MONTH(B579),1)</f>
        <v>46054</v>
      </c>
      <c r="O579" s="12" t="str">
        <f aca="false">IF(I579="","",INDEX('Jobber quotes'!$C$2:$C$1101,MATCH(I579,'Jobber quotes'!$A$2:$A$1101,0))-B579)</f>
        <v/>
      </c>
    </row>
    <row r="580" customFormat="false" ht="15" hidden="false" customHeight="false" outlineLevel="0" collapsed="false">
      <c r="A580" s="23" t="n">
        <v>412321416</v>
      </c>
      <c r="B580" s="24" t="n">
        <v>46059</v>
      </c>
      <c r="C580" s="25" t="s">
        <v>415</v>
      </c>
      <c r="D580" s="25" t="s">
        <v>88</v>
      </c>
      <c r="E580" s="25" t="s">
        <v>89</v>
      </c>
      <c r="F580" s="25" t="s">
        <v>94</v>
      </c>
      <c r="G580" s="25" t="s">
        <v>115</v>
      </c>
      <c r="H580" s="21"/>
      <c r="I580" s="25"/>
      <c r="J580" s="25"/>
      <c r="K580" s="25"/>
      <c r="L580" s="25" t="s">
        <v>171</v>
      </c>
      <c r="M580" s="25"/>
      <c r="N580" s="26" t="n">
        <f aca="false">DATE(YEAR(B580),MONTH(B580),1)</f>
        <v>46054</v>
      </c>
      <c r="O580" s="12" t="str">
        <f aca="false">IF(I580="","",INDEX('Jobber quotes'!$C$2:$C$1101,MATCH(I580,'Jobber quotes'!$A$2:$A$1101,0))-B580)</f>
        <v/>
      </c>
    </row>
    <row r="581" customFormat="false" ht="15" hidden="false" customHeight="false" outlineLevel="0" collapsed="false">
      <c r="A581" s="23" t="n">
        <v>412321436</v>
      </c>
      <c r="B581" s="24" t="n">
        <v>46061</v>
      </c>
      <c r="C581" s="25" t="s">
        <v>243</v>
      </c>
      <c r="D581" s="25" t="s">
        <v>127</v>
      </c>
      <c r="E581" s="25" t="s">
        <v>97</v>
      </c>
      <c r="F581" s="25" t="s">
        <v>83</v>
      </c>
      <c r="G581" s="25" t="s">
        <v>41</v>
      </c>
      <c r="H581" s="21" t="n">
        <v>13150</v>
      </c>
      <c r="I581" s="25" t="s">
        <v>933</v>
      </c>
      <c r="J581" s="25" t="s">
        <v>119</v>
      </c>
      <c r="K581" s="25" t="s">
        <v>934</v>
      </c>
      <c r="L581" s="25"/>
      <c r="M581" s="25"/>
      <c r="N581" s="26" t="n">
        <f aca="false">DATE(YEAR(B581),MONTH(B581),1)</f>
        <v>46054</v>
      </c>
      <c r="O581" s="12" t="n">
        <f aca="false">IF(I581="","",INDEX('Jobber quotes'!$C$2:$C$1101,MATCH(I581,'Jobber quotes'!$A$2:$A$1101,0))-B581)</f>
        <v>12</v>
      </c>
    </row>
    <row r="582" customFormat="false" ht="15" hidden="false" customHeight="false" outlineLevel="0" collapsed="false">
      <c r="A582" s="23" t="n">
        <v>412321474</v>
      </c>
      <c r="B582" s="24" t="n">
        <v>46062</v>
      </c>
      <c r="C582" s="25" t="s">
        <v>251</v>
      </c>
      <c r="D582" s="25" t="s">
        <v>111</v>
      </c>
      <c r="E582" s="25" t="s">
        <v>82</v>
      </c>
      <c r="F582" s="25" t="s">
        <v>90</v>
      </c>
      <c r="G582" s="25" t="s">
        <v>42</v>
      </c>
      <c r="H582" s="21" t="n">
        <v>39900</v>
      </c>
      <c r="I582" s="25" t="s">
        <v>935</v>
      </c>
      <c r="J582" s="25" t="s">
        <v>85</v>
      </c>
      <c r="K582" s="25"/>
      <c r="L582" s="25" t="s">
        <v>99</v>
      </c>
      <c r="M582" s="25"/>
      <c r="N582" s="26" t="n">
        <f aca="false">DATE(YEAR(B582),MONTH(B582),1)</f>
        <v>46054</v>
      </c>
      <c r="O582" s="12" t="n">
        <f aca="false">IF(I582="","",INDEX('Jobber quotes'!$C$2:$C$1101,MATCH(I582,'Jobber quotes'!$A$2:$A$1101,0))-B582)</f>
        <v>4</v>
      </c>
    </row>
    <row r="583" customFormat="false" ht="15" hidden="false" customHeight="false" outlineLevel="0" collapsed="false">
      <c r="A583" s="23" t="n">
        <v>412321508</v>
      </c>
      <c r="B583" s="24" t="n">
        <v>46062</v>
      </c>
      <c r="C583" s="25" t="s">
        <v>395</v>
      </c>
      <c r="D583" s="25" t="s">
        <v>111</v>
      </c>
      <c r="E583" s="25" t="s">
        <v>112</v>
      </c>
      <c r="F583" s="25" t="s">
        <v>94</v>
      </c>
      <c r="G583" s="25" t="s">
        <v>42</v>
      </c>
      <c r="H583" s="21" t="n">
        <v>18650</v>
      </c>
      <c r="I583" s="25" t="s">
        <v>936</v>
      </c>
      <c r="J583" s="25" t="s">
        <v>85</v>
      </c>
      <c r="K583" s="25"/>
      <c r="L583" s="25" t="s">
        <v>86</v>
      </c>
      <c r="M583" s="25" t="s">
        <v>125</v>
      </c>
      <c r="N583" s="26" t="n">
        <f aca="false">DATE(YEAR(B583),MONTH(B583),1)</f>
        <v>46054</v>
      </c>
      <c r="O583" s="12" t="n">
        <f aca="false">IF(I583="","",INDEX('Jobber quotes'!$C$2:$C$1101,MATCH(I583,'Jobber quotes'!$A$2:$A$1101,0))-B583)</f>
        <v>11</v>
      </c>
    </row>
    <row r="584" customFormat="false" ht="15" hidden="false" customHeight="false" outlineLevel="0" collapsed="false">
      <c r="A584" s="23" t="n">
        <v>412321554</v>
      </c>
      <c r="B584" s="24" t="n">
        <v>46062</v>
      </c>
      <c r="C584" s="25" t="s">
        <v>247</v>
      </c>
      <c r="D584" s="25" t="s">
        <v>127</v>
      </c>
      <c r="E584" s="25" t="s">
        <v>82</v>
      </c>
      <c r="F584" s="25" t="s">
        <v>83</v>
      </c>
      <c r="G584" s="25" t="s">
        <v>42</v>
      </c>
      <c r="H584" s="21" t="n">
        <v>7750</v>
      </c>
      <c r="I584" s="25" t="s">
        <v>937</v>
      </c>
      <c r="J584" s="25" t="s">
        <v>85</v>
      </c>
      <c r="K584" s="25"/>
      <c r="L584" s="25" t="s">
        <v>92</v>
      </c>
      <c r="M584" s="25"/>
      <c r="N584" s="26" t="n">
        <f aca="false">DATE(YEAR(B584),MONTH(B584),1)</f>
        <v>46054</v>
      </c>
      <c r="O584" s="12" t="n">
        <f aca="false">IF(I584="","",INDEX('Jobber quotes'!$C$2:$C$1101,MATCH(I584,'Jobber quotes'!$A$2:$A$1101,0))-B584)</f>
        <v>5</v>
      </c>
    </row>
    <row r="585" customFormat="false" ht="15" hidden="false" customHeight="false" outlineLevel="0" collapsed="false">
      <c r="A585" s="23" t="n">
        <v>412321580</v>
      </c>
      <c r="B585" s="24" t="n">
        <v>46062</v>
      </c>
      <c r="C585" s="25" t="s">
        <v>938</v>
      </c>
      <c r="D585" s="25" t="s">
        <v>127</v>
      </c>
      <c r="E585" s="25" t="s">
        <v>97</v>
      </c>
      <c r="F585" s="25" t="s">
        <v>90</v>
      </c>
      <c r="G585" s="25" t="s">
        <v>42</v>
      </c>
      <c r="H585" s="21" t="n">
        <v>11700</v>
      </c>
      <c r="I585" s="25" t="s">
        <v>939</v>
      </c>
      <c r="J585" s="25" t="s">
        <v>85</v>
      </c>
      <c r="K585" s="25"/>
      <c r="L585" s="25" t="s">
        <v>109</v>
      </c>
      <c r="M585" s="25"/>
      <c r="N585" s="26" t="n">
        <f aca="false">DATE(YEAR(B585),MONTH(B585),1)</f>
        <v>46054</v>
      </c>
      <c r="O585" s="12" t="n">
        <f aca="false">IF(I585="","",INDEX('Jobber quotes'!$C$2:$C$1101,MATCH(I585,'Jobber quotes'!$A$2:$A$1101,0))-B585)</f>
        <v>2</v>
      </c>
    </row>
    <row r="586" customFormat="false" ht="15" hidden="false" customHeight="false" outlineLevel="0" collapsed="false">
      <c r="A586" s="23" t="n">
        <v>412321636</v>
      </c>
      <c r="B586" s="24" t="n">
        <v>46062</v>
      </c>
      <c r="C586" s="25" t="s">
        <v>547</v>
      </c>
      <c r="D586" s="25" t="s">
        <v>111</v>
      </c>
      <c r="E586" s="25" t="s">
        <v>97</v>
      </c>
      <c r="F586" s="25" t="s">
        <v>94</v>
      </c>
      <c r="G586" s="25" t="s">
        <v>42</v>
      </c>
      <c r="H586" s="21" t="n">
        <v>38450</v>
      </c>
      <c r="I586" s="25" t="s">
        <v>940</v>
      </c>
      <c r="J586" s="25" t="s">
        <v>85</v>
      </c>
      <c r="K586" s="25"/>
      <c r="L586" s="25" t="s">
        <v>92</v>
      </c>
      <c r="M586" s="25"/>
      <c r="N586" s="26" t="n">
        <f aca="false">DATE(YEAR(B586),MONTH(B586),1)</f>
        <v>46054</v>
      </c>
      <c r="O586" s="12" t="n">
        <f aca="false">IF(I586="","",INDEX('Jobber quotes'!$C$2:$C$1101,MATCH(I586,'Jobber quotes'!$A$2:$A$1101,0))-B586)</f>
        <v>8</v>
      </c>
    </row>
    <row r="587" customFormat="false" ht="15" hidden="false" customHeight="false" outlineLevel="0" collapsed="false">
      <c r="A587" s="23" t="n">
        <v>412321670</v>
      </c>
      <c r="B587" s="24" t="n">
        <v>46062</v>
      </c>
      <c r="C587" s="25" t="s">
        <v>806</v>
      </c>
      <c r="D587" s="25" t="s">
        <v>127</v>
      </c>
      <c r="E587" s="25" t="s">
        <v>107</v>
      </c>
      <c r="F587" s="25" t="s">
        <v>83</v>
      </c>
      <c r="G587" s="25" t="s">
        <v>115</v>
      </c>
      <c r="H587" s="21"/>
      <c r="I587" s="25"/>
      <c r="J587" s="25"/>
      <c r="K587" s="25"/>
      <c r="L587" s="25" t="s">
        <v>164</v>
      </c>
      <c r="M587" s="25"/>
      <c r="N587" s="26" t="n">
        <f aca="false">DATE(YEAR(B587),MONTH(B587),1)</f>
        <v>46054</v>
      </c>
      <c r="O587" s="12" t="str">
        <f aca="false">IF(I587="","",INDEX('Jobber quotes'!$C$2:$C$1101,MATCH(I587,'Jobber quotes'!$A$2:$A$1101,0))-B587)</f>
        <v/>
      </c>
    </row>
    <row r="588" customFormat="false" ht="15" hidden="false" customHeight="false" outlineLevel="0" collapsed="false">
      <c r="A588" s="23" t="n">
        <v>412321711</v>
      </c>
      <c r="B588" s="24" t="n">
        <v>46062</v>
      </c>
      <c r="C588" s="25" t="s">
        <v>466</v>
      </c>
      <c r="D588" s="25" t="s">
        <v>127</v>
      </c>
      <c r="E588" s="25" t="s">
        <v>89</v>
      </c>
      <c r="F588" s="25" t="s">
        <v>90</v>
      </c>
      <c r="G588" s="25" t="s">
        <v>42</v>
      </c>
      <c r="H588" s="21" t="n">
        <v>14050</v>
      </c>
      <c r="I588" s="25" t="s">
        <v>941</v>
      </c>
      <c r="J588" s="25" t="s">
        <v>85</v>
      </c>
      <c r="K588" s="25"/>
      <c r="L588" s="25" t="s">
        <v>109</v>
      </c>
      <c r="M588" s="25"/>
      <c r="N588" s="26" t="n">
        <f aca="false">DATE(YEAR(B588),MONTH(B588),1)</f>
        <v>46054</v>
      </c>
      <c r="O588" s="12" t="n">
        <f aca="false">IF(I588="","",INDEX('Jobber quotes'!$C$2:$C$1101,MATCH(I588,'Jobber quotes'!$A$2:$A$1101,0))-B588)</f>
        <v>2</v>
      </c>
    </row>
    <row r="589" customFormat="false" ht="15" hidden="false" customHeight="false" outlineLevel="0" collapsed="false">
      <c r="A589" s="23" t="n">
        <v>412321743</v>
      </c>
      <c r="B589" s="24" t="n">
        <v>46062</v>
      </c>
      <c r="C589" s="25" t="s">
        <v>650</v>
      </c>
      <c r="D589" s="25" t="s">
        <v>111</v>
      </c>
      <c r="E589" s="25" t="s">
        <v>107</v>
      </c>
      <c r="F589" s="25" t="s">
        <v>94</v>
      </c>
      <c r="G589" s="25" t="s">
        <v>42</v>
      </c>
      <c r="H589" s="21" t="n">
        <v>30350</v>
      </c>
      <c r="I589" s="25" t="s">
        <v>942</v>
      </c>
      <c r="J589" s="25" t="s">
        <v>85</v>
      </c>
      <c r="K589" s="25"/>
      <c r="L589" s="25" t="s">
        <v>92</v>
      </c>
      <c r="M589" s="25"/>
      <c r="N589" s="26" t="n">
        <f aca="false">DATE(YEAR(B589),MONTH(B589),1)</f>
        <v>46054</v>
      </c>
      <c r="O589" s="12" t="n">
        <f aca="false">IF(I589="","",INDEX('Jobber quotes'!$C$2:$C$1101,MATCH(I589,'Jobber quotes'!$A$2:$A$1101,0))-B589)</f>
        <v>4</v>
      </c>
    </row>
    <row r="590" customFormat="false" ht="15" hidden="false" customHeight="false" outlineLevel="0" collapsed="false">
      <c r="A590" s="23" t="n">
        <v>412321765</v>
      </c>
      <c r="B590" s="24" t="n">
        <v>46062</v>
      </c>
      <c r="C590" s="25" t="s">
        <v>715</v>
      </c>
      <c r="D590" s="25" t="s">
        <v>127</v>
      </c>
      <c r="E590" s="25" t="s">
        <v>97</v>
      </c>
      <c r="F590" s="25" t="s">
        <v>83</v>
      </c>
      <c r="G590" s="25" t="s">
        <v>42</v>
      </c>
      <c r="H590" s="21" t="n">
        <v>6400</v>
      </c>
      <c r="I590" s="25" t="s">
        <v>943</v>
      </c>
      <c r="J590" s="25" t="s">
        <v>85</v>
      </c>
      <c r="K590" s="25"/>
      <c r="L590" s="25" t="s">
        <v>86</v>
      </c>
      <c r="M590" s="25" t="s">
        <v>147</v>
      </c>
      <c r="N590" s="26" t="n">
        <f aca="false">DATE(YEAR(B590),MONTH(B590),1)</f>
        <v>46054</v>
      </c>
      <c r="O590" s="12" t="n">
        <f aca="false">IF(I590="","",INDEX('Jobber quotes'!$C$2:$C$1101,MATCH(I590,'Jobber quotes'!$A$2:$A$1101,0))-B590)</f>
        <v>14</v>
      </c>
    </row>
    <row r="591" customFormat="false" ht="15" hidden="false" customHeight="false" outlineLevel="0" collapsed="false">
      <c r="A591" s="23" t="n">
        <v>412321815</v>
      </c>
      <c r="B591" s="24" t="n">
        <v>46062</v>
      </c>
      <c r="C591" s="25" t="s">
        <v>914</v>
      </c>
      <c r="D591" s="25" t="s">
        <v>81</v>
      </c>
      <c r="E591" s="25" t="s">
        <v>89</v>
      </c>
      <c r="F591" s="25" t="s">
        <v>90</v>
      </c>
      <c r="G591" s="25" t="s">
        <v>42</v>
      </c>
      <c r="H591" s="21" t="n">
        <v>18250</v>
      </c>
      <c r="I591" s="25" t="s">
        <v>944</v>
      </c>
      <c r="J591" s="25" t="s">
        <v>85</v>
      </c>
      <c r="K591" s="25"/>
      <c r="L591" s="25" t="s">
        <v>109</v>
      </c>
      <c r="M591" s="25" t="s">
        <v>125</v>
      </c>
      <c r="N591" s="26" t="n">
        <f aca="false">DATE(YEAR(B591),MONTH(B591),1)</f>
        <v>46054</v>
      </c>
      <c r="O591" s="12" t="n">
        <f aca="false">IF(I591="","",INDEX('Jobber quotes'!$C$2:$C$1101,MATCH(I591,'Jobber quotes'!$A$2:$A$1101,0))-B591)</f>
        <v>10</v>
      </c>
    </row>
    <row r="592" customFormat="false" ht="15" hidden="false" customHeight="false" outlineLevel="0" collapsed="false">
      <c r="A592" s="23" t="n">
        <v>412321834</v>
      </c>
      <c r="B592" s="24" t="n">
        <v>46063</v>
      </c>
      <c r="C592" s="25" t="s">
        <v>154</v>
      </c>
      <c r="D592" s="25" t="s">
        <v>88</v>
      </c>
      <c r="E592" s="25" t="s">
        <v>112</v>
      </c>
      <c r="F592" s="25" t="s">
        <v>94</v>
      </c>
      <c r="G592" s="25" t="s">
        <v>41</v>
      </c>
      <c r="H592" s="21" t="n">
        <v>35800</v>
      </c>
      <c r="I592" s="25" t="s">
        <v>945</v>
      </c>
      <c r="J592" s="25" t="s">
        <v>119</v>
      </c>
      <c r="K592" s="25" t="s">
        <v>946</v>
      </c>
      <c r="L592" s="25"/>
      <c r="M592" s="25" t="s">
        <v>133</v>
      </c>
      <c r="N592" s="26" t="n">
        <f aca="false">DATE(YEAR(B592),MONTH(B592),1)</f>
        <v>46054</v>
      </c>
      <c r="O592" s="12" t="n">
        <f aca="false">IF(I592="","",INDEX('Jobber quotes'!$C$2:$C$1101,MATCH(I592,'Jobber quotes'!$A$2:$A$1101,0))-B592)</f>
        <v>9</v>
      </c>
    </row>
    <row r="593" customFormat="false" ht="15" hidden="false" customHeight="false" outlineLevel="0" collapsed="false">
      <c r="A593" s="23" t="n">
        <v>412321896</v>
      </c>
      <c r="B593" s="24" t="n">
        <v>46063</v>
      </c>
      <c r="C593" s="25" t="s">
        <v>174</v>
      </c>
      <c r="D593" s="25" t="s">
        <v>88</v>
      </c>
      <c r="E593" s="25" t="s">
        <v>82</v>
      </c>
      <c r="F593" s="25" t="s">
        <v>83</v>
      </c>
      <c r="G593" s="25" t="s">
        <v>41</v>
      </c>
      <c r="H593" s="21" t="n">
        <v>8100</v>
      </c>
      <c r="I593" s="25" t="s">
        <v>947</v>
      </c>
      <c r="J593" s="25" t="s">
        <v>119</v>
      </c>
      <c r="K593" s="25" t="s">
        <v>948</v>
      </c>
      <c r="L593" s="25"/>
      <c r="M593" s="25" t="s">
        <v>125</v>
      </c>
      <c r="N593" s="26" t="n">
        <f aca="false">DATE(YEAR(B593),MONTH(B593),1)</f>
        <v>46054</v>
      </c>
      <c r="O593" s="12" t="n">
        <f aca="false">IF(I593="","",INDEX('Jobber quotes'!$C$2:$C$1101,MATCH(I593,'Jobber quotes'!$A$2:$A$1101,0))-B593)</f>
        <v>5</v>
      </c>
    </row>
    <row r="594" customFormat="false" ht="15" hidden="false" customHeight="false" outlineLevel="0" collapsed="false">
      <c r="A594" s="23" t="n">
        <v>412321920</v>
      </c>
      <c r="B594" s="24" t="n">
        <v>46064</v>
      </c>
      <c r="C594" s="25" t="s">
        <v>407</v>
      </c>
      <c r="D594" s="25" t="s">
        <v>88</v>
      </c>
      <c r="E594" s="25" t="s">
        <v>107</v>
      </c>
      <c r="F594" s="25" t="s">
        <v>90</v>
      </c>
      <c r="G594" s="25" t="s">
        <v>42</v>
      </c>
      <c r="H594" s="21" t="n">
        <v>8900</v>
      </c>
      <c r="I594" s="25" t="s">
        <v>949</v>
      </c>
      <c r="J594" s="25" t="s">
        <v>85</v>
      </c>
      <c r="K594" s="25"/>
      <c r="L594" s="25" t="s">
        <v>86</v>
      </c>
      <c r="M594" s="25"/>
      <c r="N594" s="26" t="n">
        <f aca="false">DATE(YEAR(B594),MONTH(B594),1)</f>
        <v>46054</v>
      </c>
      <c r="O594" s="12" t="n">
        <f aca="false">IF(I594="","",INDEX('Jobber quotes'!$C$2:$C$1101,MATCH(I594,'Jobber quotes'!$A$2:$A$1101,0))-B594)</f>
        <v>3</v>
      </c>
    </row>
    <row r="595" customFormat="false" ht="15" hidden="false" customHeight="false" outlineLevel="0" collapsed="false">
      <c r="A595" s="23" t="n">
        <v>412321953</v>
      </c>
      <c r="B595" s="24" t="n">
        <v>46064</v>
      </c>
      <c r="C595" s="25" t="s">
        <v>682</v>
      </c>
      <c r="D595" s="25" t="s">
        <v>111</v>
      </c>
      <c r="E595" s="25" t="s">
        <v>107</v>
      </c>
      <c r="F595" s="25" t="s">
        <v>94</v>
      </c>
      <c r="G595" s="25" t="s">
        <v>115</v>
      </c>
      <c r="H595" s="21"/>
      <c r="I595" s="25"/>
      <c r="J595" s="25"/>
      <c r="K595" s="25"/>
      <c r="L595" s="25" t="s">
        <v>116</v>
      </c>
      <c r="M595" s="25"/>
      <c r="N595" s="26" t="n">
        <f aca="false">DATE(YEAR(B595),MONTH(B595),1)</f>
        <v>46054</v>
      </c>
      <c r="O595" s="12" t="str">
        <f aca="false">IF(I595="","",INDEX('Jobber quotes'!$C$2:$C$1101,MATCH(I595,'Jobber quotes'!$A$2:$A$1101,0))-B595)</f>
        <v/>
      </c>
    </row>
    <row r="596" customFormat="false" ht="15" hidden="false" customHeight="false" outlineLevel="0" collapsed="false">
      <c r="A596" s="23" t="n">
        <v>412321978</v>
      </c>
      <c r="B596" s="24" t="n">
        <v>46064</v>
      </c>
      <c r="C596" s="25" t="s">
        <v>340</v>
      </c>
      <c r="D596" s="25" t="s">
        <v>156</v>
      </c>
      <c r="E596" s="25" t="s">
        <v>107</v>
      </c>
      <c r="F596" s="25" t="s">
        <v>83</v>
      </c>
      <c r="G596" s="25" t="s">
        <v>103</v>
      </c>
      <c r="H596" s="21"/>
      <c r="I596" s="25"/>
      <c r="J596" s="25"/>
      <c r="K596" s="25"/>
      <c r="L596" s="25"/>
      <c r="M596" s="25" t="s">
        <v>950</v>
      </c>
      <c r="N596" s="26" t="n">
        <f aca="false">DATE(YEAR(B596),MONTH(B596),1)</f>
        <v>46054</v>
      </c>
      <c r="O596" s="12" t="str">
        <f aca="false">IF(I596="","",INDEX('Jobber quotes'!$C$2:$C$1101,MATCH(I596,'Jobber quotes'!$A$2:$A$1101,0))-B596)</f>
        <v/>
      </c>
    </row>
    <row r="597" customFormat="false" ht="15" hidden="false" customHeight="false" outlineLevel="0" collapsed="false">
      <c r="A597" s="23" t="n">
        <v>412322041</v>
      </c>
      <c r="B597" s="24" t="n">
        <v>46064</v>
      </c>
      <c r="C597" s="25" t="s">
        <v>951</v>
      </c>
      <c r="D597" s="25" t="s">
        <v>127</v>
      </c>
      <c r="E597" s="25" t="s">
        <v>97</v>
      </c>
      <c r="F597" s="25" t="s">
        <v>90</v>
      </c>
      <c r="G597" s="25" t="s">
        <v>41</v>
      </c>
      <c r="H597" s="21" t="n">
        <v>10950</v>
      </c>
      <c r="I597" s="25" t="s">
        <v>952</v>
      </c>
      <c r="J597" s="25" t="s">
        <v>119</v>
      </c>
      <c r="K597" s="25" t="s">
        <v>953</v>
      </c>
      <c r="L597" s="25"/>
      <c r="M597" s="25"/>
      <c r="N597" s="26" t="n">
        <f aca="false">DATE(YEAR(B597),MONTH(B597),1)</f>
        <v>46054</v>
      </c>
      <c r="O597" s="12" t="n">
        <f aca="false">IF(I597="","",INDEX('Jobber quotes'!$C$2:$C$1101,MATCH(I597,'Jobber quotes'!$A$2:$A$1101,0))-B597)</f>
        <v>11</v>
      </c>
    </row>
    <row r="598" customFormat="false" ht="15" hidden="false" customHeight="false" outlineLevel="0" collapsed="false">
      <c r="A598" s="23" t="n">
        <v>412322072</v>
      </c>
      <c r="B598" s="24" t="n">
        <v>46064</v>
      </c>
      <c r="C598" s="25" t="s">
        <v>209</v>
      </c>
      <c r="D598" s="25" t="s">
        <v>156</v>
      </c>
      <c r="E598" s="25" t="s">
        <v>89</v>
      </c>
      <c r="F598" s="25" t="s">
        <v>94</v>
      </c>
      <c r="G598" s="25" t="s">
        <v>115</v>
      </c>
      <c r="H598" s="21"/>
      <c r="I598" s="25"/>
      <c r="J598" s="25"/>
      <c r="K598" s="25"/>
      <c r="L598" s="25" t="s">
        <v>146</v>
      </c>
      <c r="M598" s="25"/>
      <c r="N598" s="26" t="n">
        <f aca="false">DATE(YEAR(B598),MONTH(B598),1)</f>
        <v>46054</v>
      </c>
      <c r="O598" s="12" t="str">
        <f aca="false">IF(I598="","",INDEX('Jobber quotes'!$C$2:$C$1101,MATCH(I598,'Jobber quotes'!$A$2:$A$1101,0))-B598)</f>
        <v/>
      </c>
    </row>
    <row r="599" customFormat="false" ht="15" hidden="false" customHeight="false" outlineLevel="0" collapsed="false">
      <c r="A599" s="23" t="n">
        <v>412322108</v>
      </c>
      <c r="B599" s="24" t="n">
        <v>46065</v>
      </c>
      <c r="C599" s="25" t="s">
        <v>701</v>
      </c>
      <c r="D599" s="25" t="s">
        <v>111</v>
      </c>
      <c r="E599" s="25" t="s">
        <v>97</v>
      </c>
      <c r="F599" s="25" t="s">
        <v>83</v>
      </c>
      <c r="G599" s="25" t="s">
        <v>115</v>
      </c>
      <c r="H599" s="21"/>
      <c r="I599" s="25"/>
      <c r="J599" s="25"/>
      <c r="K599" s="25"/>
      <c r="L599" s="25" t="s">
        <v>116</v>
      </c>
      <c r="M599" s="25"/>
      <c r="N599" s="26" t="n">
        <f aca="false">DATE(YEAR(B599),MONTH(B599),1)</f>
        <v>46054</v>
      </c>
      <c r="O599" s="12" t="str">
        <f aca="false">IF(I599="","",INDEX('Jobber quotes'!$C$2:$C$1101,MATCH(I599,'Jobber quotes'!$A$2:$A$1101,0))-B599)</f>
        <v/>
      </c>
    </row>
    <row r="600" customFormat="false" ht="15" hidden="false" customHeight="false" outlineLevel="0" collapsed="false">
      <c r="A600" s="23" t="n">
        <v>412322151</v>
      </c>
      <c r="B600" s="24" t="n">
        <v>46066</v>
      </c>
      <c r="C600" s="25" t="s">
        <v>927</v>
      </c>
      <c r="D600" s="25" t="s">
        <v>127</v>
      </c>
      <c r="E600" s="25" t="s">
        <v>97</v>
      </c>
      <c r="F600" s="25" t="s">
        <v>90</v>
      </c>
      <c r="G600" s="25" t="s">
        <v>41</v>
      </c>
      <c r="H600" s="21" t="n">
        <v>4350</v>
      </c>
      <c r="I600" s="25" t="s">
        <v>954</v>
      </c>
      <c r="J600" s="25" t="s">
        <v>119</v>
      </c>
      <c r="K600" s="25" t="s">
        <v>955</v>
      </c>
      <c r="L600" s="25"/>
      <c r="M600" s="25" t="s">
        <v>125</v>
      </c>
      <c r="N600" s="26" t="n">
        <f aca="false">DATE(YEAR(B600),MONTH(B600),1)</f>
        <v>46054</v>
      </c>
      <c r="O600" s="12" t="n">
        <f aca="false">IF(I600="","",INDEX('Jobber quotes'!$C$2:$C$1101,MATCH(I600,'Jobber quotes'!$A$2:$A$1101,0))-B600)</f>
        <v>3</v>
      </c>
    </row>
    <row r="601" customFormat="false" ht="15" hidden="false" customHeight="false" outlineLevel="0" collapsed="false">
      <c r="A601" s="23" t="n">
        <v>412322173</v>
      </c>
      <c r="B601" s="24" t="n">
        <v>46066</v>
      </c>
      <c r="C601" s="25" t="s">
        <v>318</v>
      </c>
      <c r="D601" s="25" t="s">
        <v>111</v>
      </c>
      <c r="E601" s="25" t="s">
        <v>107</v>
      </c>
      <c r="F601" s="25" t="s">
        <v>94</v>
      </c>
      <c r="G601" s="25" t="s">
        <v>115</v>
      </c>
      <c r="H601" s="21"/>
      <c r="I601" s="25"/>
      <c r="J601" s="25"/>
      <c r="K601" s="25"/>
      <c r="L601" s="25" t="s">
        <v>164</v>
      </c>
      <c r="M601" s="25"/>
      <c r="N601" s="26" t="n">
        <f aca="false">DATE(YEAR(B601),MONTH(B601),1)</f>
        <v>46054</v>
      </c>
      <c r="O601" s="12" t="str">
        <f aca="false">IF(I601="","",INDEX('Jobber quotes'!$C$2:$C$1101,MATCH(I601,'Jobber quotes'!$A$2:$A$1101,0))-B601)</f>
        <v/>
      </c>
    </row>
    <row r="602" customFormat="false" ht="15" hidden="false" customHeight="false" outlineLevel="0" collapsed="false">
      <c r="A602" s="23" t="n">
        <v>412322202</v>
      </c>
      <c r="B602" s="24" t="n">
        <v>46066</v>
      </c>
      <c r="C602" s="25" t="s">
        <v>196</v>
      </c>
      <c r="D602" s="25" t="s">
        <v>156</v>
      </c>
      <c r="E602" s="25" t="s">
        <v>107</v>
      </c>
      <c r="F602" s="25" t="s">
        <v>83</v>
      </c>
      <c r="G602" s="25" t="s">
        <v>115</v>
      </c>
      <c r="H602" s="21"/>
      <c r="I602" s="25"/>
      <c r="J602" s="25"/>
      <c r="K602" s="25"/>
      <c r="L602" s="25" t="s">
        <v>116</v>
      </c>
      <c r="M602" s="25"/>
      <c r="N602" s="26" t="n">
        <f aca="false">DATE(YEAR(B602),MONTH(B602),1)</f>
        <v>46054</v>
      </c>
      <c r="O602" s="12" t="str">
        <f aca="false">IF(I602="","",INDEX('Jobber quotes'!$C$2:$C$1101,MATCH(I602,'Jobber quotes'!$A$2:$A$1101,0))-B602)</f>
        <v/>
      </c>
    </row>
    <row r="603" customFormat="false" ht="15" hidden="false" customHeight="false" outlineLevel="0" collapsed="false">
      <c r="A603" s="23" t="n">
        <v>412322239</v>
      </c>
      <c r="B603" s="24" t="n">
        <v>46066</v>
      </c>
      <c r="C603" s="25" t="s">
        <v>293</v>
      </c>
      <c r="D603" s="25" t="s">
        <v>111</v>
      </c>
      <c r="E603" s="25" t="s">
        <v>107</v>
      </c>
      <c r="F603" s="25" t="s">
        <v>90</v>
      </c>
      <c r="G603" s="25" t="s">
        <v>42</v>
      </c>
      <c r="H603" s="21" t="n">
        <v>46000</v>
      </c>
      <c r="I603" s="25" t="s">
        <v>956</v>
      </c>
      <c r="J603" s="25" t="s">
        <v>85</v>
      </c>
      <c r="K603" s="25"/>
      <c r="L603" s="25" t="s">
        <v>92</v>
      </c>
      <c r="M603" s="25"/>
      <c r="N603" s="26" t="n">
        <f aca="false">DATE(YEAR(B603),MONTH(B603),1)</f>
        <v>46054</v>
      </c>
      <c r="O603" s="12" t="n">
        <f aca="false">IF(I603="","",INDEX('Jobber quotes'!$C$2:$C$1101,MATCH(I603,'Jobber quotes'!$A$2:$A$1101,0))-B603)</f>
        <v>2</v>
      </c>
    </row>
    <row r="604" customFormat="false" ht="15" hidden="false" customHeight="false" outlineLevel="0" collapsed="false">
      <c r="A604" s="23" t="n">
        <v>412322286</v>
      </c>
      <c r="B604" s="24" t="n">
        <v>46066</v>
      </c>
      <c r="C604" s="25" t="s">
        <v>957</v>
      </c>
      <c r="D604" s="25" t="s">
        <v>101</v>
      </c>
      <c r="E604" s="25" t="s">
        <v>82</v>
      </c>
      <c r="F604" s="25" t="s">
        <v>94</v>
      </c>
      <c r="G604" s="25" t="s">
        <v>41</v>
      </c>
      <c r="H604" s="21" t="n">
        <v>20650</v>
      </c>
      <c r="I604" s="25" t="s">
        <v>958</v>
      </c>
      <c r="J604" s="25" t="s">
        <v>119</v>
      </c>
      <c r="K604" s="25" t="s">
        <v>959</v>
      </c>
      <c r="L604" s="25"/>
      <c r="M604" s="25"/>
      <c r="N604" s="26" t="n">
        <f aca="false">DATE(YEAR(B604),MONTH(B604),1)</f>
        <v>46054</v>
      </c>
      <c r="O604" s="12" t="n">
        <f aca="false">IF(I604="","",INDEX('Jobber quotes'!$C$2:$C$1101,MATCH(I604,'Jobber quotes'!$A$2:$A$1101,0))-B604)</f>
        <v>2</v>
      </c>
    </row>
    <row r="605" customFormat="false" ht="15" hidden="false" customHeight="false" outlineLevel="0" collapsed="false">
      <c r="A605" s="23" t="n">
        <v>412322334</v>
      </c>
      <c r="B605" s="24" t="n">
        <v>46066</v>
      </c>
      <c r="C605" s="25" t="s">
        <v>188</v>
      </c>
      <c r="D605" s="25" t="s">
        <v>111</v>
      </c>
      <c r="E605" s="25" t="s">
        <v>107</v>
      </c>
      <c r="F605" s="25" t="s">
        <v>83</v>
      </c>
      <c r="G605" s="25" t="s">
        <v>115</v>
      </c>
      <c r="H605" s="21"/>
      <c r="I605" s="25"/>
      <c r="J605" s="25"/>
      <c r="K605" s="25"/>
      <c r="L605" s="25" t="s">
        <v>164</v>
      </c>
      <c r="M605" s="25"/>
      <c r="N605" s="26" t="n">
        <f aca="false">DATE(YEAR(B605),MONTH(B605),1)</f>
        <v>46054</v>
      </c>
      <c r="O605" s="12" t="str">
        <f aca="false">IF(I605="","",INDEX('Jobber quotes'!$C$2:$C$1101,MATCH(I605,'Jobber quotes'!$A$2:$A$1101,0))-B605)</f>
        <v/>
      </c>
    </row>
    <row r="606" customFormat="false" ht="15" hidden="false" customHeight="false" outlineLevel="0" collapsed="false">
      <c r="A606" s="23" t="n">
        <v>412322348</v>
      </c>
      <c r="B606" s="24" t="n">
        <v>46066</v>
      </c>
      <c r="C606" s="25" t="s">
        <v>110</v>
      </c>
      <c r="D606" s="25" t="s">
        <v>111</v>
      </c>
      <c r="E606" s="25" t="s">
        <v>82</v>
      </c>
      <c r="F606" s="25" t="s">
        <v>90</v>
      </c>
      <c r="G606" s="25" t="s">
        <v>41</v>
      </c>
      <c r="H606" s="21" t="n">
        <v>33200</v>
      </c>
      <c r="I606" s="25" t="s">
        <v>960</v>
      </c>
      <c r="J606" s="25" t="s">
        <v>119</v>
      </c>
      <c r="K606" s="25" t="s">
        <v>961</v>
      </c>
      <c r="L606" s="25"/>
      <c r="M606" s="25"/>
      <c r="N606" s="26" t="n">
        <f aca="false">DATE(YEAR(B606),MONTH(B606),1)</f>
        <v>46054</v>
      </c>
      <c r="O606" s="12" t="n">
        <f aca="false">IF(I606="","",INDEX('Jobber quotes'!$C$2:$C$1101,MATCH(I606,'Jobber quotes'!$A$2:$A$1101,0))-B606)</f>
        <v>3</v>
      </c>
    </row>
    <row r="607" customFormat="false" ht="15" hidden="false" customHeight="false" outlineLevel="0" collapsed="false">
      <c r="A607" s="23" t="n">
        <v>412322388</v>
      </c>
      <c r="B607" s="24" t="n">
        <v>46066</v>
      </c>
      <c r="C607" s="25" t="s">
        <v>214</v>
      </c>
      <c r="D607" s="25" t="s">
        <v>127</v>
      </c>
      <c r="E607" s="25" t="s">
        <v>89</v>
      </c>
      <c r="F607" s="25" t="s">
        <v>94</v>
      </c>
      <c r="G607" s="25" t="s">
        <v>42</v>
      </c>
      <c r="H607" s="21" t="n">
        <v>6350</v>
      </c>
      <c r="I607" s="25" t="s">
        <v>962</v>
      </c>
      <c r="J607" s="25" t="s">
        <v>85</v>
      </c>
      <c r="K607" s="25"/>
      <c r="L607" s="25" t="s">
        <v>86</v>
      </c>
      <c r="M607" s="25"/>
      <c r="N607" s="26" t="n">
        <f aca="false">DATE(YEAR(B607),MONTH(B607),1)</f>
        <v>46054</v>
      </c>
      <c r="O607" s="12" t="n">
        <f aca="false">IF(I607="","",INDEX('Jobber quotes'!$C$2:$C$1101,MATCH(I607,'Jobber quotes'!$A$2:$A$1101,0))-B607)</f>
        <v>2</v>
      </c>
    </row>
    <row r="608" customFormat="false" ht="15" hidden="false" customHeight="false" outlineLevel="0" collapsed="false">
      <c r="A608" s="23" t="n">
        <v>412322427</v>
      </c>
      <c r="B608" s="24" t="n">
        <v>46067</v>
      </c>
      <c r="C608" s="25" t="s">
        <v>410</v>
      </c>
      <c r="D608" s="25" t="s">
        <v>111</v>
      </c>
      <c r="E608" s="25" t="s">
        <v>112</v>
      </c>
      <c r="F608" s="25" t="s">
        <v>83</v>
      </c>
      <c r="G608" s="25" t="s">
        <v>115</v>
      </c>
      <c r="H608" s="21"/>
      <c r="I608" s="25"/>
      <c r="J608" s="25"/>
      <c r="K608" s="25"/>
      <c r="L608" s="25" t="s">
        <v>164</v>
      </c>
      <c r="M608" s="25"/>
      <c r="N608" s="26" t="n">
        <f aca="false">DATE(YEAR(B608),MONTH(B608),1)</f>
        <v>46054</v>
      </c>
      <c r="O608" s="12" t="str">
        <f aca="false">IF(I608="","",INDEX('Jobber quotes'!$C$2:$C$1101,MATCH(I608,'Jobber quotes'!$A$2:$A$1101,0))-B608)</f>
        <v/>
      </c>
    </row>
    <row r="609" customFormat="false" ht="15" hidden="false" customHeight="false" outlineLevel="0" collapsed="false">
      <c r="A609" s="23" t="n">
        <v>412322474</v>
      </c>
      <c r="B609" s="24" t="n">
        <v>46067</v>
      </c>
      <c r="C609" s="25" t="s">
        <v>963</v>
      </c>
      <c r="D609" s="25" t="s">
        <v>106</v>
      </c>
      <c r="E609" s="25" t="s">
        <v>102</v>
      </c>
      <c r="F609" s="25" t="s">
        <v>90</v>
      </c>
      <c r="G609" s="25" t="s">
        <v>103</v>
      </c>
      <c r="H609" s="21"/>
      <c r="I609" s="25"/>
      <c r="J609" s="25"/>
      <c r="K609" s="25"/>
      <c r="L609" s="25"/>
      <c r="M609" s="25" t="s">
        <v>104</v>
      </c>
      <c r="N609" s="26" t="n">
        <f aca="false">DATE(YEAR(B609),MONTH(B609),1)</f>
        <v>46054</v>
      </c>
      <c r="O609" s="12" t="str">
        <f aca="false">IF(I609="","",INDEX('Jobber quotes'!$C$2:$C$1101,MATCH(I609,'Jobber quotes'!$A$2:$A$1101,0))-B609)</f>
        <v/>
      </c>
    </row>
    <row r="610" customFormat="false" ht="15" hidden="false" customHeight="false" outlineLevel="0" collapsed="false">
      <c r="A610" s="23" t="n">
        <v>412322503</v>
      </c>
      <c r="B610" s="24" t="n">
        <v>46068</v>
      </c>
      <c r="C610" s="25" t="s">
        <v>263</v>
      </c>
      <c r="D610" s="25" t="s">
        <v>88</v>
      </c>
      <c r="E610" s="25" t="s">
        <v>112</v>
      </c>
      <c r="F610" s="25" t="s">
        <v>94</v>
      </c>
      <c r="G610" s="25" t="s">
        <v>41</v>
      </c>
      <c r="H610" s="21" t="n">
        <v>24700</v>
      </c>
      <c r="I610" s="25" t="s">
        <v>964</v>
      </c>
      <c r="J610" s="25" t="s">
        <v>119</v>
      </c>
      <c r="K610" s="25" t="s">
        <v>965</v>
      </c>
      <c r="L610" s="25"/>
      <c r="M610" s="25"/>
      <c r="N610" s="26" t="n">
        <f aca="false">DATE(YEAR(B610),MONTH(B610),1)</f>
        <v>46054</v>
      </c>
      <c r="O610" s="12" t="n">
        <f aca="false">IF(I610="","",INDEX('Jobber quotes'!$C$2:$C$1101,MATCH(I610,'Jobber quotes'!$A$2:$A$1101,0))-B610)</f>
        <v>3</v>
      </c>
    </row>
    <row r="611" customFormat="false" ht="15" hidden="false" customHeight="false" outlineLevel="0" collapsed="false">
      <c r="A611" s="23" t="n">
        <v>412322547</v>
      </c>
      <c r="B611" s="24" t="n">
        <v>46068</v>
      </c>
      <c r="C611" s="25" t="s">
        <v>451</v>
      </c>
      <c r="D611" s="25" t="s">
        <v>81</v>
      </c>
      <c r="E611" s="25" t="s">
        <v>89</v>
      </c>
      <c r="F611" s="25" t="s">
        <v>83</v>
      </c>
      <c r="G611" s="25" t="s">
        <v>42</v>
      </c>
      <c r="H611" s="21" t="n">
        <v>13600</v>
      </c>
      <c r="I611" s="25" t="s">
        <v>966</v>
      </c>
      <c r="J611" s="25" t="s">
        <v>85</v>
      </c>
      <c r="K611" s="25"/>
      <c r="L611" s="25" t="s">
        <v>99</v>
      </c>
      <c r="M611" s="25"/>
      <c r="N611" s="26" t="n">
        <f aca="false">DATE(YEAR(B611),MONTH(B611),1)</f>
        <v>46054</v>
      </c>
      <c r="O611" s="12" t="n">
        <f aca="false">IF(I611="","",INDEX('Jobber quotes'!$C$2:$C$1101,MATCH(I611,'Jobber quotes'!$A$2:$A$1101,0))-B611)</f>
        <v>14</v>
      </c>
    </row>
    <row r="612" customFormat="false" ht="15" hidden="false" customHeight="false" outlineLevel="0" collapsed="false">
      <c r="A612" s="23" t="n">
        <v>412322580</v>
      </c>
      <c r="B612" s="24" t="n">
        <v>46068</v>
      </c>
      <c r="C612" s="25" t="s">
        <v>967</v>
      </c>
      <c r="D612" s="25" t="s">
        <v>106</v>
      </c>
      <c r="E612" s="25" t="s">
        <v>82</v>
      </c>
      <c r="F612" s="25" t="s">
        <v>90</v>
      </c>
      <c r="G612" s="25" t="s">
        <v>42</v>
      </c>
      <c r="H612" s="21" t="n">
        <v>8150</v>
      </c>
      <c r="I612" s="25" t="s">
        <v>968</v>
      </c>
      <c r="J612" s="25" t="s">
        <v>85</v>
      </c>
      <c r="K612" s="25"/>
      <c r="L612" s="25" t="s">
        <v>109</v>
      </c>
      <c r="M612" s="25"/>
      <c r="N612" s="26" t="n">
        <f aca="false">DATE(YEAR(B612),MONTH(B612),1)</f>
        <v>46054</v>
      </c>
      <c r="O612" s="12" t="n">
        <f aca="false">IF(I612="","",INDEX('Jobber quotes'!$C$2:$C$1101,MATCH(I612,'Jobber quotes'!$A$2:$A$1101,0))-B612)</f>
        <v>1</v>
      </c>
    </row>
    <row r="613" customFormat="false" ht="15" hidden="false" customHeight="false" outlineLevel="0" collapsed="false">
      <c r="A613" s="23" t="n">
        <v>412322609</v>
      </c>
      <c r="B613" s="24" t="n">
        <v>46069</v>
      </c>
      <c r="C613" s="25" t="s">
        <v>491</v>
      </c>
      <c r="D613" s="25" t="s">
        <v>111</v>
      </c>
      <c r="E613" s="25" t="s">
        <v>102</v>
      </c>
      <c r="F613" s="25" t="s">
        <v>94</v>
      </c>
      <c r="G613" s="25" t="s">
        <v>42</v>
      </c>
      <c r="H613" s="21" t="n">
        <v>44850</v>
      </c>
      <c r="I613" s="25" t="s">
        <v>969</v>
      </c>
      <c r="J613" s="25" t="s">
        <v>85</v>
      </c>
      <c r="K613" s="25"/>
      <c r="L613" s="25" t="s">
        <v>92</v>
      </c>
      <c r="M613" s="25" t="s">
        <v>125</v>
      </c>
      <c r="N613" s="26" t="n">
        <f aca="false">DATE(YEAR(B613),MONTH(B613),1)</f>
        <v>46054</v>
      </c>
      <c r="O613" s="12" t="n">
        <f aca="false">IF(I613="","",INDEX('Jobber quotes'!$C$2:$C$1101,MATCH(I613,'Jobber quotes'!$A$2:$A$1101,0))-B613)</f>
        <v>1</v>
      </c>
    </row>
    <row r="614" customFormat="false" ht="15" hidden="false" customHeight="false" outlineLevel="0" collapsed="false">
      <c r="A614" s="23" t="n">
        <v>412322673</v>
      </c>
      <c r="B614" s="24" t="n">
        <v>46069</v>
      </c>
      <c r="C614" s="25" t="s">
        <v>571</v>
      </c>
      <c r="D614" s="25" t="s">
        <v>111</v>
      </c>
      <c r="E614" s="25" t="s">
        <v>112</v>
      </c>
      <c r="F614" s="25" t="s">
        <v>83</v>
      </c>
      <c r="G614" s="25" t="s">
        <v>42</v>
      </c>
      <c r="H614" s="21" t="n">
        <v>11550</v>
      </c>
      <c r="I614" s="25" t="s">
        <v>970</v>
      </c>
      <c r="J614" s="25" t="s">
        <v>85</v>
      </c>
      <c r="K614" s="25"/>
      <c r="L614" s="25" t="s">
        <v>86</v>
      </c>
      <c r="M614" s="25"/>
      <c r="N614" s="26" t="n">
        <f aca="false">DATE(YEAR(B614),MONTH(B614),1)</f>
        <v>46054</v>
      </c>
      <c r="O614" s="12" t="n">
        <f aca="false">IF(I614="","",INDEX('Jobber quotes'!$C$2:$C$1101,MATCH(I614,'Jobber quotes'!$A$2:$A$1101,0))-B614)</f>
        <v>2</v>
      </c>
    </row>
    <row r="615" customFormat="false" ht="15" hidden="false" customHeight="false" outlineLevel="0" collapsed="false">
      <c r="A615" s="23" t="n">
        <v>412322710</v>
      </c>
      <c r="B615" s="24" t="n">
        <v>46069</v>
      </c>
      <c r="C615" s="25" t="s">
        <v>172</v>
      </c>
      <c r="D615" s="25" t="s">
        <v>88</v>
      </c>
      <c r="E615" s="25" t="s">
        <v>89</v>
      </c>
      <c r="F615" s="25" t="s">
        <v>90</v>
      </c>
      <c r="G615" s="25" t="s">
        <v>115</v>
      </c>
      <c r="H615" s="21"/>
      <c r="I615" s="25"/>
      <c r="J615" s="25"/>
      <c r="K615" s="25"/>
      <c r="L615" s="25" t="s">
        <v>164</v>
      </c>
      <c r="M615" s="25"/>
      <c r="N615" s="26" t="n">
        <f aca="false">DATE(YEAR(B615),MONTH(B615),1)</f>
        <v>46054</v>
      </c>
      <c r="O615" s="12" t="str">
        <f aca="false">IF(I615="","",INDEX('Jobber quotes'!$C$2:$C$1101,MATCH(I615,'Jobber quotes'!$A$2:$A$1101,0))-B615)</f>
        <v/>
      </c>
    </row>
    <row r="616" customFormat="false" ht="15" hidden="false" customHeight="false" outlineLevel="0" collapsed="false">
      <c r="A616" s="23" t="n">
        <v>412322745</v>
      </c>
      <c r="B616" s="24" t="n">
        <v>46069</v>
      </c>
      <c r="C616" s="25" t="s">
        <v>174</v>
      </c>
      <c r="D616" s="25" t="s">
        <v>88</v>
      </c>
      <c r="E616" s="25" t="s">
        <v>82</v>
      </c>
      <c r="F616" s="25" t="s">
        <v>94</v>
      </c>
      <c r="G616" s="25" t="s">
        <v>42</v>
      </c>
      <c r="H616" s="21" t="n">
        <v>18550</v>
      </c>
      <c r="I616" s="25" t="s">
        <v>971</v>
      </c>
      <c r="J616" s="25" t="s">
        <v>85</v>
      </c>
      <c r="K616" s="25"/>
      <c r="L616" s="25" t="s">
        <v>86</v>
      </c>
      <c r="M616" s="25"/>
      <c r="N616" s="26" t="n">
        <f aca="false">DATE(YEAR(B616),MONTH(B616),1)</f>
        <v>46054</v>
      </c>
      <c r="O616" s="12" t="n">
        <f aca="false">IF(I616="","",INDEX('Jobber quotes'!$C$2:$C$1101,MATCH(I616,'Jobber quotes'!$A$2:$A$1101,0))-B616)</f>
        <v>5</v>
      </c>
    </row>
    <row r="617" customFormat="false" ht="15" hidden="false" customHeight="false" outlineLevel="0" collapsed="false">
      <c r="A617" s="23" t="n">
        <v>412322767</v>
      </c>
      <c r="B617" s="24" t="n">
        <v>46069</v>
      </c>
      <c r="C617" s="25" t="s">
        <v>401</v>
      </c>
      <c r="D617" s="25" t="s">
        <v>101</v>
      </c>
      <c r="E617" s="25" t="s">
        <v>112</v>
      </c>
      <c r="F617" s="25" t="s">
        <v>83</v>
      </c>
      <c r="G617" s="25" t="s">
        <v>42</v>
      </c>
      <c r="H617" s="21" t="n">
        <v>12050</v>
      </c>
      <c r="I617" s="25" t="s">
        <v>972</v>
      </c>
      <c r="J617" s="25" t="s">
        <v>85</v>
      </c>
      <c r="K617" s="25"/>
      <c r="L617" s="25" t="s">
        <v>92</v>
      </c>
      <c r="M617" s="25"/>
      <c r="N617" s="26" t="n">
        <f aca="false">DATE(YEAR(B617),MONTH(B617),1)</f>
        <v>46054</v>
      </c>
      <c r="O617" s="12" t="n">
        <f aca="false">IF(I617="","",INDEX('Jobber quotes'!$C$2:$C$1101,MATCH(I617,'Jobber quotes'!$A$2:$A$1101,0))-B617)</f>
        <v>11</v>
      </c>
    </row>
    <row r="618" customFormat="false" ht="15" hidden="false" customHeight="false" outlineLevel="0" collapsed="false">
      <c r="A618" s="23" t="n">
        <v>412322813</v>
      </c>
      <c r="B618" s="24" t="n">
        <v>46069</v>
      </c>
      <c r="C618" s="25" t="s">
        <v>126</v>
      </c>
      <c r="D618" s="25" t="s">
        <v>127</v>
      </c>
      <c r="E618" s="25" t="s">
        <v>102</v>
      </c>
      <c r="F618" s="25" t="s">
        <v>90</v>
      </c>
      <c r="G618" s="25" t="s">
        <v>41</v>
      </c>
      <c r="H618" s="21" t="n">
        <v>8500</v>
      </c>
      <c r="I618" s="25" t="s">
        <v>973</v>
      </c>
      <c r="J618" s="25" t="s">
        <v>119</v>
      </c>
      <c r="K618" s="25" t="s">
        <v>974</v>
      </c>
      <c r="L618" s="25"/>
      <c r="M618" s="25" t="s">
        <v>125</v>
      </c>
      <c r="N618" s="26" t="n">
        <f aca="false">DATE(YEAR(B618),MONTH(B618),1)</f>
        <v>46054</v>
      </c>
      <c r="O618" s="12" t="n">
        <f aca="false">IF(I618="","",INDEX('Jobber quotes'!$C$2:$C$1101,MATCH(I618,'Jobber quotes'!$A$2:$A$1101,0))-B618)</f>
        <v>1</v>
      </c>
    </row>
    <row r="619" customFormat="false" ht="15" hidden="false" customHeight="false" outlineLevel="0" collapsed="false">
      <c r="A619" s="23" t="n">
        <v>412322858</v>
      </c>
      <c r="B619" s="24" t="n">
        <v>46069</v>
      </c>
      <c r="C619" s="25" t="s">
        <v>975</v>
      </c>
      <c r="D619" s="25" t="s">
        <v>156</v>
      </c>
      <c r="E619" s="25" t="s">
        <v>112</v>
      </c>
      <c r="F619" s="25" t="s">
        <v>94</v>
      </c>
      <c r="G619" s="25" t="s">
        <v>42</v>
      </c>
      <c r="H619" s="21" t="n">
        <v>33350</v>
      </c>
      <c r="I619" s="25" t="s">
        <v>976</v>
      </c>
      <c r="J619" s="25" t="s">
        <v>85</v>
      </c>
      <c r="K619" s="25"/>
      <c r="L619" s="25" t="s">
        <v>99</v>
      </c>
      <c r="M619" s="25" t="s">
        <v>125</v>
      </c>
      <c r="N619" s="26" t="n">
        <f aca="false">DATE(YEAR(B619),MONTH(B619),1)</f>
        <v>46054</v>
      </c>
      <c r="O619" s="12" t="n">
        <f aca="false">IF(I619="","",INDEX('Jobber quotes'!$C$2:$C$1101,MATCH(I619,'Jobber quotes'!$A$2:$A$1101,0))-B619)</f>
        <v>9</v>
      </c>
    </row>
    <row r="620" customFormat="false" ht="15" hidden="false" customHeight="false" outlineLevel="0" collapsed="false">
      <c r="A620" s="23" t="n">
        <v>412322888</v>
      </c>
      <c r="B620" s="24" t="n">
        <v>46069</v>
      </c>
      <c r="C620" s="25" t="s">
        <v>399</v>
      </c>
      <c r="D620" s="25" t="s">
        <v>81</v>
      </c>
      <c r="E620" s="25" t="s">
        <v>102</v>
      </c>
      <c r="F620" s="25" t="s">
        <v>83</v>
      </c>
      <c r="G620" s="25" t="s">
        <v>42</v>
      </c>
      <c r="H620" s="21" t="n">
        <v>24700</v>
      </c>
      <c r="I620" s="25" t="s">
        <v>977</v>
      </c>
      <c r="J620" s="25" t="s">
        <v>85</v>
      </c>
      <c r="K620" s="25"/>
      <c r="L620" s="25" t="s">
        <v>86</v>
      </c>
      <c r="M620" s="25"/>
      <c r="N620" s="26" t="n">
        <f aca="false">DATE(YEAR(B620),MONTH(B620),1)</f>
        <v>46054</v>
      </c>
      <c r="O620" s="12" t="n">
        <f aca="false">IF(I620="","",INDEX('Jobber quotes'!$C$2:$C$1101,MATCH(I620,'Jobber quotes'!$A$2:$A$1101,0))-B620)</f>
        <v>3</v>
      </c>
    </row>
    <row r="621" customFormat="false" ht="15" hidden="false" customHeight="false" outlineLevel="0" collapsed="false">
      <c r="A621" s="23" t="n">
        <v>412322932</v>
      </c>
      <c r="B621" s="24" t="n">
        <v>46069</v>
      </c>
      <c r="C621" s="25" t="s">
        <v>186</v>
      </c>
      <c r="D621" s="25" t="s">
        <v>127</v>
      </c>
      <c r="E621" s="25" t="s">
        <v>89</v>
      </c>
      <c r="F621" s="25" t="s">
        <v>90</v>
      </c>
      <c r="G621" s="25" t="s">
        <v>115</v>
      </c>
      <c r="H621" s="21"/>
      <c r="I621" s="25"/>
      <c r="J621" s="25"/>
      <c r="K621" s="25"/>
      <c r="L621" s="25" t="s">
        <v>164</v>
      </c>
      <c r="M621" s="25"/>
      <c r="N621" s="26" t="n">
        <f aca="false">DATE(YEAR(B621),MONTH(B621),1)</f>
        <v>46054</v>
      </c>
      <c r="O621" s="12" t="str">
        <f aca="false">IF(I621="","",INDEX('Jobber quotes'!$C$2:$C$1101,MATCH(I621,'Jobber quotes'!$A$2:$A$1101,0))-B621)</f>
        <v/>
      </c>
    </row>
    <row r="622" customFormat="false" ht="15" hidden="false" customHeight="false" outlineLevel="0" collapsed="false">
      <c r="A622" s="23" t="n">
        <v>412322943</v>
      </c>
      <c r="B622" s="24" t="n">
        <v>46069</v>
      </c>
      <c r="C622" s="25" t="s">
        <v>239</v>
      </c>
      <c r="D622" s="25" t="s">
        <v>106</v>
      </c>
      <c r="E622" s="25" t="s">
        <v>82</v>
      </c>
      <c r="F622" s="25" t="s">
        <v>94</v>
      </c>
      <c r="G622" s="25" t="s">
        <v>42</v>
      </c>
      <c r="H622" s="21" t="n">
        <v>4150</v>
      </c>
      <c r="I622" s="25" t="s">
        <v>978</v>
      </c>
      <c r="J622" s="25" t="s">
        <v>85</v>
      </c>
      <c r="K622" s="25"/>
      <c r="L622" s="25" t="s">
        <v>99</v>
      </c>
      <c r="M622" s="25" t="s">
        <v>125</v>
      </c>
      <c r="N622" s="26" t="n">
        <f aca="false">DATE(YEAR(B622),MONTH(B622),1)</f>
        <v>46054</v>
      </c>
      <c r="O622" s="12" t="n">
        <f aca="false">IF(I622="","",INDEX('Jobber quotes'!$C$2:$C$1101,MATCH(I622,'Jobber quotes'!$A$2:$A$1101,0))-B622)</f>
        <v>2</v>
      </c>
    </row>
    <row r="623" customFormat="false" ht="15" hidden="false" customHeight="false" outlineLevel="0" collapsed="false">
      <c r="A623" s="23" t="n">
        <v>412322979</v>
      </c>
      <c r="B623" s="24" t="n">
        <v>46069</v>
      </c>
      <c r="C623" s="25" t="s">
        <v>293</v>
      </c>
      <c r="D623" s="25" t="s">
        <v>111</v>
      </c>
      <c r="E623" s="25" t="s">
        <v>82</v>
      </c>
      <c r="F623" s="25" t="s">
        <v>83</v>
      </c>
      <c r="G623" s="25" t="s">
        <v>42</v>
      </c>
      <c r="H623" s="21" t="n">
        <v>41250</v>
      </c>
      <c r="I623" s="25" t="s">
        <v>979</v>
      </c>
      <c r="J623" s="25" t="s">
        <v>85</v>
      </c>
      <c r="K623" s="25"/>
      <c r="L623" s="25" t="s">
        <v>92</v>
      </c>
      <c r="M623" s="25" t="s">
        <v>125</v>
      </c>
      <c r="N623" s="26" t="n">
        <f aca="false">DATE(YEAR(B623),MONTH(B623),1)</f>
        <v>46054</v>
      </c>
      <c r="O623" s="12" t="n">
        <f aca="false">IF(I623="","",INDEX('Jobber quotes'!$C$2:$C$1101,MATCH(I623,'Jobber quotes'!$A$2:$A$1101,0))-B623)</f>
        <v>1</v>
      </c>
    </row>
    <row r="624" customFormat="false" ht="15" hidden="false" customHeight="false" outlineLevel="0" collapsed="false">
      <c r="A624" s="23" t="n">
        <v>412323028</v>
      </c>
      <c r="B624" s="24" t="n">
        <v>46070</v>
      </c>
      <c r="C624" s="25" t="s">
        <v>247</v>
      </c>
      <c r="D624" s="25" t="s">
        <v>127</v>
      </c>
      <c r="E624" s="25" t="s">
        <v>112</v>
      </c>
      <c r="F624" s="25" t="s">
        <v>90</v>
      </c>
      <c r="G624" s="25" t="s">
        <v>115</v>
      </c>
      <c r="H624" s="21"/>
      <c r="I624" s="25"/>
      <c r="J624" s="25"/>
      <c r="K624" s="25"/>
      <c r="L624" s="25" t="s">
        <v>164</v>
      </c>
      <c r="M624" s="25"/>
      <c r="N624" s="26" t="n">
        <f aca="false">DATE(YEAR(B624),MONTH(B624),1)</f>
        <v>46054</v>
      </c>
      <c r="O624" s="12" t="str">
        <f aca="false">IF(I624="","",INDEX('Jobber quotes'!$C$2:$C$1101,MATCH(I624,'Jobber quotes'!$A$2:$A$1101,0))-B624)</f>
        <v/>
      </c>
    </row>
    <row r="625" customFormat="false" ht="15" hidden="false" customHeight="false" outlineLevel="0" collapsed="false">
      <c r="A625" s="23" t="n">
        <v>412323062</v>
      </c>
      <c r="B625" s="24" t="n">
        <v>46070</v>
      </c>
      <c r="C625" s="25" t="s">
        <v>980</v>
      </c>
      <c r="D625" s="25" t="s">
        <v>156</v>
      </c>
      <c r="E625" s="25" t="s">
        <v>112</v>
      </c>
      <c r="F625" s="25" t="s">
        <v>94</v>
      </c>
      <c r="G625" s="25" t="s">
        <v>42</v>
      </c>
      <c r="H625" s="21" t="n">
        <v>29900</v>
      </c>
      <c r="I625" s="25" t="s">
        <v>981</v>
      </c>
      <c r="J625" s="25" t="s">
        <v>85</v>
      </c>
      <c r="K625" s="25"/>
      <c r="L625" s="25" t="s">
        <v>109</v>
      </c>
      <c r="M625" s="25"/>
      <c r="N625" s="26" t="n">
        <f aca="false">DATE(YEAR(B625),MONTH(B625),1)</f>
        <v>46054</v>
      </c>
      <c r="O625" s="12" t="n">
        <f aca="false">IF(I625="","",INDEX('Jobber quotes'!$C$2:$C$1101,MATCH(I625,'Jobber quotes'!$A$2:$A$1101,0))-B625)</f>
        <v>8</v>
      </c>
    </row>
    <row r="626" customFormat="false" ht="15" hidden="false" customHeight="false" outlineLevel="0" collapsed="false">
      <c r="A626" s="23" t="n">
        <v>412323117</v>
      </c>
      <c r="B626" s="24" t="n">
        <v>46070</v>
      </c>
      <c r="C626" s="25" t="s">
        <v>141</v>
      </c>
      <c r="D626" s="25" t="s">
        <v>127</v>
      </c>
      <c r="E626" s="25" t="s">
        <v>97</v>
      </c>
      <c r="F626" s="25" t="s">
        <v>83</v>
      </c>
      <c r="G626" s="25" t="s">
        <v>115</v>
      </c>
      <c r="H626" s="21"/>
      <c r="I626" s="25"/>
      <c r="J626" s="25"/>
      <c r="K626" s="25"/>
      <c r="L626" s="25" t="s">
        <v>146</v>
      </c>
      <c r="M626" s="25"/>
      <c r="N626" s="26" t="n">
        <f aca="false">DATE(YEAR(B626),MONTH(B626),1)</f>
        <v>46054</v>
      </c>
      <c r="O626" s="12" t="str">
        <f aca="false">IF(I626="","",INDEX('Jobber quotes'!$C$2:$C$1101,MATCH(I626,'Jobber quotes'!$A$2:$A$1101,0))-B626)</f>
        <v/>
      </c>
    </row>
    <row r="627" customFormat="false" ht="15" hidden="false" customHeight="false" outlineLevel="0" collapsed="false">
      <c r="A627" s="23" t="n">
        <v>412323144</v>
      </c>
      <c r="B627" s="24" t="n">
        <v>46071</v>
      </c>
      <c r="C627" s="25" t="s">
        <v>982</v>
      </c>
      <c r="D627" s="25" t="s">
        <v>127</v>
      </c>
      <c r="E627" s="25" t="s">
        <v>112</v>
      </c>
      <c r="F627" s="25" t="s">
        <v>90</v>
      </c>
      <c r="G627" s="25" t="s">
        <v>42</v>
      </c>
      <c r="H627" s="21" t="n">
        <v>5050</v>
      </c>
      <c r="I627" s="25" t="s">
        <v>983</v>
      </c>
      <c r="J627" s="25" t="s">
        <v>85</v>
      </c>
      <c r="K627" s="25"/>
      <c r="L627" s="25" t="s">
        <v>92</v>
      </c>
      <c r="M627" s="25"/>
      <c r="N627" s="26" t="n">
        <f aca="false">DATE(YEAR(B627),MONTH(B627),1)</f>
        <v>46054</v>
      </c>
      <c r="O627" s="12" t="n">
        <f aca="false">IF(I627="","",INDEX('Jobber quotes'!$C$2:$C$1101,MATCH(I627,'Jobber quotes'!$A$2:$A$1101,0))-B627)</f>
        <v>14</v>
      </c>
    </row>
    <row r="628" customFormat="false" ht="15" hidden="false" customHeight="false" outlineLevel="0" collapsed="false">
      <c r="A628" s="23" t="n">
        <v>412323164</v>
      </c>
      <c r="B628" s="24" t="n">
        <v>46071</v>
      </c>
      <c r="C628" s="25" t="s">
        <v>174</v>
      </c>
      <c r="D628" s="25" t="s">
        <v>88</v>
      </c>
      <c r="E628" s="25" t="s">
        <v>97</v>
      </c>
      <c r="F628" s="25" t="s">
        <v>94</v>
      </c>
      <c r="G628" s="25" t="s">
        <v>42</v>
      </c>
      <c r="H628" s="21" t="n">
        <v>28100</v>
      </c>
      <c r="I628" s="25" t="s">
        <v>984</v>
      </c>
      <c r="J628" s="25" t="s">
        <v>85</v>
      </c>
      <c r="K628" s="25"/>
      <c r="L628" s="25" t="s">
        <v>99</v>
      </c>
      <c r="M628" s="25"/>
      <c r="N628" s="26" t="n">
        <f aca="false">DATE(YEAR(B628),MONTH(B628),1)</f>
        <v>46054</v>
      </c>
      <c r="O628" s="12" t="n">
        <f aca="false">IF(I628="","",INDEX('Jobber quotes'!$C$2:$C$1101,MATCH(I628,'Jobber quotes'!$A$2:$A$1101,0))-B628)</f>
        <v>7</v>
      </c>
    </row>
    <row r="629" customFormat="false" ht="15" hidden="false" customHeight="false" outlineLevel="0" collapsed="false">
      <c r="A629" s="23" t="n">
        <v>412323214</v>
      </c>
      <c r="B629" s="24" t="n">
        <v>46071</v>
      </c>
      <c r="C629" s="25" t="s">
        <v>562</v>
      </c>
      <c r="D629" s="25" t="s">
        <v>81</v>
      </c>
      <c r="E629" s="25" t="s">
        <v>89</v>
      </c>
      <c r="F629" s="25" t="s">
        <v>83</v>
      </c>
      <c r="G629" s="25" t="s">
        <v>115</v>
      </c>
      <c r="H629" s="21"/>
      <c r="I629" s="25"/>
      <c r="J629" s="25"/>
      <c r="K629" s="25"/>
      <c r="L629" s="25" t="s">
        <v>164</v>
      </c>
      <c r="M629" s="25"/>
      <c r="N629" s="26" t="n">
        <f aca="false">DATE(YEAR(B629),MONTH(B629),1)</f>
        <v>46054</v>
      </c>
      <c r="O629" s="12" t="str">
        <f aca="false">IF(I629="","",INDEX('Jobber quotes'!$C$2:$C$1101,MATCH(I629,'Jobber quotes'!$A$2:$A$1101,0))-B629)</f>
        <v/>
      </c>
    </row>
    <row r="630" customFormat="false" ht="15" hidden="false" customHeight="false" outlineLevel="0" collapsed="false">
      <c r="A630" s="23" t="n">
        <v>412323256</v>
      </c>
      <c r="B630" s="24" t="n">
        <v>46071</v>
      </c>
      <c r="C630" s="25" t="s">
        <v>469</v>
      </c>
      <c r="D630" s="25" t="s">
        <v>111</v>
      </c>
      <c r="E630" s="25" t="s">
        <v>97</v>
      </c>
      <c r="F630" s="25" t="s">
        <v>90</v>
      </c>
      <c r="G630" s="25" t="s">
        <v>42</v>
      </c>
      <c r="H630" s="21" t="n">
        <v>38200</v>
      </c>
      <c r="I630" s="25" t="s">
        <v>985</v>
      </c>
      <c r="J630" s="25" t="s">
        <v>85</v>
      </c>
      <c r="K630" s="25"/>
      <c r="L630" s="25" t="s">
        <v>86</v>
      </c>
      <c r="M630" s="25" t="s">
        <v>125</v>
      </c>
      <c r="N630" s="26" t="n">
        <f aca="false">DATE(YEAR(B630),MONTH(B630),1)</f>
        <v>46054</v>
      </c>
      <c r="O630" s="12" t="n">
        <f aca="false">IF(I630="","",INDEX('Jobber quotes'!$C$2:$C$1101,MATCH(I630,'Jobber quotes'!$A$2:$A$1101,0))-B630)</f>
        <v>7</v>
      </c>
    </row>
    <row r="631" customFormat="false" ht="15" hidden="false" customHeight="false" outlineLevel="0" collapsed="false">
      <c r="A631" s="23" t="n">
        <v>412323298</v>
      </c>
      <c r="B631" s="24" t="n">
        <v>46071</v>
      </c>
      <c r="C631" s="25" t="s">
        <v>121</v>
      </c>
      <c r="D631" s="25" t="s">
        <v>81</v>
      </c>
      <c r="E631" s="25" t="s">
        <v>107</v>
      </c>
      <c r="F631" s="25" t="s">
        <v>94</v>
      </c>
      <c r="G631" s="25" t="s">
        <v>41</v>
      </c>
      <c r="H631" s="21" t="n">
        <v>4250</v>
      </c>
      <c r="I631" s="25" t="s">
        <v>986</v>
      </c>
      <c r="J631" s="25" t="s">
        <v>119</v>
      </c>
      <c r="K631" s="25" t="s">
        <v>987</v>
      </c>
      <c r="L631" s="25"/>
      <c r="M631" s="25" t="s">
        <v>125</v>
      </c>
      <c r="N631" s="26" t="n">
        <f aca="false">DATE(YEAR(B631),MONTH(B631),1)</f>
        <v>46054</v>
      </c>
      <c r="O631" s="12" t="n">
        <f aca="false">IF(I631="","",INDEX('Jobber quotes'!$C$2:$C$1101,MATCH(I631,'Jobber quotes'!$A$2:$A$1101,0))-B631)</f>
        <v>4</v>
      </c>
    </row>
    <row r="632" customFormat="false" ht="15" hidden="false" customHeight="false" outlineLevel="0" collapsed="false">
      <c r="A632" s="23" t="n">
        <v>412323326</v>
      </c>
      <c r="B632" s="24" t="n">
        <v>46072</v>
      </c>
      <c r="C632" s="25" t="s">
        <v>354</v>
      </c>
      <c r="D632" s="25" t="s">
        <v>81</v>
      </c>
      <c r="E632" s="25" t="s">
        <v>89</v>
      </c>
      <c r="F632" s="25" t="s">
        <v>83</v>
      </c>
      <c r="G632" s="25" t="s">
        <v>115</v>
      </c>
      <c r="H632" s="21"/>
      <c r="I632" s="25"/>
      <c r="J632" s="25"/>
      <c r="K632" s="25"/>
      <c r="L632" s="25" t="s">
        <v>171</v>
      </c>
      <c r="M632" s="25"/>
      <c r="N632" s="26" t="n">
        <f aca="false">DATE(YEAR(B632),MONTH(B632),1)</f>
        <v>46054</v>
      </c>
      <c r="O632" s="12" t="str">
        <f aca="false">IF(I632="","",INDEX('Jobber quotes'!$C$2:$C$1101,MATCH(I632,'Jobber quotes'!$A$2:$A$1101,0))-B632)</f>
        <v/>
      </c>
    </row>
    <row r="633" customFormat="false" ht="15" hidden="false" customHeight="false" outlineLevel="0" collapsed="false">
      <c r="A633" s="23" t="n">
        <v>412323358</v>
      </c>
      <c r="B633" s="24" t="n">
        <v>46072</v>
      </c>
      <c r="C633" s="25" t="s">
        <v>547</v>
      </c>
      <c r="D633" s="25" t="s">
        <v>111</v>
      </c>
      <c r="E633" s="25" t="s">
        <v>97</v>
      </c>
      <c r="F633" s="25" t="s">
        <v>90</v>
      </c>
      <c r="G633" s="25" t="s">
        <v>42</v>
      </c>
      <c r="H633" s="21" t="n">
        <v>36700</v>
      </c>
      <c r="I633" s="25" t="s">
        <v>988</v>
      </c>
      <c r="J633" s="25" t="s">
        <v>85</v>
      </c>
      <c r="K633" s="25"/>
      <c r="L633" s="25" t="s">
        <v>92</v>
      </c>
      <c r="M633" s="25"/>
      <c r="N633" s="26" t="n">
        <f aca="false">DATE(YEAR(B633),MONTH(B633),1)</f>
        <v>46054</v>
      </c>
      <c r="O633" s="12" t="n">
        <f aca="false">IF(I633="","",INDEX('Jobber quotes'!$C$2:$C$1101,MATCH(I633,'Jobber quotes'!$A$2:$A$1101,0))-B633)</f>
        <v>2</v>
      </c>
    </row>
    <row r="634" customFormat="false" ht="15" hidden="false" customHeight="false" outlineLevel="0" collapsed="false">
      <c r="A634" s="23" t="n">
        <v>412323412</v>
      </c>
      <c r="B634" s="24" t="n">
        <v>46072</v>
      </c>
      <c r="C634" s="25" t="s">
        <v>989</v>
      </c>
      <c r="D634" s="25" t="s">
        <v>106</v>
      </c>
      <c r="E634" s="25" t="s">
        <v>82</v>
      </c>
      <c r="F634" s="25" t="s">
        <v>94</v>
      </c>
      <c r="G634" s="25" t="s">
        <v>42</v>
      </c>
      <c r="H634" s="21" t="n">
        <v>3950</v>
      </c>
      <c r="I634" s="25" t="s">
        <v>990</v>
      </c>
      <c r="J634" s="25" t="s">
        <v>85</v>
      </c>
      <c r="K634" s="25"/>
      <c r="L634" s="25" t="s">
        <v>99</v>
      </c>
      <c r="M634" s="25"/>
      <c r="N634" s="26" t="n">
        <f aca="false">DATE(YEAR(B634),MONTH(B634),1)</f>
        <v>46054</v>
      </c>
      <c r="O634" s="12" t="n">
        <f aca="false">IF(I634="","",INDEX('Jobber quotes'!$C$2:$C$1101,MATCH(I634,'Jobber quotes'!$A$2:$A$1101,0))-B634)</f>
        <v>3</v>
      </c>
    </row>
    <row r="635" customFormat="false" ht="15" hidden="false" customHeight="false" outlineLevel="0" collapsed="false">
      <c r="A635" s="23" t="n">
        <v>412323426</v>
      </c>
      <c r="B635" s="24" t="n">
        <v>46072</v>
      </c>
      <c r="C635" s="25" t="s">
        <v>228</v>
      </c>
      <c r="D635" s="25" t="s">
        <v>101</v>
      </c>
      <c r="E635" s="25" t="s">
        <v>97</v>
      </c>
      <c r="F635" s="25" t="s">
        <v>83</v>
      </c>
      <c r="G635" s="25" t="s">
        <v>115</v>
      </c>
      <c r="H635" s="21"/>
      <c r="I635" s="25"/>
      <c r="J635" s="25"/>
      <c r="K635" s="25"/>
      <c r="L635" s="25" t="s">
        <v>146</v>
      </c>
      <c r="M635" s="25"/>
      <c r="N635" s="26" t="n">
        <f aca="false">DATE(YEAR(B635),MONTH(B635),1)</f>
        <v>46054</v>
      </c>
      <c r="O635" s="12" t="str">
        <f aca="false">IF(I635="","",INDEX('Jobber quotes'!$C$2:$C$1101,MATCH(I635,'Jobber quotes'!$A$2:$A$1101,0))-B635)</f>
        <v/>
      </c>
    </row>
    <row r="636" customFormat="false" ht="15" hidden="false" customHeight="false" outlineLevel="0" collapsed="false">
      <c r="A636" s="23" t="n">
        <v>412323488</v>
      </c>
      <c r="B636" s="24" t="n">
        <v>46072</v>
      </c>
      <c r="C636" s="25" t="s">
        <v>504</v>
      </c>
      <c r="D636" s="25" t="s">
        <v>156</v>
      </c>
      <c r="E636" s="25" t="s">
        <v>82</v>
      </c>
      <c r="F636" s="25" t="s">
        <v>90</v>
      </c>
      <c r="G636" s="25" t="s">
        <v>41</v>
      </c>
      <c r="H636" s="21" t="n">
        <v>14350</v>
      </c>
      <c r="I636" s="25" t="s">
        <v>991</v>
      </c>
      <c r="J636" s="25" t="s">
        <v>119</v>
      </c>
      <c r="K636" s="25" t="s">
        <v>992</v>
      </c>
      <c r="L636" s="25"/>
      <c r="M636" s="25"/>
      <c r="N636" s="26" t="n">
        <f aca="false">DATE(YEAR(B636),MONTH(B636),1)</f>
        <v>46054</v>
      </c>
      <c r="O636" s="12" t="n">
        <f aca="false">IF(I636="","",INDEX('Jobber quotes'!$C$2:$C$1101,MATCH(I636,'Jobber quotes'!$A$2:$A$1101,0))-B636)</f>
        <v>5</v>
      </c>
    </row>
    <row r="637" customFormat="false" ht="15" hidden="false" customHeight="false" outlineLevel="0" collapsed="false">
      <c r="A637" s="23" t="n">
        <v>412323522</v>
      </c>
      <c r="B637" s="24" t="n">
        <v>46072</v>
      </c>
      <c r="C637" s="25" t="s">
        <v>276</v>
      </c>
      <c r="D637" s="25" t="s">
        <v>111</v>
      </c>
      <c r="E637" s="25" t="s">
        <v>112</v>
      </c>
      <c r="F637" s="25" t="s">
        <v>94</v>
      </c>
      <c r="G637" s="25" t="s">
        <v>42</v>
      </c>
      <c r="H637" s="21" t="n">
        <v>25200</v>
      </c>
      <c r="I637" s="25" t="s">
        <v>993</v>
      </c>
      <c r="J637" s="25" t="s">
        <v>85</v>
      </c>
      <c r="K637" s="25"/>
      <c r="L637" s="25" t="s">
        <v>92</v>
      </c>
      <c r="M637" s="25"/>
      <c r="N637" s="26" t="n">
        <f aca="false">DATE(YEAR(B637),MONTH(B637),1)</f>
        <v>46054</v>
      </c>
      <c r="O637" s="12" t="n">
        <f aca="false">IF(I637="","",INDEX('Jobber quotes'!$C$2:$C$1101,MATCH(I637,'Jobber quotes'!$A$2:$A$1101,0))-B637)</f>
        <v>5</v>
      </c>
    </row>
    <row r="638" customFormat="false" ht="15" hidden="false" customHeight="false" outlineLevel="0" collapsed="false">
      <c r="A638" s="23" t="n">
        <v>412323546</v>
      </c>
      <c r="B638" s="24" t="n">
        <v>46073</v>
      </c>
      <c r="C638" s="25" t="s">
        <v>759</v>
      </c>
      <c r="D638" s="25" t="s">
        <v>156</v>
      </c>
      <c r="E638" s="25" t="s">
        <v>112</v>
      </c>
      <c r="F638" s="25" t="s">
        <v>83</v>
      </c>
      <c r="G638" s="25" t="s">
        <v>41</v>
      </c>
      <c r="H638" s="21" t="n">
        <v>11750</v>
      </c>
      <c r="I638" s="25" t="s">
        <v>994</v>
      </c>
      <c r="J638" s="25" t="s">
        <v>119</v>
      </c>
      <c r="K638" s="25" t="s">
        <v>995</v>
      </c>
      <c r="L638" s="25"/>
      <c r="M638" s="25"/>
      <c r="N638" s="26" t="n">
        <f aca="false">DATE(YEAR(B638),MONTH(B638),1)</f>
        <v>46054</v>
      </c>
      <c r="O638" s="12" t="n">
        <f aca="false">IF(I638="","",INDEX('Jobber quotes'!$C$2:$C$1101,MATCH(I638,'Jobber quotes'!$A$2:$A$1101,0))-B638)</f>
        <v>9</v>
      </c>
    </row>
    <row r="639" customFormat="false" ht="15" hidden="false" customHeight="false" outlineLevel="0" collapsed="false">
      <c r="A639" s="23" t="n">
        <v>412323579</v>
      </c>
      <c r="B639" s="24" t="n">
        <v>46073</v>
      </c>
      <c r="C639" s="25" t="s">
        <v>387</v>
      </c>
      <c r="D639" s="25" t="s">
        <v>81</v>
      </c>
      <c r="E639" s="25" t="s">
        <v>97</v>
      </c>
      <c r="F639" s="25" t="s">
        <v>90</v>
      </c>
      <c r="G639" s="25" t="s">
        <v>42</v>
      </c>
      <c r="H639" s="21" t="n">
        <v>22300</v>
      </c>
      <c r="I639" s="25" t="s">
        <v>996</v>
      </c>
      <c r="J639" s="25" t="s">
        <v>85</v>
      </c>
      <c r="K639" s="25"/>
      <c r="L639" s="25" t="s">
        <v>92</v>
      </c>
      <c r="M639" s="25"/>
      <c r="N639" s="26" t="n">
        <f aca="false">DATE(YEAR(B639),MONTH(B639),1)</f>
        <v>46054</v>
      </c>
      <c r="O639" s="12" t="n">
        <f aca="false">IF(I639="","",INDEX('Jobber quotes'!$C$2:$C$1101,MATCH(I639,'Jobber quotes'!$A$2:$A$1101,0))-B639)</f>
        <v>5</v>
      </c>
    </row>
    <row r="640" customFormat="false" ht="15" hidden="false" customHeight="false" outlineLevel="0" collapsed="false">
      <c r="A640" s="23" t="n">
        <v>412323620</v>
      </c>
      <c r="B640" s="24" t="n">
        <v>46073</v>
      </c>
      <c r="C640" s="25" t="s">
        <v>659</v>
      </c>
      <c r="D640" s="25" t="s">
        <v>111</v>
      </c>
      <c r="E640" s="25" t="s">
        <v>107</v>
      </c>
      <c r="F640" s="25" t="s">
        <v>94</v>
      </c>
      <c r="G640" s="25" t="s">
        <v>42</v>
      </c>
      <c r="H640" s="21" t="n">
        <v>47450</v>
      </c>
      <c r="I640" s="25" t="s">
        <v>997</v>
      </c>
      <c r="J640" s="25" t="s">
        <v>85</v>
      </c>
      <c r="K640" s="25"/>
      <c r="L640" s="25" t="s">
        <v>109</v>
      </c>
      <c r="M640" s="25"/>
      <c r="N640" s="26" t="n">
        <f aca="false">DATE(YEAR(B640),MONTH(B640),1)</f>
        <v>46054</v>
      </c>
      <c r="O640" s="12" t="n">
        <f aca="false">IF(I640="","",INDEX('Jobber quotes'!$C$2:$C$1101,MATCH(I640,'Jobber quotes'!$A$2:$A$1101,0))-B640)</f>
        <v>7</v>
      </c>
    </row>
    <row r="641" customFormat="false" ht="15" hidden="false" customHeight="false" outlineLevel="0" collapsed="false">
      <c r="A641" s="23" t="n">
        <v>412323648</v>
      </c>
      <c r="B641" s="24" t="n">
        <v>46074</v>
      </c>
      <c r="C641" s="25" t="s">
        <v>692</v>
      </c>
      <c r="D641" s="25" t="s">
        <v>111</v>
      </c>
      <c r="E641" s="25" t="s">
        <v>112</v>
      </c>
      <c r="F641" s="25" t="s">
        <v>83</v>
      </c>
      <c r="G641" s="25" t="s">
        <v>41</v>
      </c>
      <c r="H641" s="21" t="n">
        <v>22150</v>
      </c>
      <c r="I641" s="25" t="s">
        <v>998</v>
      </c>
      <c r="J641" s="25" t="s">
        <v>119</v>
      </c>
      <c r="K641" s="25" t="s">
        <v>999</v>
      </c>
      <c r="L641" s="25"/>
      <c r="M641" s="25" t="s">
        <v>125</v>
      </c>
      <c r="N641" s="26" t="n">
        <f aca="false">DATE(YEAR(B641),MONTH(B641),1)</f>
        <v>46054</v>
      </c>
      <c r="O641" s="12" t="n">
        <f aca="false">IF(I641="","",INDEX('Jobber quotes'!$C$2:$C$1101,MATCH(I641,'Jobber quotes'!$A$2:$A$1101,0))-B641)</f>
        <v>12</v>
      </c>
    </row>
    <row r="642" customFormat="false" ht="15" hidden="false" customHeight="false" outlineLevel="0" collapsed="false">
      <c r="A642" s="23" t="n">
        <v>412323686</v>
      </c>
      <c r="B642" s="24" t="n">
        <v>46074</v>
      </c>
      <c r="C642" s="25" t="s">
        <v>914</v>
      </c>
      <c r="D642" s="25" t="s">
        <v>81</v>
      </c>
      <c r="E642" s="25" t="s">
        <v>107</v>
      </c>
      <c r="F642" s="25" t="s">
        <v>90</v>
      </c>
      <c r="G642" s="25" t="s">
        <v>42</v>
      </c>
      <c r="H642" s="21" t="n">
        <v>21300</v>
      </c>
      <c r="I642" s="25" t="s">
        <v>1000</v>
      </c>
      <c r="J642" s="25" t="s">
        <v>85</v>
      </c>
      <c r="K642" s="25"/>
      <c r="L642" s="25" t="s">
        <v>92</v>
      </c>
      <c r="M642" s="25"/>
      <c r="N642" s="26" t="n">
        <f aca="false">DATE(YEAR(B642),MONTH(B642),1)</f>
        <v>46054</v>
      </c>
      <c r="O642" s="12" t="n">
        <f aca="false">IF(I642="","",INDEX('Jobber quotes'!$C$2:$C$1101,MATCH(I642,'Jobber quotes'!$A$2:$A$1101,0))-B642)</f>
        <v>11</v>
      </c>
    </row>
    <row r="643" customFormat="false" ht="15" hidden="false" customHeight="false" outlineLevel="0" collapsed="false">
      <c r="A643" s="23" t="n">
        <v>412323717</v>
      </c>
      <c r="B643" s="24" t="n">
        <v>46074</v>
      </c>
      <c r="C643" s="25" t="s">
        <v>368</v>
      </c>
      <c r="D643" s="25" t="s">
        <v>88</v>
      </c>
      <c r="E643" s="25" t="s">
        <v>97</v>
      </c>
      <c r="F643" s="25" t="s">
        <v>94</v>
      </c>
      <c r="G643" s="25" t="s">
        <v>42</v>
      </c>
      <c r="H643" s="21" t="n">
        <v>36100</v>
      </c>
      <c r="I643" s="25" t="s">
        <v>1001</v>
      </c>
      <c r="J643" s="25" t="s">
        <v>85</v>
      </c>
      <c r="K643" s="25"/>
      <c r="L643" s="25" t="s">
        <v>109</v>
      </c>
      <c r="M643" s="25"/>
      <c r="N643" s="26" t="n">
        <f aca="false">DATE(YEAR(B643),MONTH(B643),1)</f>
        <v>46054</v>
      </c>
      <c r="O643" s="12" t="n">
        <f aca="false">IF(I643="","",INDEX('Jobber quotes'!$C$2:$C$1101,MATCH(I643,'Jobber quotes'!$A$2:$A$1101,0))-B643)</f>
        <v>4</v>
      </c>
    </row>
    <row r="644" customFormat="false" ht="15" hidden="false" customHeight="false" outlineLevel="0" collapsed="false">
      <c r="A644" s="23" t="n">
        <v>412323783</v>
      </c>
      <c r="B644" s="24" t="n">
        <v>46075</v>
      </c>
      <c r="C644" s="25" t="s">
        <v>982</v>
      </c>
      <c r="D644" s="25" t="s">
        <v>127</v>
      </c>
      <c r="E644" s="25" t="s">
        <v>89</v>
      </c>
      <c r="F644" s="25" t="s">
        <v>83</v>
      </c>
      <c r="G644" s="25" t="s">
        <v>42</v>
      </c>
      <c r="H644" s="21" t="n">
        <v>11050</v>
      </c>
      <c r="I644" s="25" t="s">
        <v>1002</v>
      </c>
      <c r="J644" s="25" t="s">
        <v>85</v>
      </c>
      <c r="K644" s="25"/>
      <c r="L644" s="25" t="s">
        <v>99</v>
      </c>
      <c r="M644" s="25"/>
      <c r="N644" s="26" t="n">
        <f aca="false">DATE(YEAR(B644),MONTH(B644),1)</f>
        <v>46054</v>
      </c>
      <c r="O644" s="12" t="n">
        <f aca="false">IF(I644="","",INDEX('Jobber quotes'!$C$2:$C$1101,MATCH(I644,'Jobber quotes'!$A$2:$A$1101,0))-B644)</f>
        <v>4</v>
      </c>
    </row>
    <row r="645" customFormat="false" ht="15" hidden="false" customHeight="false" outlineLevel="0" collapsed="false">
      <c r="A645" s="23" t="n">
        <v>412323792</v>
      </c>
      <c r="B645" s="24" t="n">
        <v>46075</v>
      </c>
      <c r="C645" s="25" t="s">
        <v>457</v>
      </c>
      <c r="D645" s="25" t="s">
        <v>88</v>
      </c>
      <c r="E645" s="25" t="s">
        <v>102</v>
      </c>
      <c r="F645" s="25" t="s">
        <v>90</v>
      </c>
      <c r="G645" s="25" t="s">
        <v>42</v>
      </c>
      <c r="H645" s="21" t="n">
        <v>35750</v>
      </c>
      <c r="I645" s="25" t="s">
        <v>1003</v>
      </c>
      <c r="J645" s="25" t="s">
        <v>85</v>
      </c>
      <c r="K645" s="25"/>
      <c r="L645" s="25" t="s">
        <v>109</v>
      </c>
      <c r="M645" s="25" t="s">
        <v>125</v>
      </c>
      <c r="N645" s="26" t="n">
        <f aca="false">DATE(YEAR(B645),MONTH(B645),1)</f>
        <v>46054</v>
      </c>
      <c r="O645" s="12" t="n">
        <f aca="false">IF(I645="","",INDEX('Jobber quotes'!$C$2:$C$1101,MATCH(I645,'Jobber quotes'!$A$2:$A$1101,0))-B645)</f>
        <v>5</v>
      </c>
    </row>
    <row r="646" customFormat="false" ht="15" hidden="false" customHeight="false" outlineLevel="0" collapsed="false">
      <c r="A646" s="23" t="n">
        <v>412323848</v>
      </c>
      <c r="B646" s="24" t="n">
        <v>46075</v>
      </c>
      <c r="C646" s="25" t="s">
        <v>523</v>
      </c>
      <c r="D646" s="25" t="s">
        <v>111</v>
      </c>
      <c r="E646" s="25" t="s">
        <v>97</v>
      </c>
      <c r="F646" s="25" t="s">
        <v>94</v>
      </c>
      <c r="G646" s="25" t="s">
        <v>41</v>
      </c>
      <c r="H646" s="21" t="n">
        <v>11200</v>
      </c>
      <c r="I646" s="25" t="s">
        <v>1004</v>
      </c>
      <c r="J646" s="25" t="s">
        <v>119</v>
      </c>
      <c r="K646" s="25" t="s">
        <v>1005</v>
      </c>
      <c r="L646" s="25"/>
      <c r="M646" s="25"/>
      <c r="N646" s="26" t="n">
        <f aca="false">DATE(YEAR(B646),MONTH(B646),1)</f>
        <v>46054</v>
      </c>
      <c r="O646" s="12" t="n">
        <f aca="false">IF(I646="","",INDEX('Jobber quotes'!$C$2:$C$1101,MATCH(I646,'Jobber quotes'!$A$2:$A$1101,0))-B646)</f>
        <v>6</v>
      </c>
    </row>
    <row r="647" customFormat="false" ht="15" hidden="false" customHeight="false" outlineLevel="0" collapsed="false">
      <c r="A647" s="23" t="n">
        <v>412323876</v>
      </c>
      <c r="B647" s="24" t="n">
        <v>46076</v>
      </c>
      <c r="C647" s="25" t="s">
        <v>727</v>
      </c>
      <c r="D647" s="25" t="s">
        <v>127</v>
      </c>
      <c r="E647" s="25" t="s">
        <v>82</v>
      </c>
      <c r="F647" s="25" t="s">
        <v>83</v>
      </c>
      <c r="G647" s="25" t="s">
        <v>41</v>
      </c>
      <c r="H647" s="21" t="n">
        <v>14150</v>
      </c>
      <c r="I647" s="25" t="s">
        <v>1006</v>
      </c>
      <c r="J647" s="25" t="s">
        <v>119</v>
      </c>
      <c r="K647" s="25" t="s">
        <v>1007</v>
      </c>
      <c r="L647" s="25"/>
      <c r="M647" s="25"/>
      <c r="N647" s="26" t="n">
        <f aca="false">DATE(YEAR(B647),MONTH(B647),1)</f>
        <v>46054</v>
      </c>
      <c r="O647" s="12" t="n">
        <f aca="false">IF(I647="","",INDEX('Jobber quotes'!$C$2:$C$1101,MATCH(I647,'Jobber quotes'!$A$2:$A$1101,0))-B647)</f>
        <v>6</v>
      </c>
    </row>
    <row r="648" customFormat="false" ht="15" hidden="false" customHeight="false" outlineLevel="0" collapsed="false">
      <c r="A648" s="23" t="n">
        <v>412323917</v>
      </c>
      <c r="B648" s="24" t="n">
        <v>46076</v>
      </c>
      <c r="C648" s="25" t="s">
        <v>203</v>
      </c>
      <c r="D648" s="25" t="s">
        <v>101</v>
      </c>
      <c r="E648" s="25" t="s">
        <v>97</v>
      </c>
      <c r="F648" s="25" t="s">
        <v>90</v>
      </c>
      <c r="G648" s="25" t="s">
        <v>42</v>
      </c>
      <c r="H648" s="21" t="n">
        <v>11600</v>
      </c>
      <c r="I648" s="25" t="s">
        <v>1008</v>
      </c>
      <c r="J648" s="25" t="s">
        <v>85</v>
      </c>
      <c r="K648" s="25"/>
      <c r="L648" s="25" t="s">
        <v>109</v>
      </c>
      <c r="M648" s="25"/>
      <c r="N648" s="26" t="n">
        <f aca="false">DATE(YEAR(B648),MONTH(B648),1)</f>
        <v>46054</v>
      </c>
      <c r="O648" s="12" t="n">
        <f aca="false">IF(I648="","",INDEX('Jobber quotes'!$C$2:$C$1101,MATCH(I648,'Jobber quotes'!$A$2:$A$1101,0))-B648)</f>
        <v>8</v>
      </c>
    </row>
    <row r="649" customFormat="false" ht="15" hidden="false" customHeight="false" outlineLevel="0" collapsed="false">
      <c r="A649" s="23" t="n">
        <v>412323964</v>
      </c>
      <c r="B649" s="24" t="n">
        <v>46076</v>
      </c>
      <c r="C649" s="25" t="s">
        <v>168</v>
      </c>
      <c r="D649" s="25" t="s">
        <v>81</v>
      </c>
      <c r="E649" s="25" t="s">
        <v>97</v>
      </c>
      <c r="F649" s="25" t="s">
        <v>94</v>
      </c>
      <c r="G649" s="25" t="s">
        <v>42</v>
      </c>
      <c r="H649" s="21" t="n">
        <v>9400</v>
      </c>
      <c r="I649" s="25" t="s">
        <v>1009</v>
      </c>
      <c r="J649" s="25" t="s">
        <v>85</v>
      </c>
      <c r="K649" s="25"/>
      <c r="L649" s="25" t="s">
        <v>86</v>
      </c>
      <c r="M649" s="25"/>
      <c r="N649" s="26" t="n">
        <f aca="false">DATE(YEAR(B649),MONTH(B649),1)</f>
        <v>46054</v>
      </c>
      <c r="O649" s="12" t="n">
        <f aca="false">IF(I649="","",INDEX('Jobber quotes'!$C$2:$C$1101,MATCH(I649,'Jobber quotes'!$A$2:$A$1101,0))-B649)</f>
        <v>3</v>
      </c>
    </row>
    <row r="650" customFormat="false" ht="15" hidden="false" customHeight="false" outlineLevel="0" collapsed="false">
      <c r="A650" s="23" t="n">
        <v>412323991</v>
      </c>
      <c r="B650" s="24" t="n">
        <v>46076</v>
      </c>
      <c r="C650" s="25" t="s">
        <v>914</v>
      </c>
      <c r="D650" s="25" t="s">
        <v>81</v>
      </c>
      <c r="E650" s="25" t="s">
        <v>89</v>
      </c>
      <c r="F650" s="25" t="s">
        <v>83</v>
      </c>
      <c r="G650" s="25" t="s">
        <v>103</v>
      </c>
      <c r="H650" s="21"/>
      <c r="I650" s="25"/>
      <c r="J650" s="25"/>
      <c r="K650" s="25"/>
      <c r="L650" s="25"/>
      <c r="M650" s="25" t="s">
        <v>104</v>
      </c>
      <c r="N650" s="26" t="n">
        <f aca="false">DATE(YEAR(B650),MONTH(B650),1)</f>
        <v>46054</v>
      </c>
      <c r="O650" s="12" t="str">
        <f aca="false">IF(I650="","",INDEX('Jobber quotes'!$C$2:$C$1101,MATCH(I650,'Jobber quotes'!$A$2:$A$1101,0))-B650)</f>
        <v/>
      </c>
    </row>
    <row r="651" customFormat="false" ht="15" hidden="false" customHeight="false" outlineLevel="0" collapsed="false">
      <c r="A651" s="23" t="n">
        <v>412324018</v>
      </c>
      <c r="B651" s="24" t="n">
        <v>46076</v>
      </c>
      <c r="C651" s="25" t="s">
        <v>323</v>
      </c>
      <c r="D651" s="25" t="s">
        <v>156</v>
      </c>
      <c r="E651" s="25" t="s">
        <v>97</v>
      </c>
      <c r="F651" s="25" t="s">
        <v>90</v>
      </c>
      <c r="G651" s="25" t="s">
        <v>103</v>
      </c>
      <c r="H651" s="21"/>
      <c r="I651" s="25"/>
      <c r="J651" s="25"/>
      <c r="K651" s="25"/>
      <c r="L651" s="25"/>
      <c r="M651" s="25" t="s">
        <v>950</v>
      </c>
      <c r="N651" s="26" t="n">
        <f aca="false">DATE(YEAR(B651),MONTH(B651),1)</f>
        <v>46054</v>
      </c>
      <c r="O651" s="12" t="str">
        <f aca="false">IF(I651="","",INDEX('Jobber quotes'!$C$2:$C$1101,MATCH(I651,'Jobber quotes'!$A$2:$A$1101,0))-B651)</f>
        <v/>
      </c>
    </row>
    <row r="652" customFormat="false" ht="15" hidden="false" customHeight="false" outlineLevel="0" collapsed="false">
      <c r="A652" s="23" t="n">
        <v>412324077</v>
      </c>
      <c r="B652" s="24" t="n">
        <v>46076</v>
      </c>
      <c r="C652" s="25" t="s">
        <v>665</v>
      </c>
      <c r="D652" s="25" t="s">
        <v>156</v>
      </c>
      <c r="E652" s="25" t="s">
        <v>97</v>
      </c>
      <c r="F652" s="25" t="s">
        <v>94</v>
      </c>
      <c r="G652" s="25" t="s">
        <v>41</v>
      </c>
      <c r="H652" s="21" t="n">
        <v>15900</v>
      </c>
      <c r="I652" s="25" t="s">
        <v>1010</v>
      </c>
      <c r="J652" s="25" t="s">
        <v>119</v>
      </c>
      <c r="K652" s="25" t="s">
        <v>1011</v>
      </c>
      <c r="L652" s="25"/>
      <c r="M652" s="25"/>
      <c r="N652" s="26" t="n">
        <f aca="false">DATE(YEAR(B652),MONTH(B652),1)</f>
        <v>46054</v>
      </c>
      <c r="O652" s="12" t="n">
        <f aca="false">IF(I652="","",INDEX('Jobber quotes'!$C$2:$C$1101,MATCH(I652,'Jobber quotes'!$A$2:$A$1101,0))-B652)</f>
        <v>4</v>
      </c>
    </row>
    <row r="653" customFormat="false" ht="15" hidden="false" customHeight="false" outlineLevel="0" collapsed="false">
      <c r="A653" s="23" t="n">
        <v>412324094</v>
      </c>
      <c r="B653" s="24" t="n">
        <v>46076</v>
      </c>
      <c r="C653" s="25" t="s">
        <v>161</v>
      </c>
      <c r="D653" s="25" t="s">
        <v>101</v>
      </c>
      <c r="E653" s="25" t="s">
        <v>82</v>
      </c>
      <c r="F653" s="25" t="s">
        <v>83</v>
      </c>
      <c r="G653" s="25" t="s">
        <v>41</v>
      </c>
      <c r="H653" s="21" t="n">
        <v>10250</v>
      </c>
      <c r="I653" s="25" t="s">
        <v>1012</v>
      </c>
      <c r="J653" s="25" t="s">
        <v>119</v>
      </c>
      <c r="K653" s="25" t="s">
        <v>1013</v>
      </c>
      <c r="L653" s="25"/>
      <c r="M653" s="25"/>
      <c r="N653" s="26" t="n">
        <f aca="false">DATE(YEAR(B653),MONTH(B653),1)</f>
        <v>46054</v>
      </c>
      <c r="O653" s="12" t="n">
        <f aca="false">IF(I653="","",INDEX('Jobber quotes'!$C$2:$C$1101,MATCH(I653,'Jobber quotes'!$A$2:$A$1101,0))-B653)</f>
        <v>2</v>
      </c>
    </row>
    <row r="654" customFormat="false" ht="15" hidden="false" customHeight="false" outlineLevel="0" collapsed="false">
      <c r="A654" s="23" t="n">
        <v>412324125</v>
      </c>
      <c r="B654" s="24" t="n">
        <v>46076</v>
      </c>
      <c r="C654" s="25" t="s">
        <v>535</v>
      </c>
      <c r="D654" s="25" t="s">
        <v>106</v>
      </c>
      <c r="E654" s="25" t="s">
        <v>107</v>
      </c>
      <c r="F654" s="25" t="s">
        <v>90</v>
      </c>
      <c r="G654" s="25" t="s">
        <v>42</v>
      </c>
      <c r="H654" s="21" t="n">
        <v>4200</v>
      </c>
      <c r="I654" s="25" t="s">
        <v>1014</v>
      </c>
      <c r="J654" s="25" t="s">
        <v>85</v>
      </c>
      <c r="K654" s="25"/>
      <c r="L654" s="25" t="s">
        <v>86</v>
      </c>
      <c r="M654" s="25" t="s">
        <v>147</v>
      </c>
      <c r="N654" s="26" t="n">
        <f aca="false">DATE(YEAR(B654),MONTH(B654),1)</f>
        <v>46054</v>
      </c>
      <c r="O654" s="12" t="n">
        <f aca="false">IF(I654="","",INDEX('Jobber quotes'!$C$2:$C$1101,MATCH(I654,'Jobber quotes'!$A$2:$A$1101,0))-B654)</f>
        <v>6</v>
      </c>
    </row>
    <row r="655" customFormat="false" ht="15" hidden="false" customHeight="false" outlineLevel="0" collapsed="false">
      <c r="A655" s="23" t="n">
        <v>412324171</v>
      </c>
      <c r="B655" s="24" t="n">
        <v>46077</v>
      </c>
      <c r="C655" s="25" t="s">
        <v>1015</v>
      </c>
      <c r="D655" s="25" t="s">
        <v>106</v>
      </c>
      <c r="E655" s="25" t="s">
        <v>107</v>
      </c>
      <c r="F655" s="25" t="s">
        <v>94</v>
      </c>
      <c r="G655" s="25" t="s">
        <v>115</v>
      </c>
      <c r="H655" s="21"/>
      <c r="I655" s="25"/>
      <c r="J655" s="25"/>
      <c r="K655" s="25"/>
      <c r="L655" s="25" t="s">
        <v>146</v>
      </c>
      <c r="M655" s="25"/>
      <c r="N655" s="26" t="n">
        <f aca="false">DATE(YEAR(B655),MONTH(B655),1)</f>
        <v>46054</v>
      </c>
      <c r="O655" s="12" t="str">
        <f aca="false">IF(I655="","",INDEX('Jobber quotes'!$C$2:$C$1101,MATCH(I655,'Jobber quotes'!$A$2:$A$1101,0))-B655)</f>
        <v/>
      </c>
    </row>
    <row r="656" customFormat="false" ht="15" hidden="false" customHeight="false" outlineLevel="0" collapsed="false">
      <c r="A656" s="23" t="n">
        <v>412324218</v>
      </c>
      <c r="B656" s="24" t="n">
        <v>46077</v>
      </c>
      <c r="C656" s="25" t="s">
        <v>315</v>
      </c>
      <c r="D656" s="25" t="s">
        <v>101</v>
      </c>
      <c r="E656" s="25" t="s">
        <v>112</v>
      </c>
      <c r="F656" s="25" t="s">
        <v>83</v>
      </c>
      <c r="G656" s="25" t="s">
        <v>103</v>
      </c>
      <c r="H656" s="21"/>
      <c r="I656" s="25"/>
      <c r="J656" s="25"/>
      <c r="K656" s="25"/>
      <c r="L656" s="25"/>
      <c r="M656" s="25" t="s">
        <v>104</v>
      </c>
      <c r="N656" s="26" t="n">
        <f aca="false">DATE(YEAR(B656),MONTH(B656),1)</f>
        <v>46054</v>
      </c>
      <c r="O656" s="12" t="str">
        <f aca="false">IF(I656="","",INDEX('Jobber quotes'!$C$2:$C$1101,MATCH(I656,'Jobber quotes'!$A$2:$A$1101,0))-B656)</f>
        <v/>
      </c>
    </row>
    <row r="657" customFormat="false" ht="15" hidden="false" customHeight="false" outlineLevel="0" collapsed="false">
      <c r="A657" s="23" t="n">
        <v>412324265</v>
      </c>
      <c r="B657" s="24" t="n">
        <v>46077</v>
      </c>
      <c r="C657" s="25" t="s">
        <v>535</v>
      </c>
      <c r="D657" s="25" t="s">
        <v>106</v>
      </c>
      <c r="E657" s="25" t="s">
        <v>82</v>
      </c>
      <c r="F657" s="25" t="s">
        <v>90</v>
      </c>
      <c r="G657" s="25" t="s">
        <v>42</v>
      </c>
      <c r="H657" s="21" t="n">
        <v>3500</v>
      </c>
      <c r="I657" s="25" t="s">
        <v>1016</v>
      </c>
      <c r="J657" s="25" t="s">
        <v>85</v>
      </c>
      <c r="K657" s="25"/>
      <c r="L657" s="25" t="s">
        <v>109</v>
      </c>
      <c r="M657" s="25"/>
      <c r="N657" s="26" t="n">
        <f aca="false">DATE(YEAR(B657),MONTH(B657),1)</f>
        <v>46054</v>
      </c>
      <c r="O657" s="12" t="n">
        <f aca="false">IF(I657="","",INDEX('Jobber quotes'!$C$2:$C$1101,MATCH(I657,'Jobber quotes'!$A$2:$A$1101,0))-B657)</f>
        <v>5</v>
      </c>
    </row>
    <row r="658" customFormat="false" ht="15" hidden="false" customHeight="false" outlineLevel="0" collapsed="false">
      <c r="A658" s="23" t="n">
        <v>412324287</v>
      </c>
      <c r="B658" s="24" t="n">
        <v>46077</v>
      </c>
      <c r="C658" s="25" t="s">
        <v>410</v>
      </c>
      <c r="D658" s="25" t="s">
        <v>111</v>
      </c>
      <c r="E658" s="25" t="s">
        <v>97</v>
      </c>
      <c r="F658" s="25" t="s">
        <v>94</v>
      </c>
      <c r="G658" s="25" t="s">
        <v>42</v>
      </c>
      <c r="H658" s="21" t="n">
        <v>40750</v>
      </c>
      <c r="I658" s="25" t="s">
        <v>1017</v>
      </c>
      <c r="J658" s="25" t="s">
        <v>85</v>
      </c>
      <c r="K658" s="25"/>
      <c r="L658" s="25" t="s">
        <v>109</v>
      </c>
      <c r="M658" s="25" t="s">
        <v>125</v>
      </c>
      <c r="N658" s="26" t="n">
        <f aca="false">DATE(YEAR(B658),MONTH(B658),1)</f>
        <v>46054</v>
      </c>
      <c r="O658" s="12" t="n">
        <f aca="false">IF(I658="","",INDEX('Jobber quotes'!$C$2:$C$1101,MATCH(I658,'Jobber quotes'!$A$2:$A$1101,0))-B658)</f>
        <v>10</v>
      </c>
    </row>
    <row r="659" customFormat="false" ht="15" hidden="false" customHeight="false" outlineLevel="0" collapsed="false">
      <c r="A659" s="23" t="n">
        <v>412324337</v>
      </c>
      <c r="B659" s="24" t="n">
        <v>46077</v>
      </c>
      <c r="C659" s="25" t="s">
        <v>230</v>
      </c>
      <c r="D659" s="25" t="s">
        <v>88</v>
      </c>
      <c r="E659" s="25" t="s">
        <v>112</v>
      </c>
      <c r="F659" s="25" t="s">
        <v>83</v>
      </c>
      <c r="G659" s="25" t="s">
        <v>115</v>
      </c>
      <c r="H659" s="21"/>
      <c r="I659" s="25"/>
      <c r="J659" s="25"/>
      <c r="K659" s="25"/>
      <c r="L659" s="25" t="s">
        <v>116</v>
      </c>
      <c r="M659" s="25"/>
      <c r="N659" s="26" t="n">
        <f aca="false">DATE(YEAR(B659),MONTH(B659),1)</f>
        <v>46054</v>
      </c>
      <c r="O659" s="12" t="str">
        <f aca="false">IF(I659="","",INDEX('Jobber quotes'!$C$2:$C$1101,MATCH(I659,'Jobber quotes'!$A$2:$A$1101,0))-B659)</f>
        <v/>
      </c>
    </row>
    <row r="660" customFormat="false" ht="15" hidden="false" customHeight="false" outlineLevel="0" collapsed="false">
      <c r="A660" s="23" t="n">
        <v>412324361</v>
      </c>
      <c r="B660" s="24" t="n">
        <v>46078</v>
      </c>
      <c r="C660" s="25" t="s">
        <v>627</v>
      </c>
      <c r="D660" s="25" t="s">
        <v>111</v>
      </c>
      <c r="E660" s="25" t="s">
        <v>89</v>
      </c>
      <c r="F660" s="25" t="s">
        <v>90</v>
      </c>
      <c r="G660" s="25" t="s">
        <v>42</v>
      </c>
      <c r="H660" s="21" t="n">
        <v>23650</v>
      </c>
      <c r="I660" s="25" t="s">
        <v>1018</v>
      </c>
      <c r="J660" s="25" t="s">
        <v>85</v>
      </c>
      <c r="K660" s="25"/>
      <c r="L660" s="25" t="s">
        <v>86</v>
      </c>
      <c r="M660" s="25"/>
      <c r="N660" s="26" t="n">
        <f aca="false">DATE(YEAR(B660),MONTH(B660),1)</f>
        <v>46054</v>
      </c>
      <c r="O660" s="12" t="n">
        <f aca="false">IF(I660="","",INDEX('Jobber quotes'!$C$2:$C$1101,MATCH(I660,'Jobber quotes'!$A$2:$A$1101,0))-B660)</f>
        <v>10</v>
      </c>
    </row>
    <row r="661" customFormat="false" ht="15" hidden="false" customHeight="false" outlineLevel="0" collapsed="false">
      <c r="A661" s="23" t="n">
        <v>412324408</v>
      </c>
      <c r="B661" s="24" t="n">
        <v>46078</v>
      </c>
      <c r="C661" s="25" t="s">
        <v>170</v>
      </c>
      <c r="D661" s="25" t="s">
        <v>111</v>
      </c>
      <c r="E661" s="25" t="s">
        <v>82</v>
      </c>
      <c r="F661" s="25" t="s">
        <v>94</v>
      </c>
      <c r="G661" s="25" t="s">
        <v>41</v>
      </c>
      <c r="H661" s="21" t="n">
        <v>45550</v>
      </c>
      <c r="I661" s="25" t="s">
        <v>1019</v>
      </c>
      <c r="J661" s="25" t="s">
        <v>119</v>
      </c>
      <c r="K661" s="25" t="s">
        <v>1020</v>
      </c>
      <c r="L661" s="25"/>
      <c r="M661" s="25" t="s">
        <v>125</v>
      </c>
      <c r="N661" s="26" t="n">
        <f aca="false">DATE(YEAR(B661),MONTH(B661),1)</f>
        <v>46054</v>
      </c>
      <c r="O661" s="12" t="n">
        <f aca="false">IF(I661="","",INDEX('Jobber quotes'!$C$2:$C$1101,MATCH(I661,'Jobber quotes'!$A$2:$A$1101,0))-B661)</f>
        <v>2</v>
      </c>
    </row>
    <row r="662" customFormat="false" ht="15" hidden="false" customHeight="false" outlineLevel="0" collapsed="false">
      <c r="A662" s="23" t="n">
        <v>412324444</v>
      </c>
      <c r="B662" s="24" t="n">
        <v>46078</v>
      </c>
      <c r="C662" s="25" t="s">
        <v>290</v>
      </c>
      <c r="D662" s="25" t="s">
        <v>111</v>
      </c>
      <c r="E662" s="25" t="s">
        <v>89</v>
      </c>
      <c r="F662" s="25" t="s">
        <v>83</v>
      </c>
      <c r="G662" s="25" t="s">
        <v>42</v>
      </c>
      <c r="H662" s="21" t="n">
        <v>19000</v>
      </c>
      <c r="I662" s="25" t="s">
        <v>1021</v>
      </c>
      <c r="J662" s="25" t="s">
        <v>85</v>
      </c>
      <c r="K662" s="25"/>
      <c r="L662" s="25" t="s">
        <v>92</v>
      </c>
      <c r="M662" s="25" t="s">
        <v>125</v>
      </c>
      <c r="N662" s="26" t="n">
        <f aca="false">DATE(YEAR(B662),MONTH(B662),1)</f>
        <v>46054</v>
      </c>
      <c r="O662" s="12" t="n">
        <f aca="false">IF(I662="","",INDEX('Jobber quotes'!$C$2:$C$1101,MATCH(I662,'Jobber quotes'!$A$2:$A$1101,0))-B662)</f>
        <v>12</v>
      </c>
    </row>
    <row r="663" customFormat="false" ht="15" hidden="false" customHeight="false" outlineLevel="0" collapsed="false">
      <c r="A663" s="23" t="n">
        <v>412324465</v>
      </c>
      <c r="B663" s="24" t="n">
        <v>46079</v>
      </c>
      <c r="C663" s="25" t="s">
        <v>477</v>
      </c>
      <c r="D663" s="25" t="s">
        <v>101</v>
      </c>
      <c r="E663" s="25" t="s">
        <v>82</v>
      </c>
      <c r="F663" s="25" t="s">
        <v>90</v>
      </c>
      <c r="G663" s="25" t="s">
        <v>42</v>
      </c>
      <c r="H663" s="21" t="n">
        <v>27550</v>
      </c>
      <c r="I663" s="25" t="s">
        <v>1022</v>
      </c>
      <c r="J663" s="25" t="s">
        <v>85</v>
      </c>
      <c r="K663" s="25"/>
      <c r="L663" s="25" t="s">
        <v>86</v>
      </c>
      <c r="M663" s="25"/>
      <c r="N663" s="26" t="n">
        <f aca="false">DATE(YEAR(B663),MONTH(B663),1)</f>
        <v>46054</v>
      </c>
      <c r="O663" s="12" t="n">
        <f aca="false">IF(I663="","",INDEX('Jobber quotes'!$C$2:$C$1101,MATCH(I663,'Jobber quotes'!$A$2:$A$1101,0))-B663)</f>
        <v>3</v>
      </c>
    </row>
    <row r="664" customFormat="false" ht="15" hidden="false" customHeight="false" outlineLevel="0" collapsed="false">
      <c r="A664" s="23" t="n">
        <v>412324499</v>
      </c>
      <c r="B664" s="24" t="n">
        <v>46079</v>
      </c>
      <c r="C664" s="25" t="s">
        <v>910</v>
      </c>
      <c r="D664" s="25" t="s">
        <v>101</v>
      </c>
      <c r="E664" s="25" t="s">
        <v>112</v>
      </c>
      <c r="F664" s="25" t="s">
        <v>94</v>
      </c>
      <c r="G664" s="25" t="s">
        <v>115</v>
      </c>
      <c r="H664" s="21"/>
      <c r="I664" s="25"/>
      <c r="J664" s="25"/>
      <c r="K664" s="25"/>
      <c r="L664" s="25" t="s">
        <v>164</v>
      </c>
      <c r="M664" s="25"/>
      <c r="N664" s="26" t="n">
        <f aca="false">DATE(YEAR(B664),MONTH(B664),1)</f>
        <v>46054</v>
      </c>
      <c r="O664" s="12" t="str">
        <f aca="false">IF(I664="","",INDEX('Jobber quotes'!$C$2:$C$1101,MATCH(I664,'Jobber quotes'!$A$2:$A$1101,0))-B664)</f>
        <v/>
      </c>
    </row>
    <row r="665" customFormat="false" ht="15" hidden="false" customHeight="false" outlineLevel="0" collapsed="false">
      <c r="A665" s="23" t="n">
        <v>412324550</v>
      </c>
      <c r="B665" s="24" t="n">
        <v>46079</v>
      </c>
      <c r="C665" s="25" t="s">
        <v>384</v>
      </c>
      <c r="D665" s="25" t="s">
        <v>88</v>
      </c>
      <c r="E665" s="25" t="s">
        <v>107</v>
      </c>
      <c r="F665" s="25" t="s">
        <v>83</v>
      </c>
      <c r="G665" s="25" t="s">
        <v>115</v>
      </c>
      <c r="H665" s="21"/>
      <c r="I665" s="25"/>
      <c r="J665" s="25"/>
      <c r="K665" s="25"/>
      <c r="L665" s="25" t="s">
        <v>171</v>
      </c>
      <c r="M665" s="25"/>
      <c r="N665" s="26" t="n">
        <f aca="false">DATE(YEAR(B665),MONTH(B665),1)</f>
        <v>46054</v>
      </c>
      <c r="O665" s="12" t="str">
        <f aca="false">IF(I665="","",INDEX('Jobber quotes'!$C$2:$C$1101,MATCH(I665,'Jobber quotes'!$A$2:$A$1101,0))-B665)</f>
        <v/>
      </c>
    </row>
    <row r="666" customFormat="false" ht="15" hidden="false" customHeight="false" outlineLevel="0" collapsed="false">
      <c r="A666" s="23" t="n">
        <v>412324584</v>
      </c>
      <c r="B666" s="24" t="n">
        <v>46079</v>
      </c>
      <c r="C666" s="25" t="s">
        <v>833</v>
      </c>
      <c r="D666" s="25" t="s">
        <v>101</v>
      </c>
      <c r="E666" s="25" t="s">
        <v>107</v>
      </c>
      <c r="F666" s="25" t="s">
        <v>90</v>
      </c>
      <c r="G666" s="25" t="s">
        <v>41</v>
      </c>
      <c r="H666" s="21" t="n">
        <v>6300</v>
      </c>
      <c r="I666" s="25" t="s">
        <v>1023</v>
      </c>
      <c r="J666" s="25" t="s">
        <v>119</v>
      </c>
      <c r="K666" s="25" t="s">
        <v>1024</v>
      </c>
      <c r="L666" s="25"/>
      <c r="M666" s="25" t="s">
        <v>125</v>
      </c>
      <c r="N666" s="26" t="n">
        <f aca="false">DATE(YEAR(B666),MONTH(B666),1)</f>
        <v>46054</v>
      </c>
      <c r="O666" s="12" t="n">
        <f aca="false">IF(I666="","",INDEX('Jobber quotes'!$C$2:$C$1101,MATCH(I666,'Jobber quotes'!$A$2:$A$1101,0))-B666)</f>
        <v>9</v>
      </c>
    </row>
    <row r="667" customFormat="false" ht="15" hidden="false" customHeight="false" outlineLevel="0" collapsed="false">
      <c r="A667" s="23" t="n">
        <v>412324609</v>
      </c>
      <c r="B667" s="24" t="n">
        <v>46079</v>
      </c>
      <c r="C667" s="25" t="s">
        <v>1025</v>
      </c>
      <c r="D667" s="25" t="s">
        <v>101</v>
      </c>
      <c r="E667" s="25" t="s">
        <v>112</v>
      </c>
      <c r="F667" s="25" t="s">
        <v>94</v>
      </c>
      <c r="G667" s="25" t="s">
        <v>41</v>
      </c>
      <c r="H667" s="21" t="n">
        <v>5150</v>
      </c>
      <c r="I667" s="25" t="s">
        <v>1026</v>
      </c>
      <c r="J667" s="25" t="s">
        <v>119</v>
      </c>
      <c r="K667" s="25" t="s">
        <v>1027</v>
      </c>
      <c r="L667" s="25"/>
      <c r="M667" s="25" t="s">
        <v>125</v>
      </c>
      <c r="N667" s="26" t="n">
        <f aca="false">DATE(YEAR(B667),MONTH(B667),1)</f>
        <v>46054</v>
      </c>
      <c r="O667" s="12" t="n">
        <f aca="false">IF(I667="","",INDEX('Jobber quotes'!$C$2:$C$1101,MATCH(I667,'Jobber quotes'!$A$2:$A$1101,0))-B667)</f>
        <v>4</v>
      </c>
    </row>
    <row r="668" customFormat="false" ht="15" hidden="false" customHeight="false" outlineLevel="0" collapsed="false">
      <c r="A668" s="23" t="n">
        <v>412324654</v>
      </c>
      <c r="B668" s="24" t="n">
        <v>46080</v>
      </c>
      <c r="C668" s="25" t="s">
        <v>284</v>
      </c>
      <c r="D668" s="25" t="s">
        <v>81</v>
      </c>
      <c r="E668" s="25" t="s">
        <v>82</v>
      </c>
      <c r="F668" s="25" t="s">
        <v>83</v>
      </c>
      <c r="G668" s="25" t="s">
        <v>42</v>
      </c>
      <c r="H668" s="21" t="n">
        <v>5250</v>
      </c>
      <c r="I668" s="25" t="s">
        <v>1028</v>
      </c>
      <c r="J668" s="25" t="s">
        <v>85</v>
      </c>
      <c r="K668" s="25"/>
      <c r="L668" s="25" t="s">
        <v>92</v>
      </c>
      <c r="M668" s="25"/>
      <c r="N668" s="26" t="n">
        <f aca="false">DATE(YEAR(B668),MONTH(B668),1)</f>
        <v>46054</v>
      </c>
      <c r="O668" s="12" t="n">
        <f aca="false">IF(I668="","",INDEX('Jobber quotes'!$C$2:$C$1101,MATCH(I668,'Jobber quotes'!$A$2:$A$1101,0))-B668)</f>
        <v>4</v>
      </c>
    </row>
    <row r="669" customFormat="false" ht="15" hidden="false" customHeight="false" outlineLevel="0" collapsed="false">
      <c r="A669" s="23" t="n">
        <v>412324704</v>
      </c>
      <c r="B669" s="24" t="n">
        <v>46080</v>
      </c>
      <c r="C669" s="25" t="s">
        <v>172</v>
      </c>
      <c r="D669" s="25" t="s">
        <v>88</v>
      </c>
      <c r="E669" s="25" t="s">
        <v>102</v>
      </c>
      <c r="F669" s="25" t="s">
        <v>90</v>
      </c>
      <c r="G669" s="25" t="s">
        <v>41</v>
      </c>
      <c r="H669" s="21" t="n">
        <v>7450</v>
      </c>
      <c r="I669" s="25" t="s">
        <v>1029</v>
      </c>
      <c r="J669" s="25" t="s">
        <v>119</v>
      </c>
      <c r="K669" s="25" t="s">
        <v>1030</v>
      </c>
      <c r="L669" s="25"/>
      <c r="M669" s="25"/>
      <c r="N669" s="26" t="n">
        <f aca="false">DATE(YEAR(B669),MONTH(B669),1)</f>
        <v>46054</v>
      </c>
      <c r="O669" s="12" t="n">
        <f aca="false">IF(I669="","",INDEX('Jobber quotes'!$C$2:$C$1101,MATCH(I669,'Jobber quotes'!$A$2:$A$1101,0))-B669)</f>
        <v>4</v>
      </c>
    </row>
    <row r="670" customFormat="false" ht="15" hidden="false" customHeight="false" outlineLevel="0" collapsed="false">
      <c r="A670" s="23" t="n">
        <v>412324735</v>
      </c>
      <c r="B670" s="24" t="n">
        <v>46080</v>
      </c>
      <c r="C670" s="25" t="s">
        <v>769</v>
      </c>
      <c r="D670" s="25" t="s">
        <v>156</v>
      </c>
      <c r="E670" s="25" t="s">
        <v>102</v>
      </c>
      <c r="F670" s="25" t="s">
        <v>94</v>
      </c>
      <c r="G670" s="25" t="s">
        <v>41</v>
      </c>
      <c r="H670" s="21" t="n">
        <v>25150</v>
      </c>
      <c r="I670" s="25" t="s">
        <v>1031</v>
      </c>
      <c r="J670" s="25" t="s">
        <v>119</v>
      </c>
      <c r="K670" s="25" t="s">
        <v>1032</v>
      </c>
      <c r="L670" s="25"/>
      <c r="M670" s="25" t="s">
        <v>125</v>
      </c>
      <c r="N670" s="26" t="n">
        <f aca="false">DATE(YEAR(B670),MONTH(B670),1)</f>
        <v>46054</v>
      </c>
      <c r="O670" s="12" t="n">
        <f aca="false">IF(I670="","",INDEX('Jobber quotes'!$C$2:$C$1101,MATCH(I670,'Jobber quotes'!$A$2:$A$1101,0))-B670)</f>
        <v>5</v>
      </c>
    </row>
    <row r="671" customFormat="false" ht="15" hidden="false" customHeight="false" outlineLevel="0" collapsed="false">
      <c r="A671" s="23" t="n">
        <v>412324769</v>
      </c>
      <c r="B671" s="24" t="n">
        <v>46080</v>
      </c>
      <c r="C671" s="25" t="s">
        <v>447</v>
      </c>
      <c r="D671" s="25" t="s">
        <v>81</v>
      </c>
      <c r="E671" s="25" t="s">
        <v>112</v>
      </c>
      <c r="F671" s="25" t="s">
        <v>83</v>
      </c>
      <c r="G671" s="25" t="s">
        <v>103</v>
      </c>
      <c r="H671" s="21"/>
      <c r="I671" s="25"/>
      <c r="J671" s="25"/>
      <c r="K671" s="25"/>
      <c r="L671" s="25"/>
      <c r="M671" s="25" t="s">
        <v>104</v>
      </c>
      <c r="N671" s="26" t="n">
        <f aca="false">DATE(YEAR(B671),MONTH(B671),1)</f>
        <v>46054</v>
      </c>
      <c r="O671" s="12" t="str">
        <f aca="false">IF(I671="","",INDEX('Jobber quotes'!$C$2:$C$1101,MATCH(I671,'Jobber quotes'!$A$2:$A$1101,0))-B671)</f>
        <v/>
      </c>
    </row>
    <row r="672" customFormat="false" ht="15" hidden="false" customHeight="false" outlineLevel="0" collapsed="false">
      <c r="A672" s="23" t="n">
        <v>412324811</v>
      </c>
      <c r="B672" s="24" t="n">
        <v>46080</v>
      </c>
      <c r="C672" s="25" t="s">
        <v>627</v>
      </c>
      <c r="D672" s="25" t="s">
        <v>111</v>
      </c>
      <c r="E672" s="25" t="s">
        <v>97</v>
      </c>
      <c r="F672" s="25" t="s">
        <v>90</v>
      </c>
      <c r="G672" s="25" t="s">
        <v>115</v>
      </c>
      <c r="H672" s="21"/>
      <c r="I672" s="25"/>
      <c r="J672" s="25"/>
      <c r="K672" s="25"/>
      <c r="L672" s="25" t="s">
        <v>164</v>
      </c>
      <c r="M672" s="25"/>
      <c r="N672" s="26" t="n">
        <f aca="false">DATE(YEAR(B672),MONTH(B672),1)</f>
        <v>46054</v>
      </c>
      <c r="O672" s="12" t="str">
        <f aca="false">IF(I672="","",INDEX('Jobber quotes'!$C$2:$C$1101,MATCH(I672,'Jobber quotes'!$A$2:$A$1101,0))-B672)</f>
        <v/>
      </c>
    </row>
    <row r="673" customFormat="false" ht="15" hidden="false" customHeight="false" outlineLevel="0" collapsed="false">
      <c r="A673" s="23" t="n">
        <v>412324828</v>
      </c>
      <c r="B673" s="24" t="n">
        <v>46081</v>
      </c>
      <c r="C673" s="25" t="s">
        <v>170</v>
      </c>
      <c r="D673" s="25" t="s">
        <v>111</v>
      </c>
      <c r="E673" s="25" t="s">
        <v>112</v>
      </c>
      <c r="F673" s="25" t="s">
        <v>94</v>
      </c>
      <c r="G673" s="25" t="s">
        <v>41</v>
      </c>
      <c r="H673" s="21" t="n">
        <v>16400</v>
      </c>
      <c r="I673" s="25" t="s">
        <v>1033</v>
      </c>
      <c r="J673" s="25" t="s">
        <v>119</v>
      </c>
      <c r="K673" s="25" t="s">
        <v>1034</v>
      </c>
      <c r="L673" s="25"/>
      <c r="M673" s="25"/>
      <c r="N673" s="26" t="n">
        <f aca="false">DATE(YEAR(B673),MONTH(B673),1)</f>
        <v>46054</v>
      </c>
      <c r="O673" s="12" t="n">
        <f aca="false">IF(I673="","",INDEX('Jobber quotes'!$C$2:$C$1101,MATCH(I673,'Jobber quotes'!$A$2:$A$1101,0))-B673)</f>
        <v>6</v>
      </c>
    </row>
    <row r="674" customFormat="false" ht="15" hidden="false" customHeight="false" outlineLevel="0" collapsed="false">
      <c r="A674" s="23" t="n">
        <v>412324871</v>
      </c>
      <c r="B674" s="24" t="n">
        <v>46081</v>
      </c>
      <c r="C674" s="25" t="s">
        <v>753</v>
      </c>
      <c r="D674" s="25" t="s">
        <v>127</v>
      </c>
      <c r="E674" s="25" t="s">
        <v>112</v>
      </c>
      <c r="F674" s="25" t="s">
        <v>83</v>
      </c>
      <c r="G674" s="25" t="s">
        <v>42</v>
      </c>
      <c r="H674" s="21" t="n">
        <v>5950</v>
      </c>
      <c r="I674" s="25" t="s">
        <v>1035</v>
      </c>
      <c r="J674" s="25" t="s">
        <v>85</v>
      </c>
      <c r="K674" s="25"/>
      <c r="L674" s="25" t="s">
        <v>92</v>
      </c>
      <c r="M674" s="25"/>
      <c r="N674" s="26" t="n">
        <f aca="false">DATE(YEAR(B674),MONTH(B674),1)</f>
        <v>46054</v>
      </c>
      <c r="O674" s="12" t="n">
        <f aca="false">IF(I674="","",INDEX('Jobber quotes'!$C$2:$C$1101,MATCH(I674,'Jobber quotes'!$A$2:$A$1101,0))-B674)</f>
        <v>4</v>
      </c>
    </row>
    <row r="675" customFormat="false" ht="15" hidden="false" customHeight="false" outlineLevel="0" collapsed="false">
      <c r="A675" s="23" t="n">
        <v>412324910</v>
      </c>
      <c r="B675" s="24" t="n">
        <v>46081</v>
      </c>
      <c r="C675" s="25" t="s">
        <v>310</v>
      </c>
      <c r="D675" s="25" t="s">
        <v>88</v>
      </c>
      <c r="E675" s="25" t="s">
        <v>89</v>
      </c>
      <c r="F675" s="25" t="s">
        <v>90</v>
      </c>
      <c r="G675" s="25" t="s">
        <v>42</v>
      </c>
      <c r="H675" s="21" t="n">
        <v>6650</v>
      </c>
      <c r="I675" s="25" t="s">
        <v>1036</v>
      </c>
      <c r="J675" s="25" t="s">
        <v>85</v>
      </c>
      <c r="K675" s="25"/>
      <c r="L675" s="25" t="s">
        <v>92</v>
      </c>
      <c r="M675" s="25"/>
      <c r="N675" s="26" t="n">
        <f aca="false">DATE(YEAR(B675),MONTH(B675),1)</f>
        <v>46054</v>
      </c>
      <c r="O675" s="12" t="n">
        <f aca="false">IF(I675="","",INDEX('Jobber quotes'!$C$2:$C$1101,MATCH(I675,'Jobber quotes'!$A$2:$A$1101,0))-B675)</f>
        <v>10</v>
      </c>
    </row>
    <row r="676" customFormat="false" ht="15" hidden="false" customHeight="false" outlineLevel="0" collapsed="false">
      <c r="A676" s="23" t="n">
        <v>412324943</v>
      </c>
      <c r="B676" s="24" t="n">
        <v>46082</v>
      </c>
      <c r="C676" s="25" t="s">
        <v>303</v>
      </c>
      <c r="D676" s="25" t="s">
        <v>101</v>
      </c>
      <c r="E676" s="25" t="s">
        <v>89</v>
      </c>
      <c r="F676" s="25" t="s">
        <v>94</v>
      </c>
      <c r="G676" s="25" t="s">
        <v>103</v>
      </c>
      <c r="H676" s="21"/>
      <c r="I676" s="25"/>
      <c r="J676" s="25"/>
      <c r="K676" s="25"/>
      <c r="L676" s="25"/>
      <c r="M676" s="25" t="s">
        <v>104</v>
      </c>
      <c r="N676" s="26" t="n">
        <f aca="false">DATE(YEAR(B676),MONTH(B676),1)</f>
        <v>46082</v>
      </c>
      <c r="O676" s="12" t="str">
        <f aca="false">IF(I676="","",INDEX('Jobber quotes'!$C$2:$C$1101,MATCH(I676,'Jobber quotes'!$A$2:$A$1101,0))-B676)</f>
        <v/>
      </c>
    </row>
    <row r="677" customFormat="false" ht="15" hidden="false" customHeight="false" outlineLevel="0" collapsed="false">
      <c r="A677" s="23" t="n">
        <v>412324989</v>
      </c>
      <c r="B677" s="24" t="n">
        <v>46082</v>
      </c>
      <c r="C677" s="25" t="s">
        <v>1037</v>
      </c>
      <c r="D677" s="25" t="s">
        <v>101</v>
      </c>
      <c r="E677" s="25" t="s">
        <v>112</v>
      </c>
      <c r="F677" s="25" t="s">
        <v>83</v>
      </c>
      <c r="G677" s="25" t="s">
        <v>41</v>
      </c>
      <c r="H677" s="21" t="n">
        <v>10050</v>
      </c>
      <c r="I677" s="25" t="s">
        <v>1038</v>
      </c>
      <c r="J677" s="25" t="s">
        <v>119</v>
      </c>
      <c r="K677" s="25" t="s">
        <v>1039</v>
      </c>
      <c r="L677" s="25"/>
      <c r="M677" s="25"/>
      <c r="N677" s="26" t="n">
        <f aca="false">DATE(YEAR(B677),MONTH(B677),1)</f>
        <v>46082</v>
      </c>
      <c r="O677" s="12" t="n">
        <f aca="false">IF(I677="","",INDEX('Jobber quotes'!$C$2:$C$1101,MATCH(I677,'Jobber quotes'!$A$2:$A$1101,0))-B677)</f>
        <v>9</v>
      </c>
    </row>
    <row r="678" customFormat="false" ht="15" hidden="false" customHeight="false" outlineLevel="0" collapsed="false">
      <c r="A678" s="23" t="n">
        <v>412325026</v>
      </c>
      <c r="B678" s="24" t="n">
        <v>46082</v>
      </c>
      <c r="C678" s="25" t="s">
        <v>1040</v>
      </c>
      <c r="D678" s="25" t="s">
        <v>101</v>
      </c>
      <c r="E678" s="25" t="s">
        <v>112</v>
      </c>
      <c r="F678" s="25" t="s">
        <v>90</v>
      </c>
      <c r="G678" s="25" t="s">
        <v>41</v>
      </c>
      <c r="H678" s="21" t="n">
        <v>19000</v>
      </c>
      <c r="I678" s="25" t="s">
        <v>1041</v>
      </c>
      <c r="J678" s="25" t="s">
        <v>119</v>
      </c>
      <c r="K678" s="25" t="s">
        <v>1042</v>
      </c>
      <c r="L678" s="25"/>
      <c r="M678" s="25"/>
      <c r="N678" s="26" t="n">
        <f aca="false">DATE(YEAR(B678),MONTH(B678),1)</f>
        <v>46082</v>
      </c>
      <c r="O678" s="12" t="n">
        <f aca="false">IF(I678="","",INDEX('Jobber quotes'!$C$2:$C$1101,MATCH(I678,'Jobber quotes'!$A$2:$A$1101,0))-B678)</f>
        <v>2</v>
      </c>
    </row>
    <row r="679" customFormat="false" ht="15" hidden="false" customHeight="false" outlineLevel="0" collapsed="false">
      <c r="A679" s="23" t="n">
        <v>412325059</v>
      </c>
      <c r="B679" s="24" t="n">
        <v>46082</v>
      </c>
      <c r="C679" s="25" t="s">
        <v>182</v>
      </c>
      <c r="D679" s="25" t="s">
        <v>111</v>
      </c>
      <c r="E679" s="25" t="s">
        <v>97</v>
      </c>
      <c r="F679" s="25" t="s">
        <v>94</v>
      </c>
      <c r="G679" s="25" t="s">
        <v>103</v>
      </c>
      <c r="H679" s="21"/>
      <c r="I679" s="25"/>
      <c r="J679" s="25"/>
      <c r="K679" s="25"/>
      <c r="L679" s="25"/>
      <c r="M679" s="25" t="s">
        <v>104</v>
      </c>
      <c r="N679" s="26" t="n">
        <f aca="false">DATE(YEAR(B679),MONTH(B679),1)</f>
        <v>46082</v>
      </c>
      <c r="O679" s="12" t="str">
        <f aca="false">IF(I679="","",INDEX('Jobber quotes'!$C$2:$C$1101,MATCH(I679,'Jobber quotes'!$A$2:$A$1101,0))-B679)</f>
        <v/>
      </c>
    </row>
    <row r="680" customFormat="false" ht="15" hidden="false" customHeight="false" outlineLevel="0" collapsed="false">
      <c r="A680" s="23" t="n">
        <v>412325104</v>
      </c>
      <c r="B680" s="24" t="n">
        <v>46082</v>
      </c>
      <c r="C680" s="25" t="s">
        <v>257</v>
      </c>
      <c r="D680" s="25" t="s">
        <v>127</v>
      </c>
      <c r="E680" s="25" t="s">
        <v>97</v>
      </c>
      <c r="F680" s="25" t="s">
        <v>83</v>
      </c>
      <c r="G680" s="25" t="s">
        <v>103</v>
      </c>
      <c r="H680" s="21"/>
      <c r="I680" s="25"/>
      <c r="J680" s="25"/>
      <c r="K680" s="25"/>
      <c r="L680" s="25"/>
      <c r="M680" s="25" t="s">
        <v>104</v>
      </c>
      <c r="N680" s="26" t="n">
        <f aca="false">DATE(YEAR(B680),MONTH(B680),1)</f>
        <v>46082</v>
      </c>
      <c r="O680" s="12" t="str">
        <f aca="false">IF(I680="","",INDEX('Jobber quotes'!$C$2:$C$1101,MATCH(I680,'Jobber quotes'!$A$2:$A$1101,0))-B680)</f>
        <v/>
      </c>
    </row>
    <row r="681" customFormat="false" ht="15" hidden="false" customHeight="false" outlineLevel="0" collapsed="false">
      <c r="A681" s="23" t="n">
        <v>412325132</v>
      </c>
      <c r="B681" s="24" t="n">
        <v>46083</v>
      </c>
      <c r="C681" s="25" t="s">
        <v>1043</v>
      </c>
      <c r="D681" s="25" t="s">
        <v>156</v>
      </c>
      <c r="E681" s="25" t="s">
        <v>82</v>
      </c>
      <c r="F681" s="25" t="s">
        <v>90</v>
      </c>
      <c r="G681" s="25" t="s">
        <v>41</v>
      </c>
      <c r="H681" s="21" t="n">
        <v>23300</v>
      </c>
      <c r="I681" s="25" t="s">
        <v>1044</v>
      </c>
      <c r="J681" s="25" t="s">
        <v>119</v>
      </c>
      <c r="K681" s="25" t="s">
        <v>1045</v>
      </c>
      <c r="L681" s="25"/>
      <c r="M681" s="25"/>
      <c r="N681" s="26" t="n">
        <f aca="false">DATE(YEAR(B681),MONTH(B681),1)</f>
        <v>46082</v>
      </c>
      <c r="O681" s="12" t="n">
        <f aca="false">IF(I681="","",INDEX('Jobber quotes'!$C$2:$C$1101,MATCH(I681,'Jobber quotes'!$A$2:$A$1101,0))-B681)</f>
        <v>2</v>
      </c>
    </row>
    <row r="682" customFormat="false" ht="15" hidden="false" customHeight="false" outlineLevel="0" collapsed="false">
      <c r="A682" s="23" t="n">
        <v>412325188</v>
      </c>
      <c r="B682" s="24" t="n">
        <v>46083</v>
      </c>
      <c r="C682" s="25" t="s">
        <v>637</v>
      </c>
      <c r="D682" s="25" t="s">
        <v>127</v>
      </c>
      <c r="E682" s="25" t="s">
        <v>112</v>
      </c>
      <c r="F682" s="25" t="s">
        <v>94</v>
      </c>
      <c r="G682" s="25" t="s">
        <v>103</v>
      </c>
      <c r="H682" s="21"/>
      <c r="I682" s="25"/>
      <c r="J682" s="25"/>
      <c r="K682" s="25"/>
      <c r="L682" s="25"/>
      <c r="M682" s="25" t="s">
        <v>104</v>
      </c>
      <c r="N682" s="26" t="n">
        <f aca="false">DATE(YEAR(B682),MONTH(B682),1)</f>
        <v>46082</v>
      </c>
      <c r="O682" s="12" t="str">
        <f aca="false">IF(I682="","",INDEX('Jobber quotes'!$C$2:$C$1101,MATCH(I682,'Jobber quotes'!$A$2:$A$1101,0))-B682)</f>
        <v/>
      </c>
    </row>
    <row r="683" customFormat="false" ht="15" hidden="false" customHeight="false" outlineLevel="0" collapsed="false">
      <c r="A683" s="23" t="n">
        <v>412325206</v>
      </c>
      <c r="B683" s="24" t="n">
        <v>46084</v>
      </c>
      <c r="C683" s="25" t="s">
        <v>773</v>
      </c>
      <c r="D683" s="25" t="s">
        <v>156</v>
      </c>
      <c r="E683" s="25" t="s">
        <v>97</v>
      </c>
      <c r="F683" s="25" t="s">
        <v>83</v>
      </c>
      <c r="G683" s="25" t="s">
        <v>42</v>
      </c>
      <c r="H683" s="21" t="n">
        <v>9700</v>
      </c>
      <c r="I683" s="25" t="s">
        <v>1046</v>
      </c>
      <c r="J683" s="25" t="s">
        <v>85</v>
      </c>
      <c r="K683" s="25"/>
      <c r="L683" s="25" t="s">
        <v>86</v>
      </c>
      <c r="M683" s="25"/>
      <c r="N683" s="26" t="n">
        <f aca="false">DATE(YEAR(B683),MONTH(B683),1)</f>
        <v>46082</v>
      </c>
      <c r="O683" s="12" t="n">
        <f aca="false">IF(I683="","",INDEX('Jobber quotes'!$C$2:$C$1101,MATCH(I683,'Jobber quotes'!$A$2:$A$1101,0))-B683)</f>
        <v>5</v>
      </c>
    </row>
    <row r="684" customFormat="false" ht="15" hidden="false" customHeight="false" outlineLevel="0" collapsed="false">
      <c r="A684" s="23" t="n">
        <v>412325252</v>
      </c>
      <c r="B684" s="24" t="n">
        <v>46084</v>
      </c>
      <c r="C684" s="25" t="s">
        <v>504</v>
      </c>
      <c r="D684" s="25" t="s">
        <v>156</v>
      </c>
      <c r="E684" s="25" t="s">
        <v>112</v>
      </c>
      <c r="F684" s="25" t="s">
        <v>90</v>
      </c>
      <c r="G684" s="25" t="s">
        <v>42</v>
      </c>
      <c r="H684" s="21" t="n">
        <v>33250</v>
      </c>
      <c r="I684" s="25" t="s">
        <v>1047</v>
      </c>
      <c r="J684" s="25" t="s">
        <v>85</v>
      </c>
      <c r="K684" s="25"/>
      <c r="L684" s="25" t="s">
        <v>109</v>
      </c>
      <c r="M684" s="25"/>
      <c r="N684" s="26" t="n">
        <f aca="false">DATE(YEAR(B684),MONTH(B684),1)</f>
        <v>46082</v>
      </c>
      <c r="O684" s="12" t="n">
        <f aca="false">IF(I684="","",INDEX('Jobber quotes'!$C$2:$C$1101,MATCH(I684,'Jobber quotes'!$A$2:$A$1101,0))-B684)</f>
        <v>9</v>
      </c>
    </row>
    <row r="685" customFormat="false" ht="15" hidden="false" customHeight="false" outlineLevel="0" collapsed="false">
      <c r="A685" s="23" t="n">
        <v>412325285</v>
      </c>
      <c r="B685" s="24" t="n">
        <v>46084</v>
      </c>
      <c r="C685" s="25" t="s">
        <v>523</v>
      </c>
      <c r="D685" s="25" t="s">
        <v>111</v>
      </c>
      <c r="E685" s="25" t="s">
        <v>82</v>
      </c>
      <c r="F685" s="25" t="s">
        <v>94</v>
      </c>
      <c r="G685" s="25" t="s">
        <v>42</v>
      </c>
      <c r="H685" s="21" t="n">
        <v>14650</v>
      </c>
      <c r="I685" s="25" t="s">
        <v>1048</v>
      </c>
      <c r="J685" s="25" t="s">
        <v>85</v>
      </c>
      <c r="K685" s="25"/>
      <c r="L685" s="25" t="s">
        <v>86</v>
      </c>
      <c r="M685" s="25"/>
      <c r="N685" s="26" t="n">
        <f aca="false">DATE(YEAR(B685),MONTH(B685),1)</f>
        <v>46082</v>
      </c>
      <c r="O685" s="12" t="n">
        <f aca="false">IF(I685="","",INDEX('Jobber quotes'!$C$2:$C$1101,MATCH(I685,'Jobber quotes'!$A$2:$A$1101,0))-B685)</f>
        <v>3</v>
      </c>
    </row>
    <row r="686" customFormat="false" ht="15" hidden="false" customHeight="false" outlineLevel="0" collapsed="false">
      <c r="A686" s="23" t="n">
        <v>412325335</v>
      </c>
      <c r="B686" s="24" t="n">
        <v>46084</v>
      </c>
      <c r="C686" s="25" t="s">
        <v>121</v>
      </c>
      <c r="D686" s="25" t="s">
        <v>81</v>
      </c>
      <c r="E686" s="25" t="s">
        <v>89</v>
      </c>
      <c r="F686" s="25" t="s">
        <v>83</v>
      </c>
      <c r="G686" s="25" t="s">
        <v>41</v>
      </c>
      <c r="H686" s="21" t="n">
        <v>7800</v>
      </c>
      <c r="I686" s="25" t="s">
        <v>1049</v>
      </c>
      <c r="J686" s="25" t="s">
        <v>119</v>
      </c>
      <c r="K686" s="25" t="s">
        <v>1050</v>
      </c>
      <c r="L686" s="25"/>
      <c r="M686" s="25" t="s">
        <v>125</v>
      </c>
      <c r="N686" s="26" t="n">
        <f aca="false">DATE(YEAR(B686),MONTH(B686),1)</f>
        <v>46082</v>
      </c>
      <c r="O686" s="12" t="n">
        <f aca="false">IF(I686="","",INDEX('Jobber quotes'!$C$2:$C$1101,MATCH(I686,'Jobber quotes'!$A$2:$A$1101,0))-B686)</f>
        <v>13</v>
      </c>
    </row>
    <row r="687" customFormat="false" ht="15" hidden="false" customHeight="false" outlineLevel="0" collapsed="false">
      <c r="A687" s="23" t="n">
        <v>412325355</v>
      </c>
      <c r="B687" s="24" t="n">
        <v>46084</v>
      </c>
      <c r="C687" s="25" t="s">
        <v>216</v>
      </c>
      <c r="D687" s="25" t="s">
        <v>88</v>
      </c>
      <c r="E687" s="25" t="s">
        <v>112</v>
      </c>
      <c r="F687" s="25" t="s">
        <v>90</v>
      </c>
      <c r="G687" s="25" t="s">
        <v>41</v>
      </c>
      <c r="H687" s="21" t="n">
        <v>31800</v>
      </c>
      <c r="I687" s="25" t="s">
        <v>1051</v>
      </c>
      <c r="J687" s="25" t="s">
        <v>119</v>
      </c>
      <c r="K687" s="25" t="s">
        <v>1052</v>
      </c>
      <c r="L687" s="25"/>
      <c r="M687" s="25"/>
      <c r="N687" s="26" t="n">
        <f aca="false">DATE(YEAR(B687),MONTH(B687),1)</f>
        <v>46082</v>
      </c>
      <c r="O687" s="12" t="n">
        <f aca="false">IF(I687="","",INDEX('Jobber quotes'!$C$2:$C$1101,MATCH(I687,'Jobber quotes'!$A$2:$A$1101,0))-B687)</f>
        <v>10</v>
      </c>
    </row>
    <row r="688" customFormat="false" ht="15" hidden="false" customHeight="false" outlineLevel="0" collapsed="false">
      <c r="A688" s="23" t="n">
        <v>412325390</v>
      </c>
      <c r="B688" s="24" t="n">
        <v>46084</v>
      </c>
      <c r="C688" s="25" t="s">
        <v>141</v>
      </c>
      <c r="D688" s="25" t="s">
        <v>127</v>
      </c>
      <c r="E688" s="25" t="s">
        <v>82</v>
      </c>
      <c r="F688" s="25" t="s">
        <v>94</v>
      </c>
      <c r="G688" s="25" t="s">
        <v>42</v>
      </c>
      <c r="H688" s="21" t="n">
        <v>15350</v>
      </c>
      <c r="I688" s="25" t="s">
        <v>1053</v>
      </c>
      <c r="J688" s="25" t="s">
        <v>85</v>
      </c>
      <c r="K688" s="25"/>
      <c r="L688" s="25" t="s">
        <v>99</v>
      </c>
      <c r="M688" s="25"/>
      <c r="N688" s="26" t="n">
        <f aca="false">DATE(YEAR(B688),MONTH(B688),1)</f>
        <v>46082</v>
      </c>
      <c r="O688" s="12" t="n">
        <f aca="false">IF(I688="","",INDEX('Jobber quotes'!$C$2:$C$1101,MATCH(I688,'Jobber quotes'!$A$2:$A$1101,0))-B688)</f>
        <v>4</v>
      </c>
    </row>
    <row r="689" customFormat="false" ht="15" hidden="false" customHeight="false" outlineLevel="0" collapsed="false">
      <c r="A689" s="23" t="n">
        <v>412325444</v>
      </c>
      <c r="B689" s="24" t="n">
        <v>46084</v>
      </c>
      <c r="C689" s="25" t="s">
        <v>578</v>
      </c>
      <c r="D689" s="25" t="s">
        <v>156</v>
      </c>
      <c r="E689" s="25" t="s">
        <v>89</v>
      </c>
      <c r="F689" s="25" t="s">
        <v>83</v>
      </c>
      <c r="G689" s="25" t="s">
        <v>103</v>
      </c>
      <c r="H689" s="21"/>
      <c r="I689" s="25"/>
      <c r="J689" s="25"/>
      <c r="K689" s="25"/>
      <c r="L689" s="25"/>
      <c r="M689" s="25" t="s">
        <v>104</v>
      </c>
      <c r="N689" s="26" t="n">
        <f aca="false">DATE(YEAR(B689),MONTH(B689),1)</f>
        <v>46082</v>
      </c>
      <c r="O689" s="12" t="str">
        <f aca="false">IF(I689="","",INDEX('Jobber quotes'!$C$2:$C$1101,MATCH(I689,'Jobber quotes'!$A$2:$A$1101,0))-B689)</f>
        <v/>
      </c>
    </row>
    <row r="690" customFormat="false" ht="15" hidden="false" customHeight="false" outlineLevel="0" collapsed="false">
      <c r="A690" s="23" t="n">
        <v>412325463</v>
      </c>
      <c r="B690" s="24" t="n">
        <v>46085</v>
      </c>
      <c r="C690" s="25" t="s">
        <v>130</v>
      </c>
      <c r="D690" s="25" t="s">
        <v>111</v>
      </c>
      <c r="E690" s="25" t="s">
        <v>89</v>
      </c>
      <c r="F690" s="25" t="s">
        <v>90</v>
      </c>
      <c r="G690" s="25" t="s">
        <v>41</v>
      </c>
      <c r="H690" s="21" t="n">
        <v>11300</v>
      </c>
      <c r="I690" s="25" t="s">
        <v>1054</v>
      </c>
      <c r="J690" s="25" t="s">
        <v>119</v>
      </c>
      <c r="K690" s="25" t="s">
        <v>1055</v>
      </c>
      <c r="L690" s="25"/>
      <c r="M690" s="25"/>
      <c r="N690" s="26" t="n">
        <f aca="false">DATE(YEAR(B690),MONTH(B690),1)</f>
        <v>46082</v>
      </c>
      <c r="O690" s="12" t="n">
        <f aca="false">IF(I690="","",INDEX('Jobber quotes'!$C$2:$C$1101,MATCH(I690,'Jobber quotes'!$A$2:$A$1101,0))-B690)</f>
        <v>11</v>
      </c>
    </row>
    <row r="691" customFormat="false" ht="15" hidden="false" customHeight="false" outlineLevel="0" collapsed="false">
      <c r="A691" s="23" t="n">
        <v>412325504</v>
      </c>
      <c r="B691" s="24" t="n">
        <v>46085</v>
      </c>
      <c r="C691" s="25" t="s">
        <v>727</v>
      </c>
      <c r="D691" s="25" t="s">
        <v>127</v>
      </c>
      <c r="E691" s="25" t="s">
        <v>82</v>
      </c>
      <c r="F691" s="25" t="s">
        <v>94</v>
      </c>
      <c r="G691" s="25" t="s">
        <v>41</v>
      </c>
      <c r="H691" s="21" t="n">
        <v>11400</v>
      </c>
      <c r="I691" s="25" t="s">
        <v>1056</v>
      </c>
      <c r="J691" s="25" t="s">
        <v>119</v>
      </c>
      <c r="K691" s="25" t="s">
        <v>1057</v>
      </c>
      <c r="L691" s="25"/>
      <c r="M691" s="25" t="s">
        <v>125</v>
      </c>
      <c r="N691" s="26" t="n">
        <f aca="false">DATE(YEAR(B691),MONTH(B691),1)</f>
        <v>46082</v>
      </c>
      <c r="O691" s="12" t="n">
        <f aca="false">IF(I691="","",INDEX('Jobber quotes'!$C$2:$C$1101,MATCH(I691,'Jobber quotes'!$A$2:$A$1101,0))-B691)</f>
        <v>3</v>
      </c>
    </row>
    <row r="692" customFormat="false" ht="15" hidden="false" customHeight="false" outlineLevel="0" collapsed="false">
      <c r="A692" s="23" t="n">
        <v>412325554</v>
      </c>
      <c r="B692" s="24" t="n">
        <v>46085</v>
      </c>
      <c r="C692" s="25" t="s">
        <v>170</v>
      </c>
      <c r="D692" s="25" t="s">
        <v>111</v>
      </c>
      <c r="E692" s="25" t="s">
        <v>102</v>
      </c>
      <c r="F692" s="25" t="s">
        <v>83</v>
      </c>
      <c r="G692" s="25" t="s">
        <v>103</v>
      </c>
      <c r="H692" s="21"/>
      <c r="I692" s="25"/>
      <c r="J692" s="25"/>
      <c r="K692" s="25"/>
      <c r="L692" s="25"/>
      <c r="M692" s="25" t="s">
        <v>104</v>
      </c>
      <c r="N692" s="26" t="n">
        <f aca="false">DATE(YEAR(B692),MONTH(B692),1)</f>
        <v>46082</v>
      </c>
      <c r="O692" s="12" t="str">
        <f aca="false">IF(I692="","",INDEX('Jobber quotes'!$C$2:$C$1101,MATCH(I692,'Jobber quotes'!$A$2:$A$1101,0))-B692)</f>
        <v/>
      </c>
    </row>
    <row r="693" customFormat="false" ht="15" hidden="false" customHeight="false" outlineLevel="0" collapsed="false">
      <c r="A693" s="23" t="n">
        <v>412325580</v>
      </c>
      <c r="B693" s="24" t="n">
        <v>46086</v>
      </c>
      <c r="C693" s="25" t="s">
        <v>185</v>
      </c>
      <c r="D693" s="25" t="s">
        <v>111</v>
      </c>
      <c r="E693" s="25" t="s">
        <v>82</v>
      </c>
      <c r="F693" s="25" t="s">
        <v>90</v>
      </c>
      <c r="G693" s="25" t="s">
        <v>103</v>
      </c>
      <c r="H693" s="21"/>
      <c r="I693" s="25"/>
      <c r="J693" s="25"/>
      <c r="K693" s="25"/>
      <c r="L693" s="25"/>
      <c r="M693" s="25" t="s">
        <v>104</v>
      </c>
      <c r="N693" s="26" t="n">
        <f aca="false">DATE(YEAR(B693),MONTH(B693),1)</f>
        <v>46082</v>
      </c>
      <c r="O693" s="12" t="str">
        <f aca="false">IF(I693="","",INDEX('Jobber quotes'!$C$2:$C$1101,MATCH(I693,'Jobber quotes'!$A$2:$A$1101,0))-B693)</f>
        <v/>
      </c>
    </row>
    <row r="694" customFormat="false" ht="15" hidden="false" customHeight="false" outlineLevel="0" collapsed="false">
      <c r="A694" s="23" t="n">
        <v>412325633</v>
      </c>
      <c r="B694" s="24" t="n">
        <v>46086</v>
      </c>
      <c r="C694" s="25" t="s">
        <v>1058</v>
      </c>
      <c r="D694" s="25" t="s">
        <v>106</v>
      </c>
      <c r="E694" s="25" t="s">
        <v>112</v>
      </c>
      <c r="F694" s="25" t="s">
        <v>94</v>
      </c>
      <c r="G694" s="25" t="s">
        <v>42</v>
      </c>
      <c r="H694" s="21" t="n">
        <v>6000</v>
      </c>
      <c r="I694" s="25" t="s">
        <v>1059</v>
      </c>
      <c r="J694" s="25" t="s">
        <v>85</v>
      </c>
      <c r="K694" s="25"/>
      <c r="L694" s="25" t="s">
        <v>109</v>
      </c>
      <c r="M694" s="25"/>
      <c r="N694" s="26" t="n">
        <f aca="false">DATE(YEAR(B694),MONTH(B694),1)</f>
        <v>46082</v>
      </c>
      <c r="O694" s="12" t="n">
        <f aca="false">IF(I694="","",INDEX('Jobber quotes'!$C$2:$C$1101,MATCH(I694,'Jobber quotes'!$A$2:$A$1101,0))-B694)</f>
        <v>10</v>
      </c>
    </row>
    <row r="695" customFormat="false" ht="15" hidden="false" customHeight="false" outlineLevel="0" collapsed="false">
      <c r="A695" s="23" t="n">
        <v>412325670</v>
      </c>
      <c r="B695" s="24" t="n">
        <v>46086</v>
      </c>
      <c r="C695" s="25" t="s">
        <v>343</v>
      </c>
      <c r="D695" s="25" t="s">
        <v>88</v>
      </c>
      <c r="E695" s="25" t="s">
        <v>89</v>
      </c>
      <c r="F695" s="25" t="s">
        <v>83</v>
      </c>
      <c r="G695" s="25" t="s">
        <v>42</v>
      </c>
      <c r="H695" s="21" t="n">
        <v>14800</v>
      </c>
      <c r="I695" s="25" t="s">
        <v>1060</v>
      </c>
      <c r="J695" s="25" t="s">
        <v>85</v>
      </c>
      <c r="K695" s="25"/>
      <c r="L695" s="25" t="s">
        <v>109</v>
      </c>
      <c r="M695" s="25" t="s">
        <v>125</v>
      </c>
      <c r="N695" s="26" t="n">
        <f aca="false">DATE(YEAR(B695),MONTH(B695),1)</f>
        <v>46082</v>
      </c>
      <c r="O695" s="12" t="n">
        <f aca="false">IF(I695="","",INDEX('Jobber quotes'!$C$2:$C$1101,MATCH(I695,'Jobber quotes'!$A$2:$A$1101,0))-B695)</f>
        <v>2</v>
      </c>
    </row>
    <row r="696" customFormat="false" ht="15" hidden="false" customHeight="false" outlineLevel="0" collapsed="false">
      <c r="A696" s="23" t="n">
        <v>412325688</v>
      </c>
      <c r="B696" s="24" t="n">
        <v>46086</v>
      </c>
      <c r="C696" s="25" t="s">
        <v>531</v>
      </c>
      <c r="D696" s="25" t="s">
        <v>127</v>
      </c>
      <c r="E696" s="25" t="s">
        <v>89</v>
      </c>
      <c r="F696" s="25" t="s">
        <v>90</v>
      </c>
      <c r="G696" s="25" t="s">
        <v>42</v>
      </c>
      <c r="H696" s="21" t="n">
        <v>13150</v>
      </c>
      <c r="I696" s="25" t="s">
        <v>1061</v>
      </c>
      <c r="J696" s="25" t="s">
        <v>85</v>
      </c>
      <c r="K696" s="25"/>
      <c r="L696" s="25" t="s">
        <v>86</v>
      </c>
      <c r="M696" s="25" t="s">
        <v>125</v>
      </c>
      <c r="N696" s="26" t="n">
        <f aca="false">DATE(YEAR(B696),MONTH(B696),1)</f>
        <v>46082</v>
      </c>
      <c r="O696" s="12" t="n">
        <f aca="false">IF(I696="","",INDEX('Jobber quotes'!$C$2:$C$1101,MATCH(I696,'Jobber quotes'!$A$2:$A$1101,0))-B696)</f>
        <v>2</v>
      </c>
    </row>
    <row r="697" customFormat="false" ht="15" hidden="false" customHeight="false" outlineLevel="0" collapsed="false">
      <c r="A697" s="23" t="n">
        <v>412325730</v>
      </c>
      <c r="B697" s="24" t="n">
        <v>46086</v>
      </c>
      <c r="C697" s="25" t="s">
        <v>443</v>
      </c>
      <c r="D697" s="25" t="s">
        <v>156</v>
      </c>
      <c r="E697" s="25" t="s">
        <v>89</v>
      </c>
      <c r="F697" s="25" t="s">
        <v>94</v>
      </c>
      <c r="G697" s="25" t="s">
        <v>42</v>
      </c>
      <c r="H697" s="21" t="n">
        <v>17700</v>
      </c>
      <c r="I697" s="25" t="s">
        <v>1062</v>
      </c>
      <c r="J697" s="25" t="s">
        <v>85</v>
      </c>
      <c r="K697" s="25"/>
      <c r="L697" s="25" t="s">
        <v>86</v>
      </c>
      <c r="M697" s="25" t="s">
        <v>125</v>
      </c>
      <c r="N697" s="26" t="n">
        <f aca="false">DATE(YEAR(B697),MONTH(B697),1)</f>
        <v>46082</v>
      </c>
      <c r="O697" s="12" t="n">
        <f aca="false">IF(I697="","",INDEX('Jobber quotes'!$C$2:$C$1101,MATCH(I697,'Jobber quotes'!$A$2:$A$1101,0))-B697)</f>
        <v>14</v>
      </c>
    </row>
    <row r="698" customFormat="false" ht="15" hidden="false" customHeight="false" outlineLevel="0" collapsed="false">
      <c r="A698" s="23" t="n">
        <v>412325753</v>
      </c>
      <c r="B698" s="24" t="n">
        <v>46086</v>
      </c>
      <c r="C698" s="25" t="s">
        <v>532</v>
      </c>
      <c r="D698" s="25" t="s">
        <v>81</v>
      </c>
      <c r="E698" s="25" t="s">
        <v>112</v>
      </c>
      <c r="F698" s="25" t="s">
        <v>83</v>
      </c>
      <c r="G698" s="25" t="s">
        <v>42</v>
      </c>
      <c r="H698" s="21" t="n">
        <v>4450</v>
      </c>
      <c r="I698" s="25" t="s">
        <v>1063</v>
      </c>
      <c r="J698" s="25" t="s">
        <v>85</v>
      </c>
      <c r="K698" s="25"/>
      <c r="L698" s="25" t="s">
        <v>92</v>
      </c>
      <c r="M698" s="25" t="s">
        <v>125</v>
      </c>
      <c r="N698" s="26" t="n">
        <f aca="false">DATE(YEAR(B698),MONTH(B698),1)</f>
        <v>46082</v>
      </c>
      <c r="O698" s="12" t="n">
        <f aca="false">IF(I698="","",INDEX('Jobber quotes'!$C$2:$C$1101,MATCH(I698,'Jobber quotes'!$A$2:$A$1101,0))-B698)</f>
        <v>13</v>
      </c>
    </row>
    <row r="699" customFormat="false" ht="15" hidden="false" customHeight="false" outlineLevel="0" collapsed="false">
      <c r="A699" s="23" t="n">
        <v>412325816</v>
      </c>
      <c r="B699" s="24" t="n">
        <v>46087</v>
      </c>
      <c r="C699" s="25" t="s">
        <v>216</v>
      </c>
      <c r="D699" s="25" t="s">
        <v>88</v>
      </c>
      <c r="E699" s="25" t="s">
        <v>89</v>
      </c>
      <c r="F699" s="25" t="s">
        <v>90</v>
      </c>
      <c r="G699" s="25" t="s">
        <v>42</v>
      </c>
      <c r="H699" s="21" t="n">
        <v>16050</v>
      </c>
      <c r="I699" s="25" t="s">
        <v>1064</v>
      </c>
      <c r="J699" s="25" t="s">
        <v>85</v>
      </c>
      <c r="K699" s="25"/>
      <c r="L699" s="25" t="s">
        <v>86</v>
      </c>
      <c r="M699" s="25"/>
      <c r="N699" s="26" t="n">
        <f aca="false">DATE(YEAR(B699),MONTH(B699),1)</f>
        <v>46082</v>
      </c>
      <c r="O699" s="12" t="n">
        <f aca="false">IF(I699="","",INDEX('Jobber quotes'!$C$2:$C$1101,MATCH(I699,'Jobber quotes'!$A$2:$A$1101,0))-B699)</f>
        <v>8</v>
      </c>
    </row>
    <row r="700" customFormat="false" ht="15" hidden="false" customHeight="false" outlineLevel="0" collapsed="false">
      <c r="A700" s="23" t="n">
        <v>412325850</v>
      </c>
      <c r="B700" s="24" t="n">
        <v>46087</v>
      </c>
      <c r="C700" s="25" t="s">
        <v>564</v>
      </c>
      <c r="D700" s="25" t="s">
        <v>111</v>
      </c>
      <c r="E700" s="25" t="s">
        <v>89</v>
      </c>
      <c r="F700" s="25" t="s">
        <v>94</v>
      </c>
      <c r="G700" s="25" t="s">
        <v>115</v>
      </c>
      <c r="H700" s="21"/>
      <c r="I700" s="25"/>
      <c r="J700" s="25"/>
      <c r="K700" s="25"/>
      <c r="L700" s="25" t="s">
        <v>116</v>
      </c>
      <c r="M700" s="25"/>
      <c r="N700" s="26" t="n">
        <f aca="false">DATE(YEAR(B700),MONTH(B700),1)</f>
        <v>46082</v>
      </c>
      <c r="O700" s="12" t="str">
        <f aca="false">IF(I700="","",INDEX('Jobber quotes'!$C$2:$C$1101,MATCH(I700,'Jobber quotes'!$A$2:$A$1101,0))-B700)</f>
        <v/>
      </c>
    </row>
    <row r="701" customFormat="false" ht="15" hidden="false" customHeight="false" outlineLevel="0" collapsed="false">
      <c r="A701" s="23" t="n">
        <v>412325869</v>
      </c>
      <c r="B701" s="24" t="n">
        <v>46087</v>
      </c>
      <c r="C701" s="25" t="s">
        <v>318</v>
      </c>
      <c r="D701" s="25" t="s">
        <v>111</v>
      </c>
      <c r="E701" s="25" t="s">
        <v>97</v>
      </c>
      <c r="F701" s="25" t="s">
        <v>83</v>
      </c>
      <c r="G701" s="25" t="s">
        <v>42</v>
      </c>
      <c r="H701" s="21" t="n">
        <v>12600</v>
      </c>
      <c r="I701" s="25" t="s">
        <v>1065</v>
      </c>
      <c r="J701" s="25" t="s">
        <v>85</v>
      </c>
      <c r="K701" s="25"/>
      <c r="L701" s="25" t="s">
        <v>109</v>
      </c>
      <c r="M701" s="25"/>
      <c r="N701" s="26" t="n">
        <f aca="false">DATE(YEAR(B701),MONTH(B701),1)</f>
        <v>46082</v>
      </c>
      <c r="O701" s="12" t="n">
        <f aca="false">IF(I701="","",INDEX('Jobber quotes'!$C$2:$C$1101,MATCH(I701,'Jobber quotes'!$A$2:$A$1101,0))-B701)</f>
        <v>4</v>
      </c>
    </row>
    <row r="702" customFormat="false" ht="15" hidden="false" customHeight="false" outlineLevel="0" collapsed="false">
      <c r="A702" s="23" t="n">
        <v>412325924</v>
      </c>
      <c r="B702" s="24" t="n">
        <v>46087</v>
      </c>
      <c r="C702" s="25" t="s">
        <v>241</v>
      </c>
      <c r="D702" s="25" t="s">
        <v>101</v>
      </c>
      <c r="E702" s="25" t="s">
        <v>112</v>
      </c>
      <c r="F702" s="25" t="s">
        <v>90</v>
      </c>
      <c r="G702" s="25" t="s">
        <v>41</v>
      </c>
      <c r="H702" s="21" t="n">
        <v>13000</v>
      </c>
      <c r="I702" s="25" t="s">
        <v>1066</v>
      </c>
      <c r="J702" s="25" t="s">
        <v>119</v>
      </c>
      <c r="K702" s="25" t="s">
        <v>1067</v>
      </c>
      <c r="L702" s="25"/>
      <c r="M702" s="25" t="s">
        <v>125</v>
      </c>
      <c r="N702" s="26" t="n">
        <f aca="false">DATE(YEAR(B702),MONTH(B702),1)</f>
        <v>46082</v>
      </c>
      <c r="O702" s="12" t="n">
        <f aca="false">IF(I702="","",INDEX('Jobber quotes'!$C$2:$C$1101,MATCH(I702,'Jobber quotes'!$A$2:$A$1101,0))-B702)</f>
        <v>9</v>
      </c>
    </row>
    <row r="703" customFormat="false" ht="15" hidden="false" customHeight="false" outlineLevel="0" collapsed="false">
      <c r="A703" s="23" t="n">
        <v>412325944</v>
      </c>
      <c r="B703" s="24" t="n">
        <v>46087</v>
      </c>
      <c r="C703" s="25" t="s">
        <v>463</v>
      </c>
      <c r="D703" s="25" t="s">
        <v>111</v>
      </c>
      <c r="E703" s="25" t="s">
        <v>89</v>
      </c>
      <c r="F703" s="25" t="s">
        <v>94</v>
      </c>
      <c r="G703" s="25" t="s">
        <v>42</v>
      </c>
      <c r="H703" s="21" t="n">
        <v>15450</v>
      </c>
      <c r="I703" s="25" t="s">
        <v>1068</v>
      </c>
      <c r="J703" s="25" t="s">
        <v>85</v>
      </c>
      <c r="K703" s="25"/>
      <c r="L703" s="25" t="s">
        <v>109</v>
      </c>
      <c r="M703" s="25" t="s">
        <v>125</v>
      </c>
      <c r="N703" s="26" t="n">
        <f aca="false">DATE(YEAR(B703),MONTH(B703),1)</f>
        <v>46082</v>
      </c>
      <c r="O703" s="12" t="n">
        <f aca="false">IF(I703="","",INDEX('Jobber quotes'!$C$2:$C$1101,MATCH(I703,'Jobber quotes'!$A$2:$A$1101,0))-B703)</f>
        <v>10</v>
      </c>
    </row>
    <row r="704" customFormat="false" ht="15" hidden="false" customHeight="false" outlineLevel="0" collapsed="false">
      <c r="A704" s="23" t="n">
        <v>412326004</v>
      </c>
      <c r="B704" s="24" t="n">
        <v>46087</v>
      </c>
      <c r="C704" s="25" t="s">
        <v>148</v>
      </c>
      <c r="D704" s="25" t="s">
        <v>88</v>
      </c>
      <c r="E704" s="25" t="s">
        <v>112</v>
      </c>
      <c r="F704" s="25" t="s">
        <v>83</v>
      </c>
      <c r="G704" s="25" t="s">
        <v>42</v>
      </c>
      <c r="H704" s="21" t="n">
        <v>12900</v>
      </c>
      <c r="I704" s="25" t="s">
        <v>1069</v>
      </c>
      <c r="J704" s="25" t="s">
        <v>85</v>
      </c>
      <c r="K704" s="25"/>
      <c r="L704" s="25" t="s">
        <v>92</v>
      </c>
      <c r="M704" s="25"/>
      <c r="N704" s="26" t="n">
        <f aca="false">DATE(YEAR(B704),MONTH(B704),1)</f>
        <v>46082</v>
      </c>
      <c r="O704" s="12" t="n">
        <f aca="false">IF(I704="","",INDEX('Jobber quotes'!$C$2:$C$1101,MATCH(I704,'Jobber quotes'!$A$2:$A$1101,0))-B704)</f>
        <v>8</v>
      </c>
    </row>
    <row r="705" customFormat="false" ht="15" hidden="false" customHeight="false" outlineLevel="0" collapsed="false">
      <c r="A705" s="23" t="n">
        <v>412326041</v>
      </c>
      <c r="B705" s="24" t="n">
        <v>46088</v>
      </c>
      <c r="C705" s="25" t="s">
        <v>153</v>
      </c>
      <c r="D705" s="25" t="s">
        <v>111</v>
      </c>
      <c r="E705" s="25" t="s">
        <v>89</v>
      </c>
      <c r="F705" s="25" t="s">
        <v>90</v>
      </c>
      <c r="G705" s="25" t="s">
        <v>42</v>
      </c>
      <c r="H705" s="21" t="n">
        <v>36150</v>
      </c>
      <c r="I705" s="25" t="s">
        <v>1070</v>
      </c>
      <c r="J705" s="25" t="s">
        <v>85</v>
      </c>
      <c r="K705" s="25"/>
      <c r="L705" s="25" t="s">
        <v>86</v>
      </c>
      <c r="M705" s="25"/>
      <c r="N705" s="26" t="n">
        <f aca="false">DATE(YEAR(B705),MONTH(B705),1)</f>
        <v>46082</v>
      </c>
      <c r="O705" s="12" t="n">
        <f aca="false">IF(I705="","",INDEX('Jobber quotes'!$C$2:$C$1101,MATCH(I705,'Jobber quotes'!$A$2:$A$1101,0))-B705)</f>
        <v>6</v>
      </c>
    </row>
    <row r="706" customFormat="false" ht="15" hidden="false" customHeight="false" outlineLevel="0" collapsed="false">
      <c r="A706" s="23" t="n">
        <v>412326053</v>
      </c>
      <c r="B706" s="24" t="n">
        <v>46088</v>
      </c>
      <c r="C706" s="25" t="s">
        <v>210</v>
      </c>
      <c r="D706" s="25" t="s">
        <v>127</v>
      </c>
      <c r="E706" s="25" t="s">
        <v>97</v>
      </c>
      <c r="F706" s="25" t="s">
        <v>94</v>
      </c>
      <c r="G706" s="25" t="s">
        <v>115</v>
      </c>
      <c r="H706" s="21"/>
      <c r="I706" s="25"/>
      <c r="J706" s="25"/>
      <c r="K706" s="25"/>
      <c r="L706" s="25" t="s">
        <v>116</v>
      </c>
      <c r="M706" s="25"/>
      <c r="N706" s="26" t="n">
        <f aca="false">DATE(YEAR(B706),MONTH(B706),1)</f>
        <v>46082</v>
      </c>
      <c r="O706" s="12" t="str">
        <f aca="false">IF(I706="","",INDEX('Jobber quotes'!$C$2:$C$1101,MATCH(I706,'Jobber quotes'!$A$2:$A$1101,0))-B706)</f>
        <v/>
      </c>
    </row>
    <row r="707" customFormat="false" ht="15" hidden="false" customHeight="false" outlineLevel="0" collapsed="false">
      <c r="A707" s="23" t="n">
        <v>412326087</v>
      </c>
      <c r="B707" s="24" t="n">
        <v>46089</v>
      </c>
      <c r="C707" s="25" t="s">
        <v>424</v>
      </c>
      <c r="D707" s="25" t="s">
        <v>106</v>
      </c>
      <c r="E707" s="25" t="s">
        <v>89</v>
      </c>
      <c r="F707" s="25" t="s">
        <v>83</v>
      </c>
      <c r="G707" s="25" t="s">
        <v>42</v>
      </c>
      <c r="H707" s="21" t="n">
        <v>6500</v>
      </c>
      <c r="I707" s="25" t="s">
        <v>1071</v>
      </c>
      <c r="J707" s="25" t="s">
        <v>85</v>
      </c>
      <c r="K707" s="25"/>
      <c r="L707" s="25" t="s">
        <v>92</v>
      </c>
      <c r="M707" s="25"/>
      <c r="N707" s="26" t="n">
        <f aca="false">DATE(YEAR(B707),MONTH(B707),1)</f>
        <v>46082</v>
      </c>
      <c r="O707" s="12" t="n">
        <f aca="false">IF(I707="","",INDEX('Jobber quotes'!$C$2:$C$1101,MATCH(I707,'Jobber quotes'!$A$2:$A$1101,0))-B707)</f>
        <v>6</v>
      </c>
    </row>
    <row r="708" customFormat="false" ht="15" hidden="false" customHeight="false" outlineLevel="0" collapsed="false">
      <c r="A708" s="23" t="n">
        <v>412326122</v>
      </c>
      <c r="B708" s="24" t="n">
        <v>46089</v>
      </c>
      <c r="C708" s="25" t="s">
        <v>152</v>
      </c>
      <c r="D708" s="25" t="s">
        <v>81</v>
      </c>
      <c r="E708" s="25" t="s">
        <v>82</v>
      </c>
      <c r="F708" s="25" t="s">
        <v>90</v>
      </c>
      <c r="G708" s="25" t="s">
        <v>41</v>
      </c>
      <c r="H708" s="21" t="n">
        <v>29200</v>
      </c>
      <c r="I708" s="25" t="s">
        <v>1072</v>
      </c>
      <c r="J708" s="25" t="s">
        <v>119</v>
      </c>
      <c r="K708" s="25" t="s">
        <v>1073</v>
      </c>
      <c r="L708" s="25"/>
      <c r="M708" s="25" t="s">
        <v>125</v>
      </c>
      <c r="N708" s="26" t="n">
        <f aca="false">DATE(YEAR(B708),MONTH(B708),1)</f>
        <v>46082</v>
      </c>
      <c r="O708" s="12" t="n">
        <f aca="false">IF(I708="","",INDEX('Jobber quotes'!$C$2:$C$1101,MATCH(I708,'Jobber quotes'!$A$2:$A$1101,0))-B708)</f>
        <v>1</v>
      </c>
    </row>
    <row r="709" customFormat="false" ht="15" hidden="false" customHeight="false" outlineLevel="0" collapsed="false">
      <c r="A709" s="23" t="n">
        <v>412326164</v>
      </c>
      <c r="B709" s="24" t="n">
        <v>46089</v>
      </c>
      <c r="C709" s="25" t="s">
        <v>193</v>
      </c>
      <c r="D709" s="25" t="s">
        <v>88</v>
      </c>
      <c r="E709" s="25" t="s">
        <v>89</v>
      </c>
      <c r="F709" s="25" t="s">
        <v>94</v>
      </c>
      <c r="G709" s="25" t="s">
        <v>42</v>
      </c>
      <c r="H709" s="21" t="n">
        <v>24450</v>
      </c>
      <c r="I709" s="25" t="s">
        <v>1074</v>
      </c>
      <c r="J709" s="25" t="s">
        <v>85</v>
      </c>
      <c r="K709" s="25"/>
      <c r="L709" s="25" t="s">
        <v>86</v>
      </c>
      <c r="M709" s="25"/>
      <c r="N709" s="26" t="n">
        <f aca="false">DATE(YEAR(B709),MONTH(B709),1)</f>
        <v>46082</v>
      </c>
      <c r="O709" s="12" t="n">
        <f aca="false">IF(I709="","",INDEX('Jobber quotes'!$C$2:$C$1101,MATCH(I709,'Jobber quotes'!$A$2:$A$1101,0))-B709)</f>
        <v>13</v>
      </c>
    </row>
    <row r="710" customFormat="false" ht="15" hidden="false" customHeight="false" outlineLevel="0" collapsed="false">
      <c r="A710" s="23" t="n">
        <v>412326198</v>
      </c>
      <c r="B710" s="24" t="n">
        <v>46089</v>
      </c>
      <c r="C710" s="25" t="s">
        <v>182</v>
      </c>
      <c r="D710" s="25" t="s">
        <v>111</v>
      </c>
      <c r="E710" s="25" t="s">
        <v>107</v>
      </c>
      <c r="F710" s="25" t="s">
        <v>83</v>
      </c>
      <c r="G710" s="25" t="s">
        <v>115</v>
      </c>
      <c r="H710" s="21"/>
      <c r="I710" s="25"/>
      <c r="J710" s="25"/>
      <c r="K710" s="25"/>
      <c r="L710" s="25" t="s">
        <v>146</v>
      </c>
      <c r="M710" s="25"/>
      <c r="N710" s="26" t="n">
        <f aca="false">DATE(YEAR(B710),MONTH(B710),1)</f>
        <v>46082</v>
      </c>
      <c r="O710" s="12" t="str">
        <f aca="false">IF(I710="","",INDEX('Jobber quotes'!$C$2:$C$1101,MATCH(I710,'Jobber quotes'!$A$2:$A$1101,0))-B710)</f>
        <v/>
      </c>
    </row>
    <row r="711" customFormat="false" ht="15" hidden="false" customHeight="false" outlineLevel="0" collapsed="false">
      <c r="A711" s="23" t="n">
        <v>412326251</v>
      </c>
      <c r="B711" s="24" t="n">
        <v>46090</v>
      </c>
      <c r="C711" s="25" t="s">
        <v>531</v>
      </c>
      <c r="D711" s="25" t="s">
        <v>127</v>
      </c>
      <c r="E711" s="25" t="s">
        <v>112</v>
      </c>
      <c r="F711" s="25" t="s">
        <v>90</v>
      </c>
      <c r="G711" s="25" t="s">
        <v>42</v>
      </c>
      <c r="H711" s="21" t="n">
        <v>8300</v>
      </c>
      <c r="I711" s="25" t="s">
        <v>1075</v>
      </c>
      <c r="J711" s="25" t="s">
        <v>85</v>
      </c>
      <c r="K711" s="25"/>
      <c r="L711" s="25" t="s">
        <v>109</v>
      </c>
      <c r="M711" s="25"/>
      <c r="N711" s="26" t="n">
        <f aca="false">DATE(YEAR(B711),MONTH(B711),1)</f>
        <v>46082</v>
      </c>
      <c r="O711" s="12" t="n">
        <f aca="false">IF(I711="","",INDEX('Jobber quotes'!$C$2:$C$1101,MATCH(I711,'Jobber quotes'!$A$2:$A$1101,0))-B711)</f>
        <v>5</v>
      </c>
    </row>
    <row r="712" customFormat="false" ht="15" hidden="false" customHeight="false" outlineLevel="0" collapsed="false">
      <c r="A712" s="23" t="n">
        <v>412326284</v>
      </c>
      <c r="B712" s="24" t="n">
        <v>46090</v>
      </c>
      <c r="C712" s="25" t="s">
        <v>123</v>
      </c>
      <c r="D712" s="25" t="s">
        <v>101</v>
      </c>
      <c r="E712" s="25" t="s">
        <v>89</v>
      </c>
      <c r="F712" s="25" t="s">
        <v>94</v>
      </c>
      <c r="G712" s="25" t="s">
        <v>42</v>
      </c>
      <c r="H712" s="21" t="n">
        <v>15900</v>
      </c>
      <c r="I712" s="25" t="s">
        <v>1076</v>
      </c>
      <c r="J712" s="25" t="s">
        <v>85</v>
      </c>
      <c r="K712" s="25"/>
      <c r="L712" s="25" t="s">
        <v>109</v>
      </c>
      <c r="M712" s="25" t="s">
        <v>125</v>
      </c>
      <c r="N712" s="26" t="n">
        <f aca="false">DATE(YEAR(B712),MONTH(B712),1)</f>
        <v>46082</v>
      </c>
      <c r="O712" s="12" t="n">
        <f aca="false">IF(I712="","",INDEX('Jobber quotes'!$C$2:$C$1101,MATCH(I712,'Jobber quotes'!$A$2:$A$1101,0))-B712)</f>
        <v>14</v>
      </c>
    </row>
    <row r="713" customFormat="false" ht="15" hidden="false" customHeight="false" outlineLevel="0" collapsed="false">
      <c r="A713" s="23" t="n">
        <v>412326307</v>
      </c>
      <c r="B713" s="24" t="n">
        <v>46090</v>
      </c>
      <c r="C713" s="25" t="s">
        <v>165</v>
      </c>
      <c r="D713" s="25" t="s">
        <v>88</v>
      </c>
      <c r="E713" s="25" t="s">
        <v>89</v>
      </c>
      <c r="F713" s="25" t="s">
        <v>83</v>
      </c>
      <c r="G713" s="25" t="s">
        <v>42</v>
      </c>
      <c r="H713" s="21" t="n">
        <v>8200</v>
      </c>
      <c r="I713" s="25" t="s">
        <v>1077</v>
      </c>
      <c r="J713" s="25" t="s">
        <v>85</v>
      </c>
      <c r="K713" s="25"/>
      <c r="L713" s="25" t="s">
        <v>86</v>
      </c>
      <c r="M713" s="25"/>
      <c r="N713" s="26" t="n">
        <f aca="false">DATE(YEAR(B713),MONTH(B713),1)</f>
        <v>46082</v>
      </c>
      <c r="O713" s="12" t="n">
        <f aca="false">IF(I713="","",INDEX('Jobber quotes'!$C$2:$C$1101,MATCH(I713,'Jobber quotes'!$A$2:$A$1101,0))-B713)</f>
        <v>7</v>
      </c>
    </row>
    <row r="714" customFormat="false" ht="15" hidden="false" customHeight="false" outlineLevel="0" collapsed="false">
      <c r="A714" s="23" t="n">
        <v>412326374</v>
      </c>
      <c r="B714" s="24" t="n">
        <v>46090</v>
      </c>
      <c r="C714" s="25" t="s">
        <v>141</v>
      </c>
      <c r="D714" s="25" t="s">
        <v>127</v>
      </c>
      <c r="E714" s="25" t="s">
        <v>89</v>
      </c>
      <c r="F714" s="25" t="s">
        <v>90</v>
      </c>
      <c r="G714" s="25" t="s">
        <v>42</v>
      </c>
      <c r="H714" s="21" t="n">
        <v>8550</v>
      </c>
      <c r="I714" s="25" t="s">
        <v>1078</v>
      </c>
      <c r="J714" s="25" t="s">
        <v>85</v>
      </c>
      <c r="K714" s="25"/>
      <c r="L714" s="25" t="s">
        <v>86</v>
      </c>
      <c r="M714" s="25"/>
      <c r="N714" s="26" t="n">
        <f aca="false">DATE(YEAR(B714),MONTH(B714),1)</f>
        <v>46082</v>
      </c>
      <c r="O714" s="12" t="n">
        <f aca="false">IF(I714="","",INDEX('Jobber quotes'!$C$2:$C$1101,MATCH(I714,'Jobber quotes'!$A$2:$A$1101,0))-B714)</f>
        <v>10</v>
      </c>
    </row>
    <row r="715" customFormat="false" ht="15" hidden="false" customHeight="false" outlineLevel="0" collapsed="false">
      <c r="A715" s="23" t="n">
        <v>412326399</v>
      </c>
      <c r="B715" s="24" t="n">
        <v>46090</v>
      </c>
      <c r="C715" s="25" t="s">
        <v>868</v>
      </c>
      <c r="D715" s="25" t="s">
        <v>81</v>
      </c>
      <c r="E715" s="25" t="s">
        <v>89</v>
      </c>
      <c r="F715" s="25" t="s">
        <v>94</v>
      </c>
      <c r="G715" s="25" t="s">
        <v>103</v>
      </c>
      <c r="H715" s="21"/>
      <c r="I715" s="25"/>
      <c r="J715" s="25"/>
      <c r="K715" s="25"/>
      <c r="L715" s="25"/>
      <c r="M715" s="25" t="s">
        <v>950</v>
      </c>
      <c r="N715" s="26" t="n">
        <f aca="false">DATE(YEAR(B715),MONTH(B715),1)</f>
        <v>46082</v>
      </c>
      <c r="O715" s="12" t="str">
        <f aca="false">IF(I715="","",INDEX('Jobber quotes'!$C$2:$C$1101,MATCH(I715,'Jobber quotes'!$A$2:$A$1101,0))-B715)</f>
        <v/>
      </c>
    </row>
    <row r="716" customFormat="false" ht="15" hidden="false" customHeight="false" outlineLevel="0" collapsed="false">
      <c r="A716" s="23" t="n">
        <v>412326440</v>
      </c>
      <c r="B716" s="24" t="n">
        <v>46091</v>
      </c>
      <c r="C716" s="25" t="s">
        <v>338</v>
      </c>
      <c r="D716" s="25" t="s">
        <v>88</v>
      </c>
      <c r="E716" s="25" t="s">
        <v>112</v>
      </c>
      <c r="F716" s="25" t="s">
        <v>83</v>
      </c>
      <c r="G716" s="25" t="s">
        <v>42</v>
      </c>
      <c r="H716" s="21" t="n">
        <v>20050</v>
      </c>
      <c r="I716" s="25" t="s">
        <v>1079</v>
      </c>
      <c r="J716" s="25" t="s">
        <v>85</v>
      </c>
      <c r="K716" s="25"/>
      <c r="L716" s="25" t="s">
        <v>92</v>
      </c>
      <c r="M716" s="25"/>
      <c r="N716" s="26" t="n">
        <f aca="false">DATE(YEAR(B716),MONTH(B716),1)</f>
        <v>46082</v>
      </c>
      <c r="O716" s="12" t="n">
        <f aca="false">IF(I716="","",INDEX('Jobber quotes'!$C$2:$C$1101,MATCH(I716,'Jobber quotes'!$A$2:$A$1101,0))-B716)</f>
        <v>11</v>
      </c>
    </row>
    <row r="717" customFormat="false" ht="15" hidden="false" customHeight="false" outlineLevel="0" collapsed="false">
      <c r="A717" s="23" t="n">
        <v>412326482</v>
      </c>
      <c r="B717" s="24" t="n">
        <v>46091</v>
      </c>
      <c r="C717" s="25" t="s">
        <v>261</v>
      </c>
      <c r="D717" s="25" t="s">
        <v>81</v>
      </c>
      <c r="E717" s="25" t="s">
        <v>89</v>
      </c>
      <c r="F717" s="25" t="s">
        <v>90</v>
      </c>
      <c r="G717" s="25" t="s">
        <v>115</v>
      </c>
      <c r="H717" s="21"/>
      <c r="I717" s="25"/>
      <c r="J717" s="25"/>
      <c r="K717" s="25"/>
      <c r="L717" s="25" t="s">
        <v>164</v>
      </c>
      <c r="M717" s="25"/>
      <c r="N717" s="26" t="n">
        <f aca="false">DATE(YEAR(B717),MONTH(B717),1)</f>
        <v>46082</v>
      </c>
      <c r="O717" s="12" t="str">
        <f aca="false">IF(I717="","",INDEX('Jobber quotes'!$C$2:$C$1101,MATCH(I717,'Jobber quotes'!$A$2:$A$1101,0))-B717)</f>
        <v/>
      </c>
    </row>
    <row r="718" customFormat="false" ht="15" hidden="false" customHeight="false" outlineLevel="0" collapsed="false">
      <c r="A718" s="23" t="n">
        <v>412326496</v>
      </c>
      <c r="B718" s="24" t="n">
        <v>46091</v>
      </c>
      <c r="C718" s="25" t="s">
        <v>1043</v>
      </c>
      <c r="D718" s="25" t="s">
        <v>156</v>
      </c>
      <c r="E718" s="25" t="s">
        <v>107</v>
      </c>
      <c r="F718" s="25" t="s">
        <v>94</v>
      </c>
      <c r="G718" s="25" t="s">
        <v>42</v>
      </c>
      <c r="H718" s="21" t="n">
        <v>33200</v>
      </c>
      <c r="I718" s="25" t="s">
        <v>1080</v>
      </c>
      <c r="J718" s="25" t="s">
        <v>85</v>
      </c>
      <c r="K718" s="25"/>
      <c r="L718" s="25" t="s">
        <v>92</v>
      </c>
      <c r="M718" s="25" t="s">
        <v>125</v>
      </c>
      <c r="N718" s="26" t="n">
        <f aca="false">DATE(YEAR(B718),MONTH(B718),1)</f>
        <v>46082</v>
      </c>
      <c r="O718" s="12" t="n">
        <f aca="false">IF(I718="","",INDEX('Jobber quotes'!$C$2:$C$1101,MATCH(I718,'Jobber quotes'!$A$2:$A$1101,0))-B718)</f>
        <v>5</v>
      </c>
    </row>
    <row r="719" customFormat="false" ht="15" hidden="false" customHeight="false" outlineLevel="0" collapsed="false">
      <c r="A719" s="23" t="n">
        <v>412326541</v>
      </c>
      <c r="B719" s="24" t="n">
        <v>46091</v>
      </c>
      <c r="C719" s="25" t="s">
        <v>196</v>
      </c>
      <c r="D719" s="25" t="s">
        <v>156</v>
      </c>
      <c r="E719" s="25" t="s">
        <v>107</v>
      </c>
      <c r="F719" s="25" t="s">
        <v>83</v>
      </c>
      <c r="G719" s="25" t="s">
        <v>42</v>
      </c>
      <c r="H719" s="21" t="n">
        <v>19100</v>
      </c>
      <c r="I719" s="25" t="s">
        <v>1081</v>
      </c>
      <c r="J719" s="25" t="s">
        <v>85</v>
      </c>
      <c r="K719" s="25"/>
      <c r="L719" s="25" t="s">
        <v>86</v>
      </c>
      <c r="M719" s="25"/>
      <c r="N719" s="26" t="n">
        <f aca="false">DATE(YEAR(B719),MONTH(B719),1)</f>
        <v>46082</v>
      </c>
      <c r="O719" s="12" t="n">
        <f aca="false">IF(I719="","",INDEX('Jobber quotes'!$C$2:$C$1101,MATCH(I719,'Jobber quotes'!$A$2:$A$1101,0))-B719)</f>
        <v>4</v>
      </c>
    </row>
    <row r="720" customFormat="false" ht="15" hidden="false" customHeight="false" outlineLevel="0" collapsed="false">
      <c r="A720" s="23" t="n">
        <v>412326588</v>
      </c>
      <c r="B720" s="24" t="n">
        <v>46091</v>
      </c>
      <c r="C720" s="25" t="s">
        <v>523</v>
      </c>
      <c r="D720" s="25" t="s">
        <v>111</v>
      </c>
      <c r="E720" s="25" t="s">
        <v>97</v>
      </c>
      <c r="F720" s="25" t="s">
        <v>90</v>
      </c>
      <c r="G720" s="25" t="s">
        <v>115</v>
      </c>
      <c r="H720" s="21"/>
      <c r="I720" s="25"/>
      <c r="J720" s="25"/>
      <c r="K720" s="25"/>
      <c r="L720" s="25" t="s">
        <v>116</v>
      </c>
      <c r="M720" s="25"/>
      <c r="N720" s="26" t="n">
        <f aca="false">DATE(YEAR(B720),MONTH(B720),1)</f>
        <v>46082</v>
      </c>
      <c r="O720" s="12" t="str">
        <f aca="false">IF(I720="","",INDEX('Jobber quotes'!$C$2:$C$1101,MATCH(I720,'Jobber quotes'!$A$2:$A$1101,0))-B720)</f>
        <v/>
      </c>
    </row>
    <row r="721" customFormat="false" ht="15" hidden="false" customHeight="false" outlineLevel="0" collapsed="false">
      <c r="A721" s="23" t="n">
        <v>412326605</v>
      </c>
      <c r="B721" s="24" t="n">
        <v>46091</v>
      </c>
      <c r="C721" s="25" t="s">
        <v>927</v>
      </c>
      <c r="D721" s="25" t="s">
        <v>127</v>
      </c>
      <c r="E721" s="25" t="s">
        <v>89</v>
      </c>
      <c r="F721" s="25" t="s">
        <v>94</v>
      </c>
      <c r="G721" s="25" t="s">
        <v>42</v>
      </c>
      <c r="H721" s="21" t="n">
        <v>14350</v>
      </c>
      <c r="I721" s="25" t="s">
        <v>1082</v>
      </c>
      <c r="J721" s="25" t="s">
        <v>85</v>
      </c>
      <c r="K721" s="25"/>
      <c r="L721" s="25" t="s">
        <v>86</v>
      </c>
      <c r="M721" s="25"/>
      <c r="N721" s="26" t="n">
        <f aca="false">DATE(YEAR(B721),MONTH(B721),1)</f>
        <v>46082</v>
      </c>
      <c r="O721" s="12" t="n">
        <f aca="false">IF(I721="","",INDEX('Jobber quotes'!$C$2:$C$1101,MATCH(I721,'Jobber quotes'!$A$2:$A$1101,0))-B721)</f>
        <v>7</v>
      </c>
    </row>
    <row r="722" customFormat="false" ht="15" hidden="false" customHeight="false" outlineLevel="0" collapsed="false">
      <c r="A722" s="23" t="n">
        <v>412326654</v>
      </c>
      <c r="B722" s="24" t="n">
        <v>46091</v>
      </c>
      <c r="C722" s="25" t="s">
        <v>457</v>
      </c>
      <c r="D722" s="25" t="s">
        <v>88</v>
      </c>
      <c r="E722" s="25" t="s">
        <v>89</v>
      </c>
      <c r="F722" s="25" t="s">
        <v>83</v>
      </c>
      <c r="G722" s="25" t="s">
        <v>42</v>
      </c>
      <c r="H722" s="21" t="n">
        <v>27400</v>
      </c>
      <c r="I722" s="25" t="s">
        <v>1083</v>
      </c>
      <c r="J722" s="25" t="s">
        <v>85</v>
      </c>
      <c r="K722" s="25"/>
      <c r="L722" s="25" t="s">
        <v>92</v>
      </c>
      <c r="M722" s="25"/>
      <c r="N722" s="26" t="n">
        <f aca="false">DATE(YEAR(B722),MONTH(B722),1)</f>
        <v>46082</v>
      </c>
      <c r="O722" s="12" t="n">
        <f aca="false">IF(I722="","",INDEX('Jobber quotes'!$C$2:$C$1101,MATCH(I722,'Jobber quotes'!$A$2:$A$1101,0))-B722)</f>
        <v>14</v>
      </c>
    </row>
    <row r="723" customFormat="false" ht="15" hidden="false" customHeight="false" outlineLevel="0" collapsed="false">
      <c r="A723" s="23" t="n">
        <v>412326689</v>
      </c>
      <c r="B723" s="24" t="n">
        <v>46092</v>
      </c>
      <c r="C723" s="25" t="s">
        <v>347</v>
      </c>
      <c r="D723" s="25" t="s">
        <v>127</v>
      </c>
      <c r="E723" s="25" t="s">
        <v>89</v>
      </c>
      <c r="F723" s="25" t="s">
        <v>90</v>
      </c>
      <c r="G723" s="25" t="s">
        <v>42</v>
      </c>
      <c r="H723" s="21" t="n">
        <v>15400</v>
      </c>
      <c r="I723" s="25" t="s">
        <v>1084</v>
      </c>
      <c r="J723" s="25" t="s">
        <v>85</v>
      </c>
      <c r="K723" s="25"/>
      <c r="L723" s="25" t="s">
        <v>99</v>
      </c>
      <c r="M723" s="25"/>
      <c r="N723" s="26" t="n">
        <f aca="false">DATE(YEAR(B723),MONTH(B723),1)</f>
        <v>46082</v>
      </c>
      <c r="O723" s="12" t="n">
        <f aca="false">IF(I723="","",INDEX('Jobber quotes'!$C$2:$C$1101,MATCH(I723,'Jobber quotes'!$A$2:$A$1101,0))-B723)</f>
        <v>8</v>
      </c>
    </row>
    <row r="724" customFormat="false" ht="15" hidden="false" customHeight="false" outlineLevel="0" collapsed="false">
      <c r="A724" s="23" t="n">
        <v>412326723</v>
      </c>
      <c r="B724" s="24" t="n">
        <v>46092</v>
      </c>
      <c r="C724" s="25" t="s">
        <v>307</v>
      </c>
      <c r="D724" s="25" t="s">
        <v>81</v>
      </c>
      <c r="E724" s="25" t="s">
        <v>107</v>
      </c>
      <c r="F724" s="25" t="s">
        <v>94</v>
      </c>
      <c r="G724" s="25" t="s">
        <v>42</v>
      </c>
      <c r="H724" s="21" t="n">
        <v>19950</v>
      </c>
      <c r="I724" s="25" t="s">
        <v>1085</v>
      </c>
      <c r="J724" s="25" t="s">
        <v>85</v>
      </c>
      <c r="K724" s="25"/>
      <c r="L724" s="25" t="s">
        <v>86</v>
      </c>
      <c r="M724" s="25" t="s">
        <v>125</v>
      </c>
      <c r="N724" s="26" t="n">
        <f aca="false">DATE(YEAR(B724),MONTH(B724),1)</f>
        <v>46082</v>
      </c>
      <c r="O724" s="12" t="n">
        <f aca="false">IF(I724="","",INDEX('Jobber quotes'!$C$2:$C$1101,MATCH(I724,'Jobber quotes'!$A$2:$A$1101,0))-B724)</f>
        <v>6</v>
      </c>
    </row>
    <row r="725" customFormat="false" ht="15" hidden="false" customHeight="false" outlineLevel="0" collapsed="false">
      <c r="A725" s="23" t="n">
        <v>412326770</v>
      </c>
      <c r="B725" s="24" t="n">
        <v>46092</v>
      </c>
      <c r="C725" s="25" t="s">
        <v>535</v>
      </c>
      <c r="D725" s="25" t="s">
        <v>106</v>
      </c>
      <c r="E725" s="25" t="s">
        <v>89</v>
      </c>
      <c r="F725" s="25" t="s">
        <v>83</v>
      </c>
      <c r="G725" s="25" t="s">
        <v>42</v>
      </c>
      <c r="H725" s="21" t="n">
        <v>1800</v>
      </c>
      <c r="I725" s="25" t="s">
        <v>1086</v>
      </c>
      <c r="J725" s="25" t="s">
        <v>85</v>
      </c>
      <c r="K725" s="25"/>
      <c r="L725" s="25" t="s">
        <v>109</v>
      </c>
      <c r="M725" s="25"/>
      <c r="N725" s="26" t="n">
        <f aca="false">DATE(YEAR(B725),MONTH(B725),1)</f>
        <v>46082</v>
      </c>
      <c r="O725" s="12" t="n">
        <f aca="false">IF(I725="","",INDEX('Jobber quotes'!$C$2:$C$1101,MATCH(I725,'Jobber quotes'!$A$2:$A$1101,0))-B725)</f>
        <v>3</v>
      </c>
    </row>
    <row r="726" customFormat="false" ht="15" hidden="false" customHeight="false" outlineLevel="0" collapsed="false">
      <c r="A726" s="23" t="n">
        <v>412326810</v>
      </c>
      <c r="B726" s="24" t="n">
        <v>46093</v>
      </c>
      <c r="C726" s="25" t="s">
        <v>561</v>
      </c>
      <c r="D726" s="25" t="s">
        <v>156</v>
      </c>
      <c r="E726" s="25" t="s">
        <v>112</v>
      </c>
      <c r="F726" s="25" t="s">
        <v>90</v>
      </c>
      <c r="G726" s="25" t="s">
        <v>41</v>
      </c>
      <c r="H726" s="21" t="n">
        <v>7650</v>
      </c>
      <c r="I726" s="25" t="s">
        <v>1087</v>
      </c>
      <c r="J726" s="25" t="s">
        <v>119</v>
      </c>
      <c r="K726" s="25" t="s">
        <v>1088</v>
      </c>
      <c r="L726" s="25"/>
      <c r="M726" s="25"/>
      <c r="N726" s="26" t="n">
        <f aca="false">DATE(YEAR(B726),MONTH(B726),1)</f>
        <v>46082</v>
      </c>
      <c r="O726" s="12" t="n">
        <f aca="false">IF(I726="","",INDEX('Jobber quotes'!$C$2:$C$1101,MATCH(I726,'Jobber quotes'!$A$2:$A$1101,0))-B726)</f>
        <v>4</v>
      </c>
    </row>
    <row r="727" customFormat="false" ht="15" hidden="false" customHeight="false" outlineLevel="0" collapsed="false">
      <c r="A727" s="23" t="n">
        <v>412326851</v>
      </c>
      <c r="B727" s="24" t="n">
        <v>46093</v>
      </c>
      <c r="C727" s="25" t="s">
        <v>168</v>
      </c>
      <c r="D727" s="25" t="s">
        <v>81</v>
      </c>
      <c r="E727" s="25" t="s">
        <v>82</v>
      </c>
      <c r="F727" s="25" t="s">
        <v>94</v>
      </c>
      <c r="G727" s="25" t="s">
        <v>41</v>
      </c>
      <c r="H727" s="21" t="n">
        <v>27150</v>
      </c>
      <c r="I727" s="25" t="s">
        <v>1089</v>
      </c>
      <c r="J727" s="25" t="s">
        <v>119</v>
      </c>
      <c r="K727" s="25" t="s">
        <v>1090</v>
      </c>
      <c r="L727" s="25"/>
      <c r="M727" s="25" t="s">
        <v>147</v>
      </c>
      <c r="N727" s="26" t="n">
        <f aca="false">DATE(YEAR(B727),MONTH(B727),1)</f>
        <v>46082</v>
      </c>
      <c r="O727" s="12" t="n">
        <f aca="false">IF(I727="","",INDEX('Jobber quotes'!$C$2:$C$1101,MATCH(I727,'Jobber quotes'!$A$2:$A$1101,0))-B727)</f>
        <v>4</v>
      </c>
    </row>
    <row r="728" customFormat="false" ht="15" hidden="false" customHeight="false" outlineLevel="0" collapsed="false">
      <c r="A728" s="23" t="n">
        <v>412326885</v>
      </c>
      <c r="B728" s="24" t="n">
        <v>46093</v>
      </c>
      <c r="C728" s="25" t="s">
        <v>575</v>
      </c>
      <c r="D728" s="25" t="s">
        <v>111</v>
      </c>
      <c r="E728" s="25" t="s">
        <v>89</v>
      </c>
      <c r="F728" s="25" t="s">
        <v>83</v>
      </c>
      <c r="G728" s="25" t="s">
        <v>115</v>
      </c>
      <c r="H728" s="21"/>
      <c r="I728" s="25"/>
      <c r="J728" s="25"/>
      <c r="K728" s="25"/>
      <c r="L728" s="25" t="s">
        <v>146</v>
      </c>
      <c r="M728" s="25"/>
      <c r="N728" s="26" t="n">
        <f aca="false">DATE(YEAR(B728),MONTH(B728),1)</f>
        <v>46082</v>
      </c>
      <c r="O728" s="12" t="str">
        <f aca="false">IF(I728="","",INDEX('Jobber quotes'!$C$2:$C$1101,MATCH(I728,'Jobber quotes'!$A$2:$A$1101,0))-B728)</f>
        <v/>
      </c>
    </row>
    <row r="729" customFormat="false" ht="15" hidden="false" customHeight="false" outlineLevel="0" collapsed="false">
      <c r="A729" s="23" t="n">
        <v>412326908</v>
      </c>
      <c r="B729" s="24" t="n">
        <v>46093</v>
      </c>
      <c r="C729" s="25" t="s">
        <v>476</v>
      </c>
      <c r="D729" s="25" t="s">
        <v>111</v>
      </c>
      <c r="E729" s="25" t="s">
        <v>82</v>
      </c>
      <c r="F729" s="25" t="s">
        <v>90</v>
      </c>
      <c r="G729" s="25" t="s">
        <v>42</v>
      </c>
      <c r="H729" s="21" t="n">
        <v>20150</v>
      </c>
      <c r="I729" s="25" t="s">
        <v>1091</v>
      </c>
      <c r="J729" s="25" t="s">
        <v>85</v>
      </c>
      <c r="K729" s="25"/>
      <c r="L729" s="25" t="s">
        <v>92</v>
      </c>
      <c r="M729" s="25"/>
      <c r="N729" s="26" t="n">
        <f aca="false">DATE(YEAR(B729),MONTH(B729),1)</f>
        <v>46082</v>
      </c>
      <c r="O729" s="12" t="n">
        <f aca="false">IF(I729="","",INDEX('Jobber quotes'!$C$2:$C$1101,MATCH(I729,'Jobber quotes'!$A$2:$A$1101,0))-B729)</f>
        <v>2</v>
      </c>
    </row>
    <row r="730" customFormat="false" ht="15" hidden="false" customHeight="false" outlineLevel="0" collapsed="false">
      <c r="A730" s="23" t="n">
        <v>412326963</v>
      </c>
      <c r="B730" s="24" t="n">
        <v>46094</v>
      </c>
      <c r="C730" s="25" t="s">
        <v>148</v>
      </c>
      <c r="D730" s="25" t="s">
        <v>88</v>
      </c>
      <c r="E730" s="25" t="s">
        <v>112</v>
      </c>
      <c r="F730" s="25" t="s">
        <v>94</v>
      </c>
      <c r="G730" s="25" t="s">
        <v>41</v>
      </c>
      <c r="H730" s="21" t="n">
        <v>23250</v>
      </c>
      <c r="I730" s="25" t="s">
        <v>1092</v>
      </c>
      <c r="J730" s="25" t="s">
        <v>119</v>
      </c>
      <c r="K730" s="25" t="s">
        <v>1093</v>
      </c>
      <c r="L730" s="25"/>
      <c r="M730" s="25"/>
      <c r="N730" s="26" t="n">
        <f aca="false">DATE(YEAR(B730),MONTH(B730),1)</f>
        <v>46082</v>
      </c>
      <c r="O730" s="12" t="n">
        <f aca="false">IF(I730="","",INDEX('Jobber quotes'!$C$2:$C$1101,MATCH(I730,'Jobber quotes'!$A$2:$A$1101,0))-B730)</f>
        <v>4</v>
      </c>
    </row>
    <row r="731" customFormat="false" ht="15" hidden="false" customHeight="false" outlineLevel="0" collapsed="false">
      <c r="A731" s="23" t="n">
        <v>412326996</v>
      </c>
      <c r="B731" s="24" t="n">
        <v>46094</v>
      </c>
      <c r="C731" s="25" t="s">
        <v>436</v>
      </c>
      <c r="D731" s="25" t="s">
        <v>101</v>
      </c>
      <c r="E731" s="25" t="s">
        <v>89</v>
      </c>
      <c r="F731" s="25" t="s">
        <v>83</v>
      </c>
      <c r="G731" s="25" t="s">
        <v>42</v>
      </c>
      <c r="H731" s="21" t="n">
        <v>18450</v>
      </c>
      <c r="I731" s="25" t="s">
        <v>1094</v>
      </c>
      <c r="J731" s="25" t="s">
        <v>85</v>
      </c>
      <c r="K731" s="25"/>
      <c r="L731" s="25" t="s">
        <v>99</v>
      </c>
      <c r="M731" s="25"/>
      <c r="N731" s="26" t="n">
        <f aca="false">DATE(YEAR(B731),MONTH(B731),1)</f>
        <v>46082</v>
      </c>
      <c r="O731" s="12" t="n">
        <f aca="false">IF(I731="","",INDEX('Jobber quotes'!$C$2:$C$1101,MATCH(I731,'Jobber quotes'!$A$2:$A$1101,0))-B731)</f>
        <v>11</v>
      </c>
    </row>
    <row r="732" customFormat="false" ht="15" hidden="false" customHeight="false" outlineLevel="0" collapsed="false">
      <c r="A732" s="23" t="n">
        <v>412327019</v>
      </c>
      <c r="B732" s="24" t="n">
        <v>46094</v>
      </c>
      <c r="C732" s="25" t="s">
        <v>235</v>
      </c>
      <c r="D732" s="25" t="s">
        <v>88</v>
      </c>
      <c r="E732" s="25" t="s">
        <v>97</v>
      </c>
      <c r="F732" s="25" t="s">
        <v>90</v>
      </c>
      <c r="G732" s="25" t="s">
        <v>103</v>
      </c>
      <c r="H732" s="21"/>
      <c r="I732" s="25"/>
      <c r="J732" s="25"/>
      <c r="K732" s="25"/>
      <c r="L732" s="25"/>
      <c r="M732" s="25" t="s">
        <v>104</v>
      </c>
      <c r="N732" s="26" t="n">
        <f aca="false">DATE(YEAR(B732),MONTH(B732),1)</f>
        <v>46082</v>
      </c>
      <c r="O732" s="12" t="str">
        <f aca="false">IF(I732="","",INDEX('Jobber quotes'!$C$2:$C$1101,MATCH(I732,'Jobber quotes'!$A$2:$A$1101,0))-B732)</f>
        <v/>
      </c>
    </row>
    <row r="733" customFormat="false" ht="15" hidden="false" customHeight="false" outlineLevel="0" collapsed="false">
      <c r="A733" s="23" t="n">
        <v>412327077</v>
      </c>
      <c r="B733" s="24" t="n">
        <v>46094</v>
      </c>
      <c r="C733" s="25" t="s">
        <v>1040</v>
      </c>
      <c r="D733" s="25" t="s">
        <v>101</v>
      </c>
      <c r="E733" s="25" t="s">
        <v>102</v>
      </c>
      <c r="F733" s="25" t="s">
        <v>94</v>
      </c>
      <c r="G733" s="25" t="s">
        <v>42</v>
      </c>
      <c r="H733" s="21" t="n">
        <v>18850</v>
      </c>
      <c r="I733" s="25" t="s">
        <v>1095</v>
      </c>
      <c r="J733" s="25" t="s">
        <v>85</v>
      </c>
      <c r="K733" s="25"/>
      <c r="L733" s="25" t="s">
        <v>99</v>
      </c>
      <c r="M733" s="25"/>
      <c r="N733" s="26" t="n">
        <f aca="false">DATE(YEAR(B733),MONTH(B733),1)</f>
        <v>46082</v>
      </c>
      <c r="O733" s="12" t="n">
        <f aca="false">IF(I733="","",INDEX('Jobber quotes'!$C$2:$C$1101,MATCH(I733,'Jobber quotes'!$A$2:$A$1101,0))-B733)</f>
        <v>3</v>
      </c>
    </row>
    <row r="734" customFormat="false" ht="15" hidden="false" customHeight="false" outlineLevel="0" collapsed="false">
      <c r="A734" s="23" t="n">
        <v>412327088</v>
      </c>
      <c r="B734" s="24" t="n">
        <v>46094</v>
      </c>
      <c r="C734" s="25" t="s">
        <v>114</v>
      </c>
      <c r="D734" s="25" t="s">
        <v>88</v>
      </c>
      <c r="E734" s="25" t="s">
        <v>107</v>
      </c>
      <c r="F734" s="25" t="s">
        <v>83</v>
      </c>
      <c r="G734" s="25" t="s">
        <v>41</v>
      </c>
      <c r="H734" s="21" t="n">
        <v>14500</v>
      </c>
      <c r="I734" s="25" t="s">
        <v>1096</v>
      </c>
      <c r="J734" s="25" t="s">
        <v>119</v>
      </c>
      <c r="K734" s="25" t="s">
        <v>1097</v>
      </c>
      <c r="L734" s="25"/>
      <c r="M734" s="25" t="s">
        <v>199</v>
      </c>
      <c r="N734" s="26" t="n">
        <f aca="false">DATE(YEAR(B734),MONTH(B734),1)</f>
        <v>46082</v>
      </c>
      <c r="O734" s="12" t="n">
        <f aca="false">IF(I734="","",INDEX('Jobber quotes'!$C$2:$C$1101,MATCH(I734,'Jobber quotes'!$A$2:$A$1101,0))-B734)</f>
        <v>13</v>
      </c>
    </row>
    <row r="735" customFormat="false" ht="15" hidden="false" customHeight="false" outlineLevel="0" collapsed="false">
      <c r="A735" s="23" t="n">
        <v>412327140</v>
      </c>
      <c r="B735" s="24" t="n">
        <v>46094</v>
      </c>
      <c r="C735" s="25" t="s">
        <v>672</v>
      </c>
      <c r="D735" s="25" t="s">
        <v>88</v>
      </c>
      <c r="E735" s="25" t="s">
        <v>97</v>
      </c>
      <c r="F735" s="25" t="s">
        <v>90</v>
      </c>
      <c r="G735" s="25" t="s">
        <v>42</v>
      </c>
      <c r="H735" s="21" t="n">
        <v>37000</v>
      </c>
      <c r="I735" s="25" t="s">
        <v>1098</v>
      </c>
      <c r="J735" s="25" t="s">
        <v>85</v>
      </c>
      <c r="K735" s="25"/>
      <c r="L735" s="25" t="s">
        <v>99</v>
      </c>
      <c r="M735" s="25"/>
      <c r="N735" s="26" t="n">
        <f aca="false">DATE(YEAR(B735),MONTH(B735),1)</f>
        <v>46082</v>
      </c>
      <c r="O735" s="12" t="n">
        <f aca="false">IF(I735="","",INDEX('Jobber quotes'!$C$2:$C$1101,MATCH(I735,'Jobber quotes'!$A$2:$A$1101,0))-B735)</f>
        <v>9</v>
      </c>
    </row>
    <row r="736" customFormat="false" ht="15" hidden="false" customHeight="false" outlineLevel="0" collapsed="false">
      <c r="A736" s="23" t="n">
        <v>412327171</v>
      </c>
      <c r="B736" s="24" t="n">
        <v>46095</v>
      </c>
      <c r="C736" s="25" t="s">
        <v>451</v>
      </c>
      <c r="D736" s="25" t="s">
        <v>81</v>
      </c>
      <c r="E736" s="25" t="s">
        <v>89</v>
      </c>
      <c r="F736" s="25" t="s">
        <v>94</v>
      </c>
      <c r="G736" s="25" t="s">
        <v>42</v>
      </c>
      <c r="H736" s="21" t="n">
        <v>17900</v>
      </c>
      <c r="I736" s="25" t="s">
        <v>1099</v>
      </c>
      <c r="J736" s="25" t="s">
        <v>85</v>
      </c>
      <c r="K736" s="25"/>
      <c r="L736" s="25" t="s">
        <v>92</v>
      </c>
      <c r="M736" s="25" t="s">
        <v>125</v>
      </c>
      <c r="N736" s="26" t="n">
        <f aca="false">DATE(YEAR(B736),MONTH(B736),1)</f>
        <v>46082</v>
      </c>
      <c r="O736" s="12" t="n">
        <f aca="false">IF(I736="","",INDEX('Jobber quotes'!$C$2:$C$1101,MATCH(I736,'Jobber quotes'!$A$2:$A$1101,0))-B736)</f>
        <v>5</v>
      </c>
    </row>
    <row r="737" customFormat="false" ht="15" hidden="false" customHeight="false" outlineLevel="0" collapsed="false">
      <c r="A737" s="23" t="n">
        <v>412327208</v>
      </c>
      <c r="B737" s="24" t="n">
        <v>46095</v>
      </c>
      <c r="C737" s="25" t="s">
        <v>163</v>
      </c>
      <c r="D737" s="25" t="s">
        <v>127</v>
      </c>
      <c r="E737" s="25" t="s">
        <v>97</v>
      </c>
      <c r="F737" s="25" t="s">
        <v>83</v>
      </c>
      <c r="G737" s="25" t="s">
        <v>42</v>
      </c>
      <c r="H737" s="21" t="n">
        <v>10050</v>
      </c>
      <c r="I737" s="25" t="s">
        <v>1100</v>
      </c>
      <c r="J737" s="25" t="s">
        <v>85</v>
      </c>
      <c r="K737" s="25"/>
      <c r="L737" s="25" t="s">
        <v>92</v>
      </c>
      <c r="M737" s="25"/>
      <c r="N737" s="26" t="n">
        <f aca="false">DATE(YEAR(B737),MONTH(B737),1)</f>
        <v>46082</v>
      </c>
      <c r="O737" s="12" t="n">
        <f aca="false">IF(I737="","",INDEX('Jobber quotes'!$C$2:$C$1101,MATCH(I737,'Jobber quotes'!$A$2:$A$1101,0))-B737)</f>
        <v>13</v>
      </c>
    </row>
    <row r="738" customFormat="false" ht="15" hidden="false" customHeight="false" outlineLevel="0" collapsed="false">
      <c r="A738" s="23" t="n">
        <v>412327260</v>
      </c>
      <c r="B738" s="24" t="n">
        <v>46096</v>
      </c>
      <c r="C738" s="25" t="s">
        <v>141</v>
      </c>
      <c r="D738" s="25" t="s">
        <v>127</v>
      </c>
      <c r="E738" s="25" t="s">
        <v>112</v>
      </c>
      <c r="F738" s="25" t="s">
        <v>90</v>
      </c>
      <c r="G738" s="25" t="s">
        <v>115</v>
      </c>
      <c r="H738" s="21"/>
      <c r="I738" s="25"/>
      <c r="J738" s="25"/>
      <c r="K738" s="25"/>
      <c r="L738" s="25" t="s">
        <v>116</v>
      </c>
      <c r="M738" s="25"/>
      <c r="N738" s="26" t="n">
        <f aca="false">DATE(YEAR(B738),MONTH(B738),1)</f>
        <v>46082</v>
      </c>
      <c r="O738" s="12" t="str">
        <f aca="false">IF(I738="","",INDEX('Jobber quotes'!$C$2:$C$1101,MATCH(I738,'Jobber quotes'!$A$2:$A$1101,0))-B738)</f>
        <v/>
      </c>
    </row>
    <row r="739" customFormat="false" ht="15" hidden="false" customHeight="false" outlineLevel="0" collapsed="false">
      <c r="A739" s="23" t="n">
        <v>412327295</v>
      </c>
      <c r="B739" s="24" t="n">
        <v>46096</v>
      </c>
      <c r="C739" s="25" t="s">
        <v>744</v>
      </c>
      <c r="D739" s="25" t="s">
        <v>106</v>
      </c>
      <c r="E739" s="25" t="s">
        <v>112</v>
      </c>
      <c r="F739" s="25" t="s">
        <v>94</v>
      </c>
      <c r="G739" s="25" t="s">
        <v>42</v>
      </c>
      <c r="H739" s="21" t="n">
        <v>6200</v>
      </c>
      <c r="I739" s="25" t="s">
        <v>1101</v>
      </c>
      <c r="J739" s="25" t="s">
        <v>85</v>
      </c>
      <c r="K739" s="25"/>
      <c r="L739" s="25" t="s">
        <v>86</v>
      </c>
      <c r="M739" s="25"/>
      <c r="N739" s="26" t="n">
        <f aca="false">DATE(YEAR(B739),MONTH(B739),1)</f>
        <v>46082</v>
      </c>
      <c r="O739" s="12" t="n">
        <f aca="false">IF(I739="","",INDEX('Jobber quotes'!$C$2:$C$1101,MATCH(I739,'Jobber quotes'!$A$2:$A$1101,0))-B739)</f>
        <v>10</v>
      </c>
    </row>
    <row r="740" customFormat="false" ht="15" hidden="false" customHeight="false" outlineLevel="0" collapsed="false">
      <c r="A740" s="23" t="n">
        <v>412327319</v>
      </c>
      <c r="B740" s="24" t="n">
        <v>46096</v>
      </c>
      <c r="C740" s="25" t="s">
        <v>96</v>
      </c>
      <c r="D740" s="25" t="s">
        <v>88</v>
      </c>
      <c r="E740" s="25" t="s">
        <v>89</v>
      </c>
      <c r="F740" s="25" t="s">
        <v>83</v>
      </c>
      <c r="G740" s="25" t="s">
        <v>41</v>
      </c>
      <c r="H740" s="21" t="n">
        <v>13400</v>
      </c>
      <c r="I740" s="25" t="s">
        <v>1102</v>
      </c>
      <c r="J740" s="25" t="s">
        <v>119</v>
      </c>
      <c r="K740" s="25" t="s">
        <v>1103</v>
      </c>
      <c r="L740" s="25"/>
      <c r="M740" s="25"/>
      <c r="N740" s="26" t="n">
        <f aca="false">DATE(YEAR(B740),MONTH(B740),1)</f>
        <v>46082</v>
      </c>
      <c r="O740" s="12" t="n">
        <f aca="false">IF(I740="","",INDEX('Jobber quotes'!$C$2:$C$1101,MATCH(I740,'Jobber quotes'!$A$2:$A$1101,0))-B740)</f>
        <v>3</v>
      </c>
    </row>
    <row r="741" customFormat="false" ht="15" hidden="false" customHeight="false" outlineLevel="0" collapsed="false">
      <c r="A741" s="23" t="n">
        <v>412327355</v>
      </c>
      <c r="B741" s="24" t="n">
        <v>46096</v>
      </c>
      <c r="C741" s="25" t="s">
        <v>323</v>
      </c>
      <c r="D741" s="25" t="s">
        <v>156</v>
      </c>
      <c r="E741" s="25" t="s">
        <v>112</v>
      </c>
      <c r="F741" s="25" t="s">
        <v>90</v>
      </c>
      <c r="G741" s="25" t="s">
        <v>42</v>
      </c>
      <c r="H741" s="21" t="n">
        <v>27850</v>
      </c>
      <c r="I741" s="25" t="s">
        <v>1104</v>
      </c>
      <c r="J741" s="25" t="s">
        <v>85</v>
      </c>
      <c r="K741" s="25"/>
      <c r="L741" s="25" t="s">
        <v>99</v>
      </c>
      <c r="M741" s="25" t="s">
        <v>125</v>
      </c>
      <c r="N741" s="26" t="n">
        <f aca="false">DATE(YEAR(B741),MONTH(B741),1)</f>
        <v>46082</v>
      </c>
      <c r="O741" s="12" t="n">
        <f aca="false">IF(I741="","",INDEX('Jobber quotes'!$C$2:$C$1101,MATCH(I741,'Jobber quotes'!$A$2:$A$1101,0))-B741)</f>
        <v>14</v>
      </c>
    </row>
    <row r="742" customFormat="false" ht="15" hidden="false" customHeight="false" outlineLevel="0" collapsed="false">
      <c r="A742" s="23" t="n">
        <v>412327385</v>
      </c>
      <c r="B742" s="24" t="n">
        <v>46097</v>
      </c>
      <c r="C742" s="25" t="s">
        <v>613</v>
      </c>
      <c r="D742" s="25" t="s">
        <v>156</v>
      </c>
      <c r="E742" s="25" t="s">
        <v>107</v>
      </c>
      <c r="F742" s="25" t="s">
        <v>94</v>
      </c>
      <c r="G742" s="25" t="s">
        <v>115</v>
      </c>
      <c r="H742" s="21"/>
      <c r="I742" s="25"/>
      <c r="J742" s="25"/>
      <c r="K742" s="25"/>
      <c r="L742" s="25" t="s">
        <v>116</v>
      </c>
      <c r="M742" s="25"/>
      <c r="N742" s="26" t="n">
        <f aca="false">DATE(YEAR(B742),MONTH(B742),1)</f>
        <v>46082</v>
      </c>
      <c r="O742" s="12" t="str">
        <f aca="false">IF(I742="","",INDEX('Jobber quotes'!$C$2:$C$1101,MATCH(I742,'Jobber quotes'!$A$2:$A$1101,0))-B742)</f>
        <v/>
      </c>
    </row>
    <row r="743" customFormat="false" ht="15" hidden="false" customHeight="false" outlineLevel="0" collapsed="false">
      <c r="A743" s="23" t="n">
        <v>412327428</v>
      </c>
      <c r="B743" s="24" t="n">
        <v>46097</v>
      </c>
      <c r="C743" s="25" t="s">
        <v>323</v>
      </c>
      <c r="D743" s="25" t="s">
        <v>156</v>
      </c>
      <c r="E743" s="25" t="s">
        <v>97</v>
      </c>
      <c r="F743" s="25" t="s">
        <v>83</v>
      </c>
      <c r="G743" s="25" t="s">
        <v>42</v>
      </c>
      <c r="H743" s="21" t="n">
        <v>30300</v>
      </c>
      <c r="I743" s="25" t="s">
        <v>1105</v>
      </c>
      <c r="J743" s="25" t="s">
        <v>85</v>
      </c>
      <c r="K743" s="25"/>
      <c r="L743" s="25" t="s">
        <v>92</v>
      </c>
      <c r="M743" s="25"/>
      <c r="N743" s="26" t="n">
        <f aca="false">DATE(YEAR(B743),MONTH(B743),1)</f>
        <v>46082</v>
      </c>
      <c r="O743" s="12" t="n">
        <f aca="false">IF(I743="","",INDEX('Jobber quotes'!$C$2:$C$1101,MATCH(I743,'Jobber quotes'!$A$2:$A$1101,0))-B743)</f>
        <v>10</v>
      </c>
    </row>
    <row r="744" customFormat="false" ht="15" hidden="false" customHeight="false" outlineLevel="0" collapsed="false">
      <c r="A744" s="23" t="n">
        <v>412327483</v>
      </c>
      <c r="B744" s="24" t="n">
        <v>46097</v>
      </c>
      <c r="C744" s="25" t="s">
        <v>1106</v>
      </c>
      <c r="D744" s="25" t="s">
        <v>106</v>
      </c>
      <c r="E744" s="25" t="s">
        <v>107</v>
      </c>
      <c r="F744" s="25" t="s">
        <v>90</v>
      </c>
      <c r="G744" s="25" t="s">
        <v>115</v>
      </c>
      <c r="H744" s="21"/>
      <c r="I744" s="25"/>
      <c r="J744" s="25"/>
      <c r="K744" s="25"/>
      <c r="L744" s="25" t="s">
        <v>146</v>
      </c>
      <c r="M744" s="25"/>
      <c r="N744" s="26" t="n">
        <f aca="false">DATE(YEAR(B744),MONTH(B744),1)</f>
        <v>46082</v>
      </c>
      <c r="O744" s="12" t="str">
        <f aca="false">IF(I744="","",INDEX('Jobber quotes'!$C$2:$C$1101,MATCH(I744,'Jobber quotes'!$A$2:$A$1101,0))-B744)</f>
        <v/>
      </c>
    </row>
    <row r="745" customFormat="false" ht="15" hidden="false" customHeight="false" outlineLevel="0" collapsed="false">
      <c r="A745" s="23" t="n">
        <v>412327506</v>
      </c>
      <c r="B745" s="24" t="n">
        <v>46097</v>
      </c>
      <c r="C745" s="25" t="s">
        <v>489</v>
      </c>
      <c r="D745" s="25" t="s">
        <v>106</v>
      </c>
      <c r="E745" s="25" t="s">
        <v>112</v>
      </c>
      <c r="F745" s="25" t="s">
        <v>94</v>
      </c>
      <c r="G745" s="25" t="s">
        <v>103</v>
      </c>
      <c r="H745" s="21"/>
      <c r="I745" s="25"/>
      <c r="J745" s="25"/>
      <c r="K745" s="25"/>
      <c r="L745" s="25"/>
      <c r="M745" s="25" t="s">
        <v>104</v>
      </c>
      <c r="N745" s="26" t="n">
        <f aca="false">DATE(YEAR(B745),MONTH(B745),1)</f>
        <v>46082</v>
      </c>
      <c r="O745" s="12" t="str">
        <f aca="false">IF(I745="","",INDEX('Jobber quotes'!$C$2:$C$1101,MATCH(I745,'Jobber quotes'!$A$2:$A$1101,0))-B745)</f>
        <v/>
      </c>
    </row>
    <row r="746" customFormat="false" ht="15" hidden="false" customHeight="false" outlineLevel="0" collapsed="false">
      <c r="A746" s="23" t="n">
        <v>412327551</v>
      </c>
      <c r="B746" s="24" t="n">
        <v>46097</v>
      </c>
      <c r="C746" s="25" t="s">
        <v>183</v>
      </c>
      <c r="D746" s="25" t="s">
        <v>156</v>
      </c>
      <c r="E746" s="25" t="s">
        <v>89</v>
      </c>
      <c r="F746" s="25" t="s">
        <v>83</v>
      </c>
      <c r="G746" s="25" t="s">
        <v>42</v>
      </c>
      <c r="H746" s="21" t="n">
        <v>14950</v>
      </c>
      <c r="I746" s="25" t="s">
        <v>1107</v>
      </c>
      <c r="J746" s="25" t="s">
        <v>85</v>
      </c>
      <c r="K746" s="25"/>
      <c r="L746" s="25" t="s">
        <v>99</v>
      </c>
      <c r="M746" s="25"/>
      <c r="N746" s="26" t="n">
        <f aca="false">DATE(YEAR(B746),MONTH(B746),1)</f>
        <v>46082</v>
      </c>
      <c r="O746" s="12" t="n">
        <f aca="false">IF(I746="","",INDEX('Jobber quotes'!$C$2:$C$1101,MATCH(I746,'Jobber quotes'!$A$2:$A$1101,0))-B746)</f>
        <v>2</v>
      </c>
    </row>
    <row r="747" customFormat="false" ht="15" hidden="false" customHeight="false" outlineLevel="0" collapsed="false">
      <c r="A747" s="23" t="n">
        <v>412327577</v>
      </c>
      <c r="B747" s="24" t="n">
        <v>46098</v>
      </c>
      <c r="C747" s="25" t="s">
        <v>479</v>
      </c>
      <c r="D747" s="25" t="s">
        <v>156</v>
      </c>
      <c r="E747" s="25" t="s">
        <v>89</v>
      </c>
      <c r="F747" s="25" t="s">
        <v>90</v>
      </c>
      <c r="G747" s="25" t="s">
        <v>115</v>
      </c>
      <c r="H747" s="21"/>
      <c r="I747" s="25"/>
      <c r="J747" s="25"/>
      <c r="K747" s="25"/>
      <c r="L747" s="25" t="s">
        <v>171</v>
      </c>
      <c r="M747" s="25"/>
      <c r="N747" s="26" t="n">
        <f aca="false">DATE(YEAR(B747),MONTH(B747),1)</f>
        <v>46082</v>
      </c>
      <c r="O747" s="12" t="str">
        <f aca="false">IF(I747="","",INDEX('Jobber quotes'!$C$2:$C$1101,MATCH(I747,'Jobber quotes'!$A$2:$A$1101,0))-B747)</f>
        <v/>
      </c>
    </row>
    <row r="748" customFormat="false" ht="15" hidden="false" customHeight="false" outlineLevel="0" collapsed="false">
      <c r="A748" s="23" t="n">
        <v>412327623</v>
      </c>
      <c r="B748" s="24" t="n">
        <v>46098</v>
      </c>
      <c r="C748" s="25" t="s">
        <v>672</v>
      </c>
      <c r="D748" s="25" t="s">
        <v>88</v>
      </c>
      <c r="E748" s="25" t="s">
        <v>112</v>
      </c>
      <c r="F748" s="25" t="s">
        <v>94</v>
      </c>
      <c r="G748" s="25" t="s">
        <v>42</v>
      </c>
      <c r="H748" s="21" t="n">
        <v>31100</v>
      </c>
      <c r="I748" s="25" t="s">
        <v>1108</v>
      </c>
      <c r="J748" s="25" t="s">
        <v>85</v>
      </c>
      <c r="K748" s="25"/>
      <c r="L748" s="25" t="s">
        <v>109</v>
      </c>
      <c r="M748" s="25"/>
      <c r="N748" s="26" t="n">
        <f aca="false">DATE(YEAR(B748),MONTH(B748),1)</f>
        <v>46082</v>
      </c>
      <c r="O748" s="12" t="n">
        <f aca="false">IF(I748="","",INDEX('Jobber quotes'!$C$2:$C$1101,MATCH(I748,'Jobber quotes'!$A$2:$A$1101,0))-B748)</f>
        <v>10</v>
      </c>
    </row>
    <row r="749" customFormat="false" ht="15" hidden="false" customHeight="false" outlineLevel="0" collapsed="false">
      <c r="A749" s="23" t="n">
        <v>412327650</v>
      </c>
      <c r="B749" s="24" t="n">
        <v>46098</v>
      </c>
      <c r="C749" s="25" t="s">
        <v>318</v>
      </c>
      <c r="D749" s="25" t="s">
        <v>111</v>
      </c>
      <c r="E749" s="25" t="s">
        <v>89</v>
      </c>
      <c r="F749" s="25" t="s">
        <v>83</v>
      </c>
      <c r="G749" s="25" t="s">
        <v>41</v>
      </c>
      <c r="H749" s="21" t="n">
        <v>9000</v>
      </c>
      <c r="I749" s="25" t="s">
        <v>1109</v>
      </c>
      <c r="J749" s="25" t="s">
        <v>119</v>
      </c>
      <c r="K749" s="25" t="s">
        <v>1110</v>
      </c>
      <c r="L749" s="25"/>
      <c r="M749" s="25"/>
      <c r="N749" s="26" t="n">
        <f aca="false">DATE(YEAR(B749),MONTH(B749),1)</f>
        <v>46082</v>
      </c>
      <c r="O749" s="12" t="n">
        <f aca="false">IF(I749="","",INDEX('Jobber quotes'!$C$2:$C$1101,MATCH(I749,'Jobber quotes'!$A$2:$A$1101,0))-B749)</f>
        <v>9</v>
      </c>
    </row>
    <row r="750" customFormat="false" ht="15" hidden="false" customHeight="false" outlineLevel="0" collapsed="false">
      <c r="A750" s="23" t="n">
        <v>412327691</v>
      </c>
      <c r="B750" s="24" t="n">
        <v>46098</v>
      </c>
      <c r="C750" s="25" t="s">
        <v>637</v>
      </c>
      <c r="D750" s="25" t="s">
        <v>127</v>
      </c>
      <c r="E750" s="25" t="s">
        <v>112</v>
      </c>
      <c r="F750" s="25" t="s">
        <v>90</v>
      </c>
      <c r="G750" s="25" t="s">
        <v>42</v>
      </c>
      <c r="H750" s="21" t="n">
        <v>3500</v>
      </c>
      <c r="I750" s="25" t="s">
        <v>1111</v>
      </c>
      <c r="J750" s="25" t="s">
        <v>85</v>
      </c>
      <c r="K750" s="25"/>
      <c r="L750" s="25" t="s">
        <v>92</v>
      </c>
      <c r="M750" s="25"/>
      <c r="N750" s="26" t="n">
        <f aca="false">DATE(YEAR(B750),MONTH(B750),1)</f>
        <v>46082</v>
      </c>
      <c r="O750" s="12" t="n">
        <f aca="false">IF(I750="","",INDEX('Jobber quotes'!$C$2:$C$1101,MATCH(I750,'Jobber quotes'!$A$2:$A$1101,0))-B750)</f>
        <v>10</v>
      </c>
    </row>
    <row r="751" customFormat="false" ht="15" hidden="false" customHeight="false" outlineLevel="0" collapsed="false">
      <c r="A751" s="23" t="n">
        <v>412327737</v>
      </c>
      <c r="B751" s="24" t="n">
        <v>46098</v>
      </c>
      <c r="C751" s="25" t="s">
        <v>161</v>
      </c>
      <c r="D751" s="25" t="s">
        <v>101</v>
      </c>
      <c r="E751" s="25" t="s">
        <v>82</v>
      </c>
      <c r="F751" s="25" t="s">
        <v>94</v>
      </c>
      <c r="G751" s="25" t="s">
        <v>41</v>
      </c>
      <c r="H751" s="21" t="n">
        <v>6500</v>
      </c>
      <c r="I751" s="25" t="s">
        <v>1112</v>
      </c>
      <c r="J751" s="25" t="s">
        <v>119</v>
      </c>
      <c r="K751" s="25" t="s">
        <v>1113</v>
      </c>
      <c r="L751" s="25"/>
      <c r="M751" s="25" t="s">
        <v>125</v>
      </c>
      <c r="N751" s="26" t="n">
        <f aca="false">DATE(YEAR(B751),MONTH(B751),1)</f>
        <v>46082</v>
      </c>
      <c r="O751" s="12" t="n">
        <f aca="false">IF(I751="","",INDEX('Jobber quotes'!$C$2:$C$1101,MATCH(I751,'Jobber quotes'!$A$2:$A$1101,0))-B751)</f>
        <v>6</v>
      </c>
    </row>
    <row r="752" customFormat="false" ht="15" hidden="false" customHeight="false" outlineLevel="0" collapsed="false">
      <c r="A752" s="23" t="n">
        <v>412327755</v>
      </c>
      <c r="B752" s="24" t="n">
        <v>46099</v>
      </c>
      <c r="C752" s="25" t="s">
        <v>354</v>
      </c>
      <c r="D752" s="25" t="s">
        <v>81</v>
      </c>
      <c r="E752" s="25" t="s">
        <v>82</v>
      </c>
      <c r="F752" s="25" t="s">
        <v>83</v>
      </c>
      <c r="G752" s="25" t="s">
        <v>42</v>
      </c>
      <c r="H752" s="21" t="n">
        <v>26050</v>
      </c>
      <c r="I752" s="25" t="s">
        <v>1114</v>
      </c>
      <c r="J752" s="25" t="s">
        <v>85</v>
      </c>
      <c r="K752" s="25"/>
      <c r="L752" s="25" t="s">
        <v>86</v>
      </c>
      <c r="M752" s="25"/>
      <c r="N752" s="26" t="n">
        <f aca="false">DATE(YEAR(B752),MONTH(B752),1)</f>
        <v>46082</v>
      </c>
      <c r="O752" s="12" t="n">
        <f aca="false">IF(I752="","",INDEX('Jobber quotes'!$C$2:$C$1101,MATCH(I752,'Jobber quotes'!$A$2:$A$1101,0))-B752)</f>
        <v>2</v>
      </c>
    </row>
    <row r="753" customFormat="false" ht="15" hidden="false" customHeight="false" outlineLevel="0" collapsed="false">
      <c r="A753" s="23" t="n">
        <v>412327811</v>
      </c>
      <c r="B753" s="24" t="n">
        <v>46099</v>
      </c>
      <c r="C753" s="25" t="s">
        <v>141</v>
      </c>
      <c r="D753" s="25" t="s">
        <v>127</v>
      </c>
      <c r="E753" s="25" t="s">
        <v>112</v>
      </c>
      <c r="F753" s="25" t="s">
        <v>90</v>
      </c>
      <c r="G753" s="25" t="s">
        <v>115</v>
      </c>
      <c r="H753" s="21"/>
      <c r="I753" s="25"/>
      <c r="J753" s="25"/>
      <c r="K753" s="25"/>
      <c r="L753" s="25" t="s">
        <v>164</v>
      </c>
      <c r="M753" s="25"/>
      <c r="N753" s="26" t="n">
        <f aca="false">DATE(YEAR(B753),MONTH(B753),1)</f>
        <v>46082</v>
      </c>
      <c r="O753" s="12" t="str">
        <f aca="false">IF(I753="","",INDEX('Jobber quotes'!$C$2:$C$1101,MATCH(I753,'Jobber quotes'!$A$2:$A$1101,0))-B753)</f>
        <v/>
      </c>
    </row>
    <row r="754" customFormat="false" ht="15" hidden="false" customHeight="false" outlineLevel="0" collapsed="false">
      <c r="A754" s="23" t="n">
        <v>412327847</v>
      </c>
      <c r="B754" s="24" t="n">
        <v>46099</v>
      </c>
      <c r="C754" s="25" t="s">
        <v>613</v>
      </c>
      <c r="D754" s="25" t="s">
        <v>156</v>
      </c>
      <c r="E754" s="25" t="s">
        <v>97</v>
      </c>
      <c r="F754" s="25" t="s">
        <v>94</v>
      </c>
      <c r="G754" s="25" t="s">
        <v>115</v>
      </c>
      <c r="H754" s="21"/>
      <c r="I754" s="25"/>
      <c r="J754" s="25"/>
      <c r="K754" s="25"/>
      <c r="L754" s="25" t="s">
        <v>116</v>
      </c>
      <c r="M754" s="25"/>
      <c r="N754" s="26" t="n">
        <f aca="false">DATE(YEAR(B754),MONTH(B754),1)</f>
        <v>46082</v>
      </c>
      <c r="O754" s="12" t="str">
        <f aca="false">IF(I754="","",INDEX('Jobber quotes'!$C$2:$C$1101,MATCH(I754,'Jobber quotes'!$A$2:$A$1101,0))-B754)</f>
        <v/>
      </c>
    </row>
    <row r="755" customFormat="false" ht="15" hidden="false" customHeight="false" outlineLevel="0" collapsed="false">
      <c r="A755" s="23" t="n">
        <v>412327884</v>
      </c>
      <c r="B755" s="24" t="n">
        <v>46100</v>
      </c>
      <c r="C755" s="25" t="s">
        <v>1115</v>
      </c>
      <c r="D755" s="25" t="s">
        <v>101</v>
      </c>
      <c r="E755" s="25" t="s">
        <v>89</v>
      </c>
      <c r="F755" s="25" t="s">
        <v>83</v>
      </c>
      <c r="G755" s="25" t="s">
        <v>103</v>
      </c>
      <c r="H755" s="21"/>
      <c r="I755" s="25"/>
      <c r="J755" s="25"/>
      <c r="K755" s="25"/>
      <c r="L755" s="25"/>
      <c r="M755" s="25" t="s">
        <v>104</v>
      </c>
      <c r="N755" s="26" t="n">
        <f aca="false">DATE(YEAR(B755),MONTH(B755),1)</f>
        <v>46082</v>
      </c>
      <c r="O755" s="12" t="str">
        <f aca="false">IF(I755="","",INDEX('Jobber quotes'!$C$2:$C$1101,MATCH(I755,'Jobber quotes'!$A$2:$A$1101,0))-B755)</f>
        <v/>
      </c>
    </row>
    <row r="756" customFormat="false" ht="15" hidden="false" customHeight="false" outlineLevel="0" collapsed="false">
      <c r="A756" s="23" t="n">
        <v>412327922</v>
      </c>
      <c r="B756" s="24" t="n">
        <v>46100</v>
      </c>
      <c r="C756" s="25" t="s">
        <v>225</v>
      </c>
      <c r="D756" s="25" t="s">
        <v>156</v>
      </c>
      <c r="E756" s="25" t="s">
        <v>89</v>
      </c>
      <c r="F756" s="25" t="s">
        <v>90</v>
      </c>
      <c r="G756" s="25" t="s">
        <v>115</v>
      </c>
      <c r="H756" s="21"/>
      <c r="I756" s="25"/>
      <c r="J756" s="25"/>
      <c r="K756" s="25"/>
      <c r="L756" s="25" t="s">
        <v>171</v>
      </c>
      <c r="M756" s="25"/>
      <c r="N756" s="26" t="n">
        <f aca="false">DATE(YEAR(B756),MONTH(B756),1)</f>
        <v>46082</v>
      </c>
      <c r="O756" s="12" t="str">
        <f aca="false">IF(I756="","",INDEX('Jobber quotes'!$C$2:$C$1101,MATCH(I756,'Jobber quotes'!$A$2:$A$1101,0))-B756)</f>
        <v/>
      </c>
    </row>
    <row r="757" customFormat="false" ht="15" hidden="false" customHeight="false" outlineLevel="0" collapsed="false">
      <c r="A757" s="23" t="n">
        <v>412327947</v>
      </c>
      <c r="B757" s="24" t="n">
        <v>46100</v>
      </c>
      <c r="C757" s="25" t="s">
        <v>272</v>
      </c>
      <c r="D757" s="25" t="s">
        <v>127</v>
      </c>
      <c r="E757" s="25" t="s">
        <v>102</v>
      </c>
      <c r="F757" s="25" t="s">
        <v>94</v>
      </c>
      <c r="G757" s="25" t="s">
        <v>41</v>
      </c>
      <c r="H757" s="21" t="n">
        <v>11650</v>
      </c>
      <c r="I757" s="25" t="s">
        <v>1116</v>
      </c>
      <c r="J757" s="25" t="s">
        <v>119</v>
      </c>
      <c r="K757" s="25" t="s">
        <v>1117</v>
      </c>
      <c r="L757" s="25"/>
      <c r="M757" s="25"/>
      <c r="N757" s="26" t="n">
        <f aca="false">DATE(YEAR(B757),MONTH(B757),1)</f>
        <v>46082</v>
      </c>
      <c r="O757" s="12" t="n">
        <f aca="false">IF(I757="","",INDEX('Jobber quotes'!$C$2:$C$1101,MATCH(I757,'Jobber quotes'!$A$2:$A$1101,0))-B757)</f>
        <v>4</v>
      </c>
    </row>
    <row r="758" customFormat="false" ht="15" hidden="false" customHeight="false" outlineLevel="0" collapsed="false">
      <c r="A758" s="23" t="n">
        <v>412327984</v>
      </c>
      <c r="B758" s="24" t="n">
        <v>46100</v>
      </c>
      <c r="C758" s="25" t="s">
        <v>210</v>
      </c>
      <c r="D758" s="25" t="s">
        <v>127</v>
      </c>
      <c r="E758" s="25" t="s">
        <v>107</v>
      </c>
      <c r="F758" s="25" t="s">
        <v>83</v>
      </c>
      <c r="G758" s="25" t="s">
        <v>115</v>
      </c>
      <c r="H758" s="21"/>
      <c r="I758" s="25"/>
      <c r="J758" s="25"/>
      <c r="K758" s="25"/>
      <c r="L758" s="25" t="s">
        <v>146</v>
      </c>
      <c r="M758" s="25"/>
      <c r="N758" s="26" t="n">
        <f aca="false">DATE(YEAR(B758),MONTH(B758),1)</f>
        <v>46082</v>
      </c>
      <c r="O758" s="12" t="str">
        <f aca="false">IF(I758="","",INDEX('Jobber quotes'!$C$2:$C$1101,MATCH(I758,'Jobber quotes'!$A$2:$A$1101,0))-B758)</f>
        <v/>
      </c>
    </row>
    <row r="759" customFormat="false" ht="15" hidden="false" customHeight="false" outlineLevel="0" collapsed="false">
      <c r="A759" s="23" t="n">
        <v>412328035</v>
      </c>
      <c r="B759" s="24" t="n">
        <v>46101</v>
      </c>
      <c r="C759" s="25" t="s">
        <v>872</v>
      </c>
      <c r="D759" s="25" t="s">
        <v>106</v>
      </c>
      <c r="E759" s="25" t="s">
        <v>112</v>
      </c>
      <c r="F759" s="25" t="s">
        <v>90</v>
      </c>
      <c r="G759" s="25" t="s">
        <v>42</v>
      </c>
      <c r="H759" s="21" t="n">
        <v>7500</v>
      </c>
      <c r="I759" s="25" t="s">
        <v>1118</v>
      </c>
      <c r="J759" s="25" t="s">
        <v>85</v>
      </c>
      <c r="K759" s="25"/>
      <c r="L759" s="25" t="s">
        <v>92</v>
      </c>
      <c r="M759" s="25"/>
      <c r="N759" s="26" t="n">
        <f aca="false">DATE(YEAR(B759),MONTH(B759),1)</f>
        <v>46082</v>
      </c>
      <c r="O759" s="12" t="n">
        <f aca="false">IF(I759="","",INDEX('Jobber quotes'!$C$2:$C$1101,MATCH(I759,'Jobber quotes'!$A$2:$A$1101,0))-B759)</f>
        <v>3</v>
      </c>
    </row>
    <row r="760" customFormat="false" ht="15" hidden="false" customHeight="false" outlineLevel="0" collapsed="false">
      <c r="A760" s="23" t="n">
        <v>412328047</v>
      </c>
      <c r="B760" s="24" t="n">
        <v>46101</v>
      </c>
      <c r="C760" s="25" t="s">
        <v>504</v>
      </c>
      <c r="D760" s="25" t="s">
        <v>156</v>
      </c>
      <c r="E760" s="25" t="s">
        <v>107</v>
      </c>
      <c r="F760" s="25" t="s">
        <v>94</v>
      </c>
      <c r="G760" s="25" t="s">
        <v>42</v>
      </c>
      <c r="H760" s="21" t="n">
        <v>23600</v>
      </c>
      <c r="I760" s="25" t="s">
        <v>1119</v>
      </c>
      <c r="J760" s="25" t="s">
        <v>85</v>
      </c>
      <c r="K760" s="25"/>
      <c r="L760" s="25" t="s">
        <v>92</v>
      </c>
      <c r="M760" s="25"/>
      <c r="N760" s="26" t="n">
        <f aca="false">DATE(YEAR(B760),MONTH(B760),1)</f>
        <v>46082</v>
      </c>
      <c r="O760" s="12" t="n">
        <f aca="false">IF(I760="","",INDEX('Jobber quotes'!$C$2:$C$1101,MATCH(I760,'Jobber quotes'!$A$2:$A$1101,0))-B760)</f>
        <v>12</v>
      </c>
    </row>
    <row r="761" customFormat="false" ht="15" hidden="false" customHeight="false" outlineLevel="0" collapsed="false">
      <c r="A761" s="23" t="n">
        <v>412328107</v>
      </c>
      <c r="B761" s="24" t="n">
        <v>46101</v>
      </c>
      <c r="C761" s="25" t="s">
        <v>183</v>
      </c>
      <c r="D761" s="25" t="s">
        <v>156</v>
      </c>
      <c r="E761" s="25" t="s">
        <v>82</v>
      </c>
      <c r="F761" s="25" t="s">
        <v>83</v>
      </c>
      <c r="G761" s="25" t="s">
        <v>42</v>
      </c>
      <c r="H761" s="21" t="n">
        <v>28100</v>
      </c>
      <c r="I761" s="25" t="s">
        <v>1120</v>
      </c>
      <c r="J761" s="25" t="s">
        <v>85</v>
      </c>
      <c r="K761" s="25"/>
      <c r="L761" s="25" t="s">
        <v>109</v>
      </c>
      <c r="M761" s="25"/>
      <c r="N761" s="26" t="n">
        <f aca="false">DATE(YEAR(B761),MONTH(B761),1)</f>
        <v>46082</v>
      </c>
      <c r="O761" s="12" t="n">
        <f aca="false">IF(I761="","",INDEX('Jobber quotes'!$C$2:$C$1101,MATCH(I761,'Jobber quotes'!$A$2:$A$1101,0))-B761)</f>
        <v>3</v>
      </c>
    </row>
    <row r="762" customFormat="false" ht="15" hidden="false" customHeight="false" outlineLevel="0" collapsed="false">
      <c r="A762" s="23" t="n">
        <v>412328146</v>
      </c>
      <c r="B762" s="24" t="n">
        <v>46101</v>
      </c>
      <c r="C762" s="25" t="s">
        <v>335</v>
      </c>
      <c r="D762" s="25" t="s">
        <v>88</v>
      </c>
      <c r="E762" s="25" t="s">
        <v>97</v>
      </c>
      <c r="F762" s="25" t="s">
        <v>90</v>
      </c>
      <c r="G762" s="25" t="s">
        <v>42</v>
      </c>
      <c r="H762" s="21" t="n">
        <v>6200</v>
      </c>
      <c r="I762" s="25" t="s">
        <v>1121</v>
      </c>
      <c r="J762" s="25" t="s">
        <v>85</v>
      </c>
      <c r="K762" s="25"/>
      <c r="L762" s="25" t="s">
        <v>92</v>
      </c>
      <c r="M762" s="25" t="s">
        <v>125</v>
      </c>
      <c r="N762" s="26" t="n">
        <f aca="false">DATE(YEAR(B762),MONTH(B762),1)</f>
        <v>46082</v>
      </c>
      <c r="O762" s="12" t="n">
        <f aca="false">IF(I762="","",INDEX('Jobber quotes'!$C$2:$C$1101,MATCH(I762,'Jobber quotes'!$A$2:$A$1101,0))-B762)</f>
        <v>3</v>
      </c>
    </row>
    <row r="763" customFormat="false" ht="15" hidden="false" customHeight="false" outlineLevel="0" collapsed="false">
      <c r="A763" s="23" t="n">
        <v>412328168</v>
      </c>
      <c r="B763" s="24" t="n">
        <v>46101</v>
      </c>
      <c r="C763" s="25" t="s">
        <v>365</v>
      </c>
      <c r="D763" s="25" t="s">
        <v>81</v>
      </c>
      <c r="E763" s="25" t="s">
        <v>102</v>
      </c>
      <c r="F763" s="25" t="s">
        <v>94</v>
      </c>
      <c r="G763" s="25" t="s">
        <v>42</v>
      </c>
      <c r="H763" s="21" t="n">
        <v>16800</v>
      </c>
      <c r="I763" s="25" t="s">
        <v>1122</v>
      </c>
      <c r="J763" s="25" t="s">
        <v>85</v>
      </c>
      <c r="K763" s="25"/>
      <c r="L763" s="25" t="s">
        <v>86</v>
      </c>
      <c r="M763" s="25" t="s">
        <v>125</v>
      </c>
      <c r="N763" s="26" t="n">
        <f aca="false">DATE(YEAR(B763),MONTH(B763),1)</f>
        <v>46082</v>
      </c>
      <c r="O763" s="12" t="n">
        <f aca="false">IF(I763="","",INDEX('Jobber quotes'!$C$2:$C$1101,MATCH(I763,'Jobber quotes'!$A$2:$A$1101,0))-B763)</f>
        <v>3</v>
      </c>
    </row>
    <row r="764" customFormat="false" ht="15" hidden="false" customHeight="false" outlineLevel="0" collapsed="false">
      <c r="A764" s="23" t="n">
        <v>412328222</v>
      </c>
      <c r="B764" s="24" t="n">
        <v>46102</v>
      </c>
      <c r="C764" s="25" t="s">
        <v>415</v>
      </c>
      <c r="D764" s="25" t="s">
        <v>88</v>
      </c>
      <c r="E764" s="25" t="s">
        <v>89</v>
      </c>
      <c r="F764" s="25" t="s">
        <v>83</v>
      </c>
      <c r="G764" s="25" t="s">
        <v>41</v>
      </c>
      <c r="H764" s="21" t="n">
        <v>29500</v>
      </c>
      <c r="I764" s="25" t="s">
        <v>1123</v>
      </c>
      <c r="J764" s="25" t="s">
        <v>119</v>
      </c>
      <c r="K764" s="25" t="s">
        <v>1124</v>
      </c>
      <c r="L764" s="25"/>
      <c r="M764" s="25"/>
      <c r="N764" s="26" t="n">
        <f aca="false">DATE(YEAR(B764),MONTH(B764),1)</f>
        <v>46082</v>
      </c>
      <c r="O764" s="12" t="n">
        <f aca="false">IF(I764="","",INDEX('Jobber quotes'!$C$2:$C$1101,MATCH(I764,'Jobber quotes'!$A$2:$A$1101,0))-B764)</f>
        <v>13</v>
      </c>
    </row>
    <row r="765" customFormat="false" ht="15" hidden="false" customHeight="false" outlineLevel="0" collapsed="false">
      <c r="A765" s="23" t="n">
        <v>412328241</v>
      </c>
      <c r="B765" s="24" t="n">
        <v>46103</v>
      </c>
      <c r="C765" s="25" t="s">
        <v>636</v>
      </c>
      <c r="D765" s="25" t="s">
        <v>81</v>
      </c>
      <c r="E765" s="25" t="s">
        <v>97</v>
      </c>
      <c r="F765" s="25" t="s">
        <v>90</v>
      </c>
      <c r="G765" s="25" t="s">
        <v>115</v>
      </c>
      <c r="H765" s="21"/>
      <c r="I765" s="25"/>
      <c r="J765" s="25"/>
      <c r="K765" s="25"/>
      <c r="L765" s="25" t="s">
        <v>146</v>
      </c>
      <c r="M765" s="25"/>
      <c r="N765" s="26" t="n">
        <f aca="false">DATE(YEAR(B765),MONTH(B765),1)</f>
        <v>46082</v>
      </c>
      <c r="O765" s="12" t="str">
        <f aca="false">IF(I765="","",INDEX('Jobber quotes'!$C$2:$C$1101,MATCH(I765,'Jobber quotes'!$A$2:$A$1101,0))-B765)</f>
        <v/>
      </c>
    </row>
    <row r="766" customFormat="false" ht="15" hidden="false" customHeight="false" outlineLevel="0" collapsed="false">
      <c r="A766" s="23" t="n">
        <v>412328295</v>
      </c>
      <c r="B766" s="24" t="n">
        <v>46104</v>
      </c>
      <c r="C766" s="25" t="s">
        <v>389</v>
      </c>
      <c r="D766" s="25" t="s">
        <v>88</v>
      </c>
      <c r="E766" s="25" t="s">
        <v>82</v>
      </c>
      <c r="F766" s="25" t="s">
        <v>94</v>
      </c>
      <c r="G766" s="25" t="s">
        <v>41</v>
      </c>
      <c r="H766" s="21" t="n">
        <v>26550</v>
      </c>
      <c r="I766" s="25" t="s">
        <v>1125</v>
      </c>
      <c r="J766" s="25" t="s">
        <v>119</v>
      </c>
      <c r="K766" s="25" t="s">
        <v>1126</v>
      </c>
      <c r="L766" s="25"/>
      <c r="M766" s="25"/>
      <c r="N766" s="26" t="n">
        <f aca="false">DATE(YEAR(B766),MONTH(B766),1)</f>
        <v>46082</v>
      </c>
      <c r="O766" s="12" t="n">
        <f aca="false">IF(I766="","",INDEX('Jobber quotes'!$C$2:$C$1101,MATCH(I766,'Jobber quotes'!$A$2:$A$1101,0))-B766)</f>
        <v>1</v>
      </c>
    </row>
    <row r="767" customFormat="false" ht="15" hidden="false" customHeight="false" outlineLevel="0" collapsed="false">
      <c r="A767" s="23" t="n">
        <v>412328322</v>
      </c>
      <c r="B767" s="24" t="n">
        <v>46104</v>
      </c>
      <c r="C767" s="25" t="s">
        <v>744</v>
      </c>
      <c r="D767" s="25" t="s">
        <v>106</v>
      </c>
      <c r="E767" s="25" t="s">
        <v>112</v>
      </c>
      <c r="F767" s="25" t="s">
        <v>83</v>
      </c>
      <c r="G767" s="25" t="s">
        <v>41</v>
      </c>
      <c r="H767" s="21" t="n">
        <v>2900</v>
      </c>
      <c r="I767" s="25" t="s">
        <v>1127</v>
      </c>
      <c r="J767" s="25" t="s">
        <v>119</v>
      </c>
      <c r="K767" s="25" t="s">
        <v>1128</v>
      </c>
      <c r="L767" s="25"/>
      <c r="M767" s="25"/>
      <c r="N767" s="26" t="n">
        <f aca="false">DATE(YEAR(B767),MONTH(B767),1)</f>
        <v>46082</v>
      </c>
      <c r="O767" s="12" t="n">
        <f aca="false">IF(I767="","",INDEX('Jobber quotes'!$C$2:$C$1101,MATCH(I767,'Jobber quotes'!$A$2:$A$1101,0))-B767)</f>
        <v>13</v>
      </c>
    </row>
    <row r="768" customFormat="false" ht="15" hidden="false" customHeight="false" outlineLevel="0" collapsed="false">
      <c r="A768" s="23" t="n">
        <v>412328372</v>
      </c>
      <c r="B768" s="24" t="n">
        <v>46104</v>
      </c>
      <c r="C768" s="25" t="s">
        <v>188</v>
      </c>
      <c r="D768" s="25" t="s">
        <v>111</v>
      </c>
      <c r="E768" s="25" t="s">
        <v>89</v>
      </c>
      <c r="F768" s="25" t="s">
        <v>90</v>
      </c>
      <c r="G768" s="25" t="s">
        <v>115</v>
      </c>
      <c r="H768" s="21"/>
      <c r="I768" s="25"/>
      <c r="J768" s="25"/>
      <c r="K768" s="25"/>
      <c r="L768" s="25" t="s">
        <v>146</v>
      </c>
      <c r="M768" s="25"/>
      <c r="N768" s="26" t="n">
        <f aca="false">DATE(YEAR(B768),MONTH(B768),1)</f>
        <v>46082</v>
      </c>
      <c r="O768" s="12" t="str">
        <f aca="false">IF(I768="","",INDEX('Jobber quotes'!$C$2:$C$1101,MATCH(I768,'Jobber quotes'!$A$2:$A$1101,0))-B768)</f>
        <v/>
      </c>
    </row>
    <row r="769" customFormat="false" ht="15" hidden="false" customHeight="false" outlineLevel="0" collapsed="false">
      <c r="A769" s="23" t="n">
        <v>412328398</v>
      </c>
      <c r="B769" s="24" t="n">
        <v>46104</v>
      </c>
      <c r="C769" s="25" t="s">
        <v>951</v>
      </c>
      <c r="D769" s="25" t="s">
        <v>127</v>
      </c>
      <c r="E769" s="25" t="s">
        <v>89</v>
      </c>
      <c r="F769" s="25" t="s">
        <v>94</v>
      </c>
      <c r="G769" s="25" t="s">
        <v>42</v>
      </c>
      <c r="H769" s="21" t="n">
        <v>14050</v>
      </c>
      <c r="I769" s="25" t="s">
        <v>1129</v>
      </c>
      <c r="J769" s="25" t="s">
        <v>85</v>
      </c>
      <c r="K769" s="25"/>
      <c r="L769" s="25" t="s">
        <v>109</v>
      </c>
      <c r="M769" s="25" t="s">
        <v>125</v>
      </c>
      <c r="N769" s="26" t="n">
        <f aca="false">DATE(YEAR(B769),MONTH(B769),1)</f>
        <v>46082</v>
      </c>
      <c r="O769" s="12" t="n">
        <f aca="false">IF(I769="","",INDEX('Jobber quotes'!$C$2:$C$1101,MATCH(I769,'Jobber quotes'!$A$2:$A$1101,0))-B769)</f>
        <v>13</v>
      </c>
    </row>
    <row r="770" customFormat="false" ht="15" hidden="false" customHeight="false" outlineLevel="0" collapsed="false">
      <c r="A770" s="23" t="n">
        <v>412328431</v>
      </c>
      <c r="B770" s="24" t="n">
        <v>46104</v>
      </c>
      <c r="C770" s="25" t="s">
        <v>654</v>
      </c>
      <c r="D770" s="25" t="s">
        <v>81</v>
      </c>
      <c r="E770" s="25" t="s">
        <v>89</v>
      </c>
      <c r="F770" s="25" t="s">
        <v>83</v>
      </c>
      <c r="G770" s="25" t="s">
        <v>42</v>
      </c>
      <c r="H770" s="21" t="n">
        <v>25100</v>
      </c>
      <c r="I770" s="25" t="s">
        <v>1130</v>
      </c>
      <c r="J770" s="25" t="s">
        <v>85</v>
      </c>
      <c r="K770" s="25"/>
      <c r="L770" s="25" t="s">
        <v>99</v>
      </c>
      <c r="M770" s="25" t="s">
        <v>125</v>
      </c>
      <c r="N770" s="26" t="n">
        <f aca="false">DATE(YEAR(B770),MONTH(B770),1)</f>
        <v>46082</v>
      </c>
      <c r="O770" s="12" t="n">
        <f aca="false">IF(I770="","",INDEX('Jobber quotes'!$C$2:$C$1101,MATCH(I770,'Jobber quotes'!$A$2:$A$1101,0))-B770)</f>
        <v>14</v>
      </c>
    </row>
    <row r="771" customFormat="false" ht="15" hidden="false" customHeight="false" outlineLevel="0" collapsed="false">
      <c r="A771" s="23" t="n">
        <v>412328463</v>
      </c>
      <c r="B771" s="24" t="n">
        <v>46105</v>
      </c>
      <c r="C771" s="25" t="s">
        <v>205</v>
      </c>
      <c r="D771" s="25" t="s">
        <v>81</v>
      </c>
      <c r="E771" s="25" t="s">
        <v>102</v>
      </c>
      <c r="F771" s="25" t="s">
        <v>90</v>
      </c>
      <c r="G771" s="25" t="s">
        <v>41</v>
      </c>
      <c r="H771" s="21" t="n">
        <v>25900</v>
      </c>
      <c r="I771" s="25" t="s">
        <v>1131</v>
      </c>
      <c r="J771" s="25" t="s">
        <v>119</v>
      </c>
      <c r="K771" s="25" t="s">
        <v>1132</v>
      </c>
      <c r="L771" s="25"/>
      <c r="M771" s="25" t="s">
        <v>125</v>
      </c>
      <c r="N771" s="26" t="n">
        <f aca="false">DATE(YEAR(B771),MONTH(B771),1)</f>
        <v>46082</v>
      </c>
      <c r="O771" s="12" t="n">
        <f aca="false">IF(I771="","",INDEX('Jobber quotes'!$C$2:$C$1101,MATCH(I771,'Jobber quotes'!$A$2:$A$1101,0))-B771)</f>
        <v>3</v>
      </c>
    </row>
    <row r="772" customFormat="false" ht="15" hidden="false" customHeight="false" outlineLevel="0" collapsed="false">
      <c r="A772" s="23" t="n">
        <v>412328494</v>
      </c>
      <c r="B772" s="24" t="n">
        <v>46105</v>
      </c>
      <c r="C772" s="25" t="s">
        <v>368</v>
      </c>
      <c r="D772" s="25" t="s">
        <v>88</v>
      </c>
      <c r="E772" s="25" t="s">
        <v>89</v>
      </c>
      <c r="F772" s="25" t="s">
        <v>94</v>
      </c>
      <c r="G772" s="25" t="s">
        <v>115</v>
      </c>
      <c r="H772" s="21"/>
      <c r="I772" s="25"/>
      <c r="J772" s="25"/>
      <c r="K772" s="25"/>
      <c r="L772" s="25" t="s">
        <v>164</v>
      </c>
      <c r="M772" s="25"/>
      <c r="N772" s="26" t="n">
        <f aca="false">DATE(YEAR(B772),MONTH(B772),1)</f>
        <v>46082</v>
      </c>
      <c r="O772" s="12" t="str">
        <f aca="false">IF(I772="","",INDEX('Jobber quotes'!$C$2:$C$1101,MATCH(I772,'Jobber quotes'!$A$2:$A$1101,0))-B772)</f>
        <v/>
      </c>
    </row>
    <row r="773" customFormat="false" ht="15" hidden="false" customHeight="false" outlineLevel="0" collapsed="false">
      <c r="A773" s="23" t="n">
        <v>412328532</v>
      </c>
      <c r="B773" s="24" t="n">
        <v>46105</v>
      </c>
      <c r="C773" s="25" t="s">
        <v>270</v>
      </c>
      <c r="D773" s="25" t="s">
        <v>127</v>
      </c>
      <c r="E773" s="25" t="s">
        <v>89</v>
      </c>
      <c r="F773" s="25" t="s">
        <v>83</v>
      </c>
      <c r="G773" s="25" t="s">
        <v>115</v>
      </c>
      <c r="H773" s="21"/>
      <c r="I773" s="25"/>
      <c r="J773" s="25"/>
      <c r="K773" s="25"/>
      <c r="L773" s="25" t="s">
        <v>171</v>
      </c>
      <c r="M773" s="25"/>
      <c r="N773" s="26" t="n">
        <f aca="false">DATE(YEAR(B773),MONTH(B773),1)</f>
        <v>46082</v>
      </c>
      <c r="O773" s="12" t="str">
        <f aca="false">IF(I773="","",INDEX('Jobber quotes'!$C$2:$C$1101,MATCH(I773,'Jobber quotes'!$A$2:$A$1101,0))-B773)</f>
        <v/>
      </c>
    </row>
    <row r="774" customFormat="false" ht="15" hidden="false" customHeight="false" outlineLevel="0" collapsed="false">
      <c r="A774" s="23" t="n">
        <v>412328569</v>
      </c>
      <c r="B774" s="24" t="n">
        <v>46106</v>
      </c>
      <c r="C774" s="25" t="s">
        <v>1133</v>
      </c>
      <c r="D774" s="25" t="s">
        <v>81</v>
      </c>
      <c r="E774" s="25" t="s">
        <v>112</v>
      </c>
      <c r="F774" s="25" t="s">
        <v>90</v>
      </c>
      <c r="G774" s="25" t="s">
        <v>103</v>
      </c>
      <c r="H774" s="21"/>
      <c r="I774" s="25"/>
      <c r="J774" s="25"/>
      <c r="K774" s="25"/>
      <c r="L774" s="25"/>
      <c r="M774" s="25" t="s">
        <v>104</v>
      </c>
      <c r="N774" s="26" t="n">
        <f aca="false">DATE(YEAR(B774),MONTH(B774),1)</f>
        <v>46082</v>
      </c>
      <c r="O774" s="12" t="str">
        <f aca="false">IF(I774="","",INDEX('Jobber quotes'!$C$2:$C$1101,MATCH(I774,'Jobber quotes'!$A$2:$A$1101,0))-B774)</f>
        <v/>
      </c>
    </row>
    <row r="775" customFormat="false" ht="15" hidden="false" customHeight="false" outlineLevel="0" collapsed="false">
      <c r="A775" s="23" t="n">
        <v>412328613</v>
      </c>
      <c r="B775" s="24" t="n">
        <v>46106</v>
      </c>
      <c r="C775" s="25" t="s">
        <v>707</v>
      </c>
      <c r="D775" s="25" t="s">
        <v>127</v>
      </c>
      <c r="E775" s="25" t="s">
        <v>89</v>
      </c>
      <c r="F775" s="25" t="s">
        <v>94</v>
      </c>
      <c r="G775" s="25" t="s">
        <v>41</v>
      </c>
      <c r="H775" s="21" t="n">
        <v>14550</v>
      </c>
      <c r="I775" s="25" t="s">
        <v>1134</v>
      </c>
      <c r="J775" s="25" t="s">
        <v>119</v>
      </c>
      <c r="K775" s="25" t="s">
        <v>1135</v>
      </c>
      <c r="L775" s="25"/>
      <c r="M775" s="25" t="s">
        <v>147</v>
      </c>
      <c r="N775" s="26" t="n">
        <f aca="false">DATE(YEAR(B775),MONTH(B775),1)</f>
        <v>46082</v>
      </c>
      <c r="O775" s="12" t="n">
        <f aca="false">IF(I775="","",INDEX('Jobber quotes'!$C$2:$C$1101,MATCH(I775,'Jobber quotes'!$A$2:$A$1101,0))-B775)</f>
        <v>6</v>
      </c>
    </row>
    <row r="776" customFormat="false" ht="15" hidden="false" customHeight="false" outlineLevel="0" collapsed="false">
      <c r="A776" s="23" t="n">
        <v>412328664</v>
      </c>
      <c r="B776" s="24" t="n">
        <v>46106</v>
      </c>
      <c r="C776" s="25" t="s">
        <v>1136</v>
      </c>
      <c r="D776" s="25" t="s">
        <v>101</v>
      </c>
      <c r="E776" s="25" t="s">
        <v>89</v>
      </c>
      <c r="F776" s="25" t="s">
        <v>83</v>
      </c>
      <c r="G776" s="25" t="s">
        <v>42</v>
      </c>
      <c r="H776" s="21" t="n">
        <v>6250</v>
      </c>
      <c r="I776" s="25" t="s">
        <v>1137</v>
      </c>
      <c r="J776" s="25" t="s">
        <v>85</v>
      </c>
      <c r="K776" s="25"/>
      <c r="L776" s="25" t="s">
        <v>99</v>
      </c>
      <c r="M776" s="25"/>
      <c r="N776" s="26" t="n">
        <f aca="false">DATE(YEAR(B776),MONTH(B776),1)</f>
        <v>46082</v>
      </c>
      <c r="O776" s="12" t="n">
        <f aca="false">IF(I776="","",INDEX('Jobber quotes'!$C$2:$C$1101,MATCH(I776,'Jobber quotes'!$A$2:$A$1101,0))-B776)</f>
        <v>9</v>
      </c>
    </row>
    <row r="777" customFormat="false" ht="15" hidden="false" customHeight="false" outlineLevel="0" collapsed="false">
      <c r="A777" s="23" t="n">
        <v>412328682</v>
      </c>
      <c r="B777" s="24" t="n">
        <v>46106</v>
      </c>
      <c r="C777" s="25" t="s">
        <v>717</v>
      </c>
      <c r="D777" s="25" t="s">
        <v>106</v>
      </c>
      <c r="E777" s="25" t="s">
        <v>89</v>
      </c>
      <c r="F777" s="25" t="s">
        <v>90</v>
      </c>
      <c r="G777" s="25" t="s">
        <v>42</v>
      </c>
      <c r="H777" s="21" t="n">
        <v>2200</v>
      </c>
      <c r="I777" s="25" t="s">
        <v>1138</v>
      </c>
      <c r="J777" s="25" t="s">
        <v>85</v>
      </c>
      <c r="K777" s="25"/>
      <c r="L777" s="25" t="s">
        <v>86</v>
      </c>
      <c r="M777" s="25" t="s">
        <v>125</v>
      </c>
      <c r="N777" s="26" t="n">
        <f aca="false">DATE(YEAR(B777),MONTH(B777),1)</f>
        <v>46082</v>
      </c>
      <c r="O777" s="12" t="n">
        <f aca="false">IF(I777="","",INDEX('Jobber quotes'!$C$2:$C$1101,MATCH(I777,'Jobber quotes'!$A$2:$A$1101,0))-B777)</f>
        <v>12</v>
      </c>
    </row>
    <row r="778" customFormat="false" ht="15" hidden="false" customHeight="false" outlineLevel="0" collapsed="false">
      <c r="A778" s="23" t="n">
        <v>412328735</v>
      </c>
      <c r="B778" s="24" t="n">
        <v>46106</v>
      </c>
      <c r="C778" s="25" t="s">
        <v>1043</v>
      </c>
      <c r="D778" s="25" t="s">
        <v>156</v>
      </c>
      <c r="E778" s="25" t="s">
        <v>89</v>
      </c>
      <c r="F778" s="25" t="s">
        <v>94</v>
      </c>
      <c r="G778" s="25" t="s">
        <v>42</v>
      </c>
      <c r="H778" s="21" t="n">
        <v>15750</v>
      </c>
      <c r="I778" s="25" t="s">
        <v>1139</v>
      </c>
      <c r="J778" s="25" t="s">
        <v>85</v>
      </c>
      <c r="K778" s="25"/>
      <c r="L778" s="25" t="s">
        <v>109</v>
      </c>
      <c r="M778" s="25"/>
      <c r="N778" s="26" t="n">
        <f aca="false">DATE(YEAR(B778),MONTH(B778),1)</f>
        <v>46082</v>
      </c>
      <c r="O778" s="12" t="n">
        <f aca="false">IF(I778="","",INDEX('Jobber quotes'!$C$2:$C$1101,MATCH(I778,'Jobber quotes'!$A$2:$A$1101,0))-B778)</f>
        <v>4</v>
      </c>
    </row>
    <row r="779" customFormat="false" ht="15" hidden="false" customHeight="false" outlineLevel="0" collapsed="false">
      <c r="A779" s="23" t="n">
        <v>412328778</v>
      </c>
      <c r="B779" s="24" t="n">
        <v>46106</v>
      </c>
      <c r="C779" s="25" t="s">
        <v>399</v>
      </c>
      <c r="D779" s="25" t="s">
        <v>81</v>
      </c>
      <c r="E779" s="25" t="s">
        <v>97</v>
      </c>
      <c r="F779" s="25" t="s">
        <v>83</v>
      </c>
      <c r="G779" s="25" t="s">
        <v>41</v>
      </c>
      <c r="H779" s="21" t="n">
        <v>24000</v>
      </c>
      <c r="I779" s="25" t="s">
        <v>1140</v>
      </c>
      <c r="J779" s="25" t="s">
        <v>119</v>
      </c>
      <c r="K779" s="25" t="s">
        <v>1141</v>
      </c>
      <c r="L779" s="25"/>
      <c r="M779" s="25" t="s">
        <v>125</v>
      </c>
      <c r="N779" s="26" t="n">
        <f aca="false">DATE(YEAR(B779),MONTH(B779),1)</f>
        <v>46082</v>
      </c>
      <c r="O779" s="12" t="n">
        <f aca="false">IF(I779="","",INDEX('Jobber quotes'!$C$2:$C$1101,MATCH(I779,'Jobber quotes'!$A$2:$A$1101,0))-B779)</f>
        <v>14</v>
      </c>
    </row>
    <row r="780" customFormat="false" ht="15" hidden="false" customHeight="false" outlineLevel="0" collapsed="false">
      <c r="A780" s="23" t="n">
        <v>412328794</v>
      </c>
      <c r="B780" s="24" t="n">
        <v>46106</v>
      </c>
      <c r="C780" s="25" t="s">
        <v>419</v>
      </c>
      <c r="D780" s="25" t="s">
        <v>127</v>
      </c>
      <c r="E780" s="25" t="s">
        <v>107</v>
      </c>
      <c r="F780" s="25" t="s">
        <v>90</v>
      </c>
      <c r="G780" s="25" t="s">
        <v>115</v>
      </c>
      <c r="H780" s="21"/>
      <c r="I780" s="25"/>
      <c r="J780" s="25"/>
      <c r="K780" s="25"/>
      <c r="L780" s="25" t="s">
        <v>171</v>
      </c>
      <c r="M780" s="25"/>
      <c r="N780" s="26" t="n">
        <f aca="false">DATE(YEAR(B780),MONTH(B780),1)</f>
        <v>46082</v>
      </c>
      <c r="O780" s="12" t="str">
        <f aca="false">IF(I780="","",INDEX('Jobber quotes'!$C$2:$C$1101,MATCH(I780,'Jobber quotes'!$A$2:$A$1101,0))-B780)</f>
        <v/>
      </c>
    </row>
    <row r="781" customFormat="false" ht="15" hidden="false" customHeight="false" outlineLevel="0" collapsed="false">
      <c r="A781" s="23" t="n">
        <v>412328824</v>
      </c>
      <c r="B781" s="24" t="n">
        <v>46106</v>
      </c>
      <c r="C781" s="25" t="s">
        <v>274</v>
      </c>
      <c r="D781" s="25" t="s">
        <v>156</v>
      </c>
      <c r="E781" s="25" t="s">
        <v>89</v>
      </c>
      <c r="F781" s="25" t="s">
        <v>94</v>
      </c>
      <c r="G781" s="25" t="s">
        <v>103</v>
      </c>
      <c r="H781" s="21"/>
      <c r="I781" s="25"/>
      <c r="J781" s="25"/>
      <c r="K781" s="25"/>
      <c r="L781" s="25"/>
      <c r="M781" s="25" t="s">
        <v>104</v>
      </c>
      <c r="N781" s="26" t="n">
        <f aca="false">DATE(YEAR(B781),MONTH(B781),1)</f>
        <v>46082</v>
      </c>
      <c r="O781" s="12" t="str">
        <f aca="false">IF(I781="","",INDEX('Jobber quotes'!$C$2:$C$1101,MATCH(I781,'Jobber quotes'!$A$2:$A$1101,0))-B781)</f>
        <v/>
      </c>
    </row>
    <row r="782" customFormat="false" ht="15" hidden="false" customHeight="false" outlineLevel="0" collapsed="false">
      <c r="A782" s="23" t="n">
        <v>412328875</v>
      </c>
      <c r="B782" s="24" t="n">
        <v>46106</v>
      </c>
      <c r="C782" s="25" t="s">
        <v>170</v>
      </c>
      <c r="D782" s="25" t="s">
        <v>111</v>
      </c>
      <c r="E782" s="25" t="s">
        <v>89</v>
      </c>
      <c r="F782" s="25" t="s">
        <v>83</v>
      </c>
      <c r="G782" s="25" t="s">
        <v>42</v>
      </c>
      <c r="H782" s="21" t="n">
        <v>30150</v>
      </c>
      <c r="I782" s="25" t="s">
        <v>1142</v>
      </c>
      <c r="J782" s="25" t="s">
        <v>85</v>
      </c>
      <c r="K782" s="25"/>
      <c r="L782" s="25" t="s">
        <v>86</v>
      </c>
      <c r="M782" s="25" t="s">
        <v>125</v>
      </c>
      <c r="N782" s="26" t="n">
        <f aca="false">DATE(YEAR(B782),MONTH(B782),1)</f>
        <v>46082</v>
      </c>
      <c r="O782" s="12" t="n">
        <f aca="false">IF(I782="","",INDEX('Jobber quotes'!$C$2:$C$1101,MATCH(I782,'Jobber quotes'!$A$2:$A$1101,0))-B782)</f>
        <v>9</v>
      </c>
    </row>
    <row r="783" customFormat="false" ht="15" hidden="false" customHeight="false" outlineLevel="0" collapsed="false">
      <c r="A783" s="23" t="n">
        <v>412328908</v>
      </c>
      <c r="B783" s="24" t="n">
        <v>46107</v>
      </c>
      <c r="C783" s="25" t="s">
        <v>130</v>
      </c>
      <c r="D783" s="25" t="s">
        <v>111</v>
      </c>
      <c r="E783" s="25" t="s">
        <v>97</v>
      </c>
      <c r="F783" s="25" t="s">
        <v>90</v>
      </c>
      <c r="G783" s="25" t="s">
        <v>115</v>
      </c>
      <c r="H783" s="21"/>
      <c r="I783" s="25"/>
      <c r="J783" s="25"/>
      <c r="K783" s="25"/>
      <c r="L783" s="25" t="s">
        <v>146</v>
      </c>
      <c r="M783" s="25"/>
      <c r="N783" s="26" t="n">
        <f aca="false">DATE(YEAR(B783),MONTH(B783),1)</f>
        <v>46082</v>
      </c>
      <c r="O783" s="12" t="str">
        <f aca="false">IF(I783="","",INDEX('Jobber quotes'!$C$2:$C$1101,MATCH(I783,'Jobber quotes'!$A$2:$A$1101,0))-B783)</f>
        <v/>
      </c>
    </row>
    <row r="784" customFormat="false" ht="15" hidden="false" customHeight="false" outlineLevel="0" collapsed="false">
      <c r="A784" s="23" t="n">
        <v>412328935</v>
      </c>
      <c r="B784" s="24" t="n">
        <v>46107</v>
      </c>
      <c r="C784" s="25" t="s">
        <v>310</v>
      </c>
      <c r="D784" s="25" t="s">
        <v>88</v>
      </c>
      <c r="E784" s="25" t="s">
        <v>97</v>
      </c>
      <c r="F784" s="25" t="s">
        <v>94</v>
      </c>
      <c r="G784" s="25" t="s">
        <v>42</v>
      </c>
      <c r="H784" s="21" t="n">
        <v>24700</v>
      </c>
      <c r="I784" s="25" t="s">
        <v>1143</v>
      </c>
      <c r="J784" s="25" t="s">
        <v>85</v>
      </c>
      <c r="K784" s="25"/>
      <c r="L784" s="25" t="s">
        <v>86</v>
      </c>
      <c r="M784" s="25"/>
      <c r="N784" s="26" t="n">
        <f aca="false">DATE(YEAR(B784),MONTH(B784),1)</f>
        <v>46082</v>
      </c>
      <c r="O784" s="12" t="n">
        <f aca="false">IF(I784="","",INDEX('Jobber quotes'!$C$2:$C$1101,MATCH(I784,'Jobber quotes'!$A$2:$A$1101,0))-B784)</f>
        <v>13</v>
      </c>
    </row>
    <row r="785" customFormat="false" ht="15" hidden="false" customHeight="false" outlineLevel="0" collapsed="false">
      <c r="A785" s="23" t="n">
        <v>412329000</v>
      </c>
      <c r="B785" s="24" t="n">
        <v>46107</v>
      </c>
      <c r="C785" s="25" t="s">
        <v>150</v>
      </c>
      <c r="D785" s="25" t="s">
        <v>111</v>
      </c>
      <c r="E785" s="25" t="s">
        <v>97</v>
      </c>
      <c r="F785" s="25" t="s">
        <v>83</v>
      </c>
      <c r="G785" s="25" t="s">
        <v>42</v>
      </c>
      <c r="H785" s="21" t="n">
        <v>30600</v>
      </c>
      <c r="I785" s="25" t="s">
        <v>1144</v>
      </c>
      <c r="J785" s="25" t="s">
        <v>85</v>
      </c>
      <c r="K785" s="25"/>
      <c r="L785" s="25" t="s">
        <v>99</v>
      </c>
      <c r="M785" s="25"/>
      <c r="N785" s="26" t="n">
        <f aca="false">DATE(YEAR(B785),MONTH(B785),1)</f>
        <v>46082</v>
      </c>
      <c r="O785" s="12" t="n">
        <f aca="false">IF(I785="","",INDEX('Jobber quotes'!$C$2:$C$1101,MATCH(I785,'Jobber quotes'!$A$2:$A$1101,0))-B785)</f>
        <v>12</v>
      </c>
    </row>
    <row r="786" customFormat="false" ht="15" hidden="false" customHeight="false" outlineLevel="0" collapsed="false">
      <c r="A786" s="23" t="n">
        <v>412329027</v>
      </c>
      <c r="B786" s="24" t="n">
        <v>46107</v>
      </c>
      <c r="C786" s="25" t="s">
        <v>153</v>
      </c>
      <c r="D786" s="25" t="s">
        <v>111</v>
      </c>
      <c r="E786" s="25" t="s">
        <v>112</v>
      </c>
      <c r="F786" s="25" t="s">
        <v>90</v>
      </c>
      <c r="G786" s="25" t="s">
        <v>42</v>
      </c>
      <c r="H786" s="21" t="n">
        <v>6300</v>
      </c>
      <c r="I786" s="25" t="s">
        <v>1145</v>
      </c>
      <c r="J786" s="25" t="s">
        <v>85</v>
      </c>
      <c r="K786" s="25"/>
      <c r="L786" s="25" t="s">
        <v>92</v>
      </c>
      <c r="M786" s="25"/>
      <c r="N786" s="26" t="n">
        <f aca="false">DATE(YEAR(B786),MONTH(B786),1)</f>
        <v>46082</v>
      </c>
      <c r="O786" s="12" t="n">
        <f aca="false">IF(I786="","",INDEX('Jobber quotes'!$C$2:$C$1101,MATCH(I786,'Jobber quotes'!$A$2:$A$1101,0))-B786)</f>
        <v>5</v>
      </c>
    </row>
    <row r="787" customFormat="false" ht="15" hidden="false" customHeight="false" outlineLevel="0" collapsed="false">
      <c r="A787" s="23" t="n">
        <v>412329056</v>
      </c>
      <c r="B787" s="24" t="n">
        <v>46107</v>
      </c>
      <c r="C787" s="25" t="s">
        <v>407</v>
      </c>
      <c r="D787" s="25" t="s">
        <v>88</v>
      </c>
      <c r="E787" s="25" t="s">
        <v>107</v>
      </c>
      <c r="F787" s="25" t="s">
        <v>94</v>
      </c>
      <c r="G787" s="25" t="s">
        <v>42</v>
      </c>
      <c r="H787" s="21" t="n">
        <v>15950</v>
      </c>
      <c r="I787" s="25" t="s">
        <v>1146</v>
      </c>
      <c r="J787" s="25" t="s">
        <v>85</v>
      </c>
      <c r="K787" s="25"/>
      <c r="L787" s="25" t="s">
        <v>109</v>
      </c>
      <c r="M787" s="25"/>
      <c r="N787" s="26" t="n">
        <f aca="false">DATE(YEAR(B787),MONTH(B787),1)</f>
        <v>46082</v>
      </c>
      <c r="O787" s="12" t="n">
        <f aca="false">IF(I787="","",INDEX('Jobber quotes'!$C$2:$C$1101,MATCH(I787,'Jobber quotes'!$A$2:$A$1101,0))-B787)</f>
        <v>5</v>
      </c>
    </row>
    <row r="788" customFormat="false" ht="15" hidden="false" customHeight="false" outlineLevel="0" collapsed="false">
      <c r="A788" s="23" t="n">
        <v>412329104</v>
      </c>
      <c r="B788" s="24" t="n">
        <v>46107</v>
      </c>
      <c r="C788" s="25" t="s">
        <v>938</v>
      </c>
      <c r="D788" s="25" t="s">
        <v>127</v>
      </c>
      <c r="E788" s="25" t="s">
        <v>82</v>
      </c>
      <c r="F788" s="25" t="s">
        <v>83</v>
      </c>
      <c r="G788" s="25" t="s">
        <v>41</v>
      </c>
      <c r="H788" s="21" t="n">
        <v>14450</v>
      </c>
      <c r="I788" s="25" t="s">
        <v>1147</v>
      </c>
      <c r="J788" s="25" t="s">
        <v>119</v>
      </c>
      <c r="K788" s="25" t="s">
        <v>1148</v>
      </c>
      <c r="L788" s="25"/>
      <c r="M788" s="25"/>
      <c r="N788" s="26" t="n">
        <f aca="false">DATE(YEAR(B788),MONTH(B788),1)</f>
        <v>46082</v>
      </c>
      <c r="O788" s="12" t="n">
        <f aca="false">IF(I788="","",INDEX('Jobber quotes'!$C$2:$C$1101,MATCH(I788,'Jobber quotes'!$A$2:$A$1101,0))-B788)</f>
        <v>2</v>
      </c>
    </row>
    <row r="789" customFormat="false" ht="15" hidden="false" customHeight="false" outlineLevel="0" collapsed="false">
      <c r="A789" s="23" t="n">
        <v>412329143</v>
      </c>
      <c r="B789" s="24" t="n">
        <v>46107</v>
      </c>
      <c r="C789" s="25" t="s">
        <v>415</v>
      </c>
      <c r="D789" s="25" t="s">
        <v>88</v>
      </c>
      <c r="E789" s="25" t="s">
        <v>82</v>
      </c>
      <c r="F789" s="25" t="s">
        <v>90</v>
      </c>
      <c r="G789" s="25" t="s">
        <v>42</v>
      </c>
      <c r="H789" s="21" t="n">
        <v>13850</v>
      </c>
      <c r="I789" s="25" t="s">
        <v>1149</v>
      </c>
      <c r="J789" s="25" t="s">
        <v>85</v>
      </c>
      <c r="K789" s="25"/>
      <c r="L789" s="25" t="s">
        <v>99</v>
      </c>
      <c r="M789" s="25"/>
      <c r="N789" s="26" t="n">
        <f aca="false">DATE(YEAR(B789),MONTH(B789),1)</f>
        <v>46082</v>
      </c>
      <c r="O789" s="12" t="n">
        <f aca="false">IF(I789="","",INDEX('Jobber quotes'!$C$2:$C$1101,MATCH(I789,'Jobber quotes'!$A$2:$A$1101,0))-B789)</f>
        <v>5</v>
      </c>
    </row>
    <row r="790" customFormat="false" ht="15" hidden="false" customHeight="false" outlineLevel="0" collapsed="false">
      <c r="A790" s="23" t="n">
        <v>412329160</v>
      </c>
      <c r="B790" s="24" t="n">
        <v>46108</v>
      </c>
      <c r="C790" s="25" t="s">
        <v>496</v>
      </c>
      <c r="D790" s="25" t="s">
        <v>111</v>
      </c>
      <c r="E790" s="25" t="s">
        <v>112</v>
      </c>
      <c r="F790" s="25" t="s">
        <v>94</v>
      </c>
      <c r="G790" s="25" t="s">
        <v>42</v>
      </c>
      <c r="H790" s="21" t="n">
        <v>47200</v>
      </c>
      <c r="I790" s="25" t="s">
        <v>1150</v>
      </c>
      <c r="J790" s="25" t="s">
        <v>85</v>
      </c>
      <c r="K790" s="25"/>
      <c r="L790" s="25" t="s">
        <v>86</v>
      </c>
      <c r="M790" s="25" t="s">
        <v>125</v>
      </c>
      <c r="N790" s="26" t="n">
        <f aca="false">DATE(YEAR(B790),MONTH(B790),1)</f>
        <v>46082</v>
      </c>
      <c r="O790" s="12" t="n">
        <f aca="false">IF(I790="","",INDEX('Jobber quotes'!$C$2:$C$1101,MATCH(I790,'Jobber quotes'!$A$2:$A$1101,0))-B790)</f>
        <v>6</v>
      </c>
    </row>
    <row r="791" customFormat="false" ht="15" hidden="false" customHeight="false" outlineLevel="0" collapsed="false">
      <c r="A791" s="23" t="n">
        <v>412329206</v>
      </c>
      <c r="B791" s="24" t="n">
        <v>46108</v>
      </c>
      <c r="C791" s="25" t="s">
        <v>989</v>
      </c>
      <c r="D791" s="25" t="s">
        <v>106</v>
      </c>
      <c r="E791" s="25" t="s">
        <v>107</v>
      </c>
      <c r="F791" s="25" t="s">
        <v>83</v>
      </c>
      <c r="G791" s="25" t="s">
        <v>42</v>
      </c>
      <c r="H791" s="21" t="n">
        <v>5500</v>
      </c>
      <c r="I791" s="25" t="s">
        <v>1151</v>
      </c>
      <c r="J791" s="25" t="s">
        <v>85</v>
      </c>
      <c r="K791" s="25"/>
      <c r="L791" s="25" t="s">
        <v>109</v>
      </c>
      <c r="M791" s="25"/>
      <c r="N791" s="26" t="n">
        <f aca="false">DATE(YEAR(B791),MONTH(B791),1)</f>
        <v>46082</v>
      </c>
      <c r="O791" s="12" t="n">
        <f aca="false">IF(I791="","",INDEX('Jobber quotes'!$C$2:$C$1101,MATCH(I791,'Jobber quotes'!$A$2:$A$1101,0))-B791)</f>
        <v>4</v>
      </c>
    </row>
    <row r="792" customFormat="false" ht="15" hidden="false" customHeight="false" outlineLevel="0" collapsed="false">
      <c r="A792" s="23" t="n">
        <v>412329240</v>
      </c>
      <c r="B792" s="24" t="n">
        <v>46108</v>
      </c>
      <c r="C792" s="25" t="s">
        <v>343</v>
      </c>
      <c r="D792" s="25" t="s">
        <v>88</v>
      </c>
      <c r="E792" s="25" t="s">
        <v>112</v>
      </c>
      <c r="F792" s="25" t="s">
        <v>90</v>
      </c>
      <c r="G792" s="25" t="s">
        <v>41</v>
      </c>
      <c r="H792" s="21" t="n">
        <v>35550</v>
      </c>
      <c r="I792" s="25" t="s">
        <v>1152</v>
      </c>
      <c r="J792" s="25" t="s">
        <v>119</v>
      </c>
      <c r="K792" s="25" t="s">
        <v>1153</v>
      </c>
      <c r="L792" s="25"/>
      <c r="M792" s="25"/>
      <c r="N792" s="26" t="n">
        <f aca="false">DATE(YEAR(B792),MONTH(B792),1)</f>
        <v>46082</v>
      </c>
      <c r="O792" s="12" t="n">
        <f aca="false">IF(I792="","",INDEX('Jobber quotes'!$C$2:$C$1101,MATCH(I792,'Jobber quotes'!$A$2:$A$1101,0))-B792)</f>
        <v>7</v>
      </c>
    </row>
    <row r="793" customFormat="false" ht="15" hidden="false" customHeight="false" outlineLevel="0" collapsed="false">
      <c r="A793" s="23" t="n">
        <v>412329292</v>
      </c>
      <c r="B793" s="24" t="n">
        <v>46108</v>
      </c>
      <c r="C793" s="25" t="s">
        <v>492</v>
      </c>
      <c r="D793" s="25" t="s">
        <v>88</v>
      </c>
      <c r="E793" s="25" t="s">
        <v>112</v>
      </c>
      <c r="F793" s="25" t="s">
        <v>94</v>
      </c>
      <c r="G793" s="25" t="s">
        <v>41</v>
      </c>
      <c r="H793" s="21" t="n">
        <v>31550</v>
      </c>
      <c r="I793" s="25" t="s">
        <v>1154</v>
      </c>
      <c r="J793" s="25" t="s">
        <v>119</v>
      </c>
      <c r="K793" s="25" t="s">
        <v>1155</v>
      </c>
      <c r="L793" s="25"/>
      <c r="M793" s="25"/>
      <c r="N793" s="26" t="n">
        <f aca="false">DATE(YEAR(B793),MONTH(B793),1)</f>
        <v>46082</v>
      </c>
      <c r="O793" s="12" t="n">
        <f aca="false">IF(I793="","",INDEX('Jobber quotes'!$C$2:$C$1101,MATCH(I793,'Jobber quotes'!$A$2:$A$1101,0))-B793)</f>
        <v>6</v>
      </c>
    </row>
    <row r="794" customFormat="false" ht="15" hidden="false" customHeight="false" outlineLevel="0" collapsed="false">
      <c r="A794" s="23" t="n">
        <v>412329321</v>
      </c>
      <c r="B794" s="24" t="n">
        <v>46108</v>
      </c>
      <c r="C794" s="25" t="s">
        <v>564</v>
      </c>
      <c r="D794" s="25" t="s">
        <v>111</v>
      </c>
      <c r="E794" s="25" t="s">
        <v>102</v>
      </c>
      <c r="F794" s="25" t="s">
        <v>83</v>
      </c>
      <c r="G794" s="25" t="s">
        <v>41</v>
      </c>
      <c r="H794" s="21" t="n">
        <v>44250</v>
      </c>
      <c r="I794" s="25" t="s">
        <v>1156</v>
      </c>
      <c r="J794" s="25" t="s">
        <v>119</v>
      </c>
      <c r="K794" s="25" t="s">
        <v>1157</v>
      </c>
      <c r="L794" s="25"/>
      <c r="M794" s="25"/>
      <c r="N794" s="26" t="n">
        <f aca="false">DATE(YEAR(B794),MONTH(B794),1)</f>
        <v>46082</v>
      </c>
      <c r="O794" s="12" t="n">
        <f aca="false">IF(I794="","",INDEX('Jobber quotes'!$C$2:$C$1101,MATCH(I794,'Jobber quotes'!$A$2:$A$1101,0))-B794)</f>
        <v>1</v>
      </c>
    </row>
    <row r="795" customFormat="false" ht="15" hidden="false" customHeight="false" outlineLevel="0" collapsed="false">
      <c r="A795" s="23" t="n">
        <v>412329368</v>
      </c>
      <c r="B795" s="24" t="n">
        <v>46108</v>
      </c>
      <c r="C795" s="25" t="s">
        <v>559</v>
      </c>
      <c r="D795" s="25" t="s">
        <v>88</v>
      </c>
      <c r="E795" s="25" t="s">
        <v>107</v>
      </c>
      <c r="F795" s="25" t="s">
        <v>90</v>
      </c>
      <c r="G795" s="25" t="s">
        <v>115</v>
      </c>
      <c r="H795" s="21"/>
      <c r="I795" s="25"/>
      <c r="J795" s="25"/>
      <c r="K795" s="25"/>
      <c r="L795" s="25" t="s">
        <v>171</v>
      </c>
      <c r="M795" s="25"/>
      <c r="N795" s="26" t="n">
        <f aca="false">DATE(YEAR(B795),MONTH(B795),1)</f>
        <v>46082</v>
      </c>
      <c r="O795" s="12" t="str">
        <f aca="false">IF(I795="","",INDEX('Jobber quotes'!$C$2:$C$1101,MATCH(I795,'Jobber quotes'!$A$2:$A$1101,0))-B795)</f>
        <v/>
      </c>
    </row>
    <row r="796" customFormat="false" ht="15" hidden="false" customHeight="false" outlineLevel="0" collapsed="false">
      <c r="A796" s="23" t="n">
        <v>412329379</v>
      </c>
      <c r="B796" s="24" t="n">
        <v>46108</v>
      </c>
      <c r="C796" s="25" t="s">
        <v>193</v>
      </c>
      <c r="D796" s="25" t="s">
        <v>88</v>
      </c>
      <c r="E796" s="25" t="s">
        <v>82</v>
      </c>
      <c r="F796" s="25" t="s">
        <v>94</v>
      </c>
      <c r="G796" s="25" t="s">
        <v>41</v>
      </c>
      <c r="H796" s="21" t="n">
        <v>12000</v>
      </c>
      <c r="I796" s="25" t="s">
        <v>1158</v>
      </c>
      <c r="J796" s="25" t="s">
        <v>119</v>
      </c>
      <c r="K796" s="25" t="s">
        <v>1159</v>
      </c>
      <c r="L796" s="25"/>
      <c r="M796" s="25"/>
      <c r="N796" s="26" t="n">
        <f aca="false">DATE(YEAR(B796),MONTH(B796),1)</f>
        <v>46082</v>
      </c>
      <c r="O796" s="12" t="n">
        <f aca="false">IF(I796="","",INDEX('Jobber quotes'!$C$2:$C$1101,MATCH(I796,'Jobber quotes'!$A$2:$A$1101,0))-B796)</f>
        <v>1</v>
      </c>
    </row>
    <row r="797" customFormat="false" ht="15" hidden="false" customHeight="false" outlineLevel="0" collapsed="false">
      <c r="A797" s="23" t="n">
        <v>412329429</v>
      </c>
      <c r="B797" s="24" t="n">
        <v>46109</v>
      </c>
      <c r="C797" s="25" t="s">
        <v>257</v>
      </c>
      <c r="D797" s="25" t="s">
        <v>127</v>
      </c>
      <c r="E797" s="25" t="s">
        <v>97</v>
      </c>
      <c r="F797" s="25" t="s">
        <v>83</v>
      </c>
      <c r="G797" s="25" t="s">
        <v>42</v>
      </c>
      <c r="H797" s="21" t="n">
        <v>9850</v>
      </c>
      <c r="I797" s="25" t="s">
        <v>1160</v>
      </c>
      <c r="J797" s="25" t="s">
        <v>85</v>
      </c>
      <c r="K797" s="25"/>
      <c r="L797" s="25" t="s">
        <v>99</v>
      </c>
      <c r="M797" s="25" t="s">
        <v>125</v>
      </c>
      <c r="N797" s="26" t="n">
        <f aca="false">DATE(YEAR(B797),MONTH(B797),1)</f>
        <v>46082</v>
      </c>
      <c r="O797" s="12" t="n">
        <f aca="false">IF(I797="","",INDEX('Jobber quotes'!$C$2:$C$1101,MATCH(I797,'Jobber quotes'!$A$2:$A$1101,0))-B797)</f>
        <v>11</v>
      </c>
    </row>
    <row r="798" customFormat="false" ht="15" hidden="false" customHeight="false" outlineLevel="0" collapsed="false">
      <c r="A798" s="23" t="n">
        <v>412329459</v>
      </c>
      <c r="B798" s="24" t="n">
        <v>46109</v>
      </c>
      <c r="C798" s="25" t="s">
        <v>126</v>
      </c>
      <c r="D798" s="25" t="s">
        <v>127</v>
      </c>
      <c r="E798" s="25" t="s">
        <v>82</v>
      </c>
      <c r="F798" s="25" t="s">
        <v>90</v>
      </c>
      <c r="G798" s="25" t="s">
        <v>41</v>
      </c>
      <c r="H798" s="21" t="n">
        <v>9500</v>
      </c>
      <c r="I798" s="25" t="s">
        <v>1161</v>
      </c>
      <c r="J798" s="25" t="s">
        <v>119</v>
      </c>
      <c r="K798" s="25" t="s">
        <v>1162</v>
      </c>
      <c r="L798" s="25"/>
      <c r="M798" s="25"/>
      <c r="N798" s="26" t="n">
        <f aca="false">DATE(YEAR(B798),MONTH(B798),1)</f>
        <v>46082</v>
      </c>
      <c r="O798" s="12" t="n">
        <f aca="false">IF(I798="","",INDEX('Jobber quotes'!$C$2:$C$1101,MATCH(I798,'Jobber quotes'!$A$2:$A$1101,0))-B798)</f>
        <v>2</v>
      </c>
    </row>
    <row r="799" customFormat="false" ht="15" hidden="false" customHeight="false" outlineLevel="0" collapsed="false">
      <c r="A799" s="23" t="n">
        <v>412329511</v>
      </c>
      <c r="B799" s="24" t="n">
        <v>46110</v>
      </c>
      <c r="C799" s="25" t="s">
        <v>254</v>
      </c>
      <c r="D799" s="25" t="s">
        <v>127</v>
      </c>
      <c r="E799" s="25" t="s">
        <v>107</v>
      </c>
      <c r="F799" s="25" t="s">
        <v>94</v>
      </c>
      <c r="G799" s="25" t="s">
        <v>42</v>
      </c>
      <c r="H799" s="21" t="n">
        <v>9900</v>
      </c>
      <c r="I799" s="25" t="s">
        <v>1163</v>
      </c>
      <c r="J799" s="25" t="s">
        <v>85</v>
      </c>
      <c r="K799" s="25"/>
      <c r="L799" s="25" t="s">
        <v>109</v>
      </c>
      <c r="M799" s="25"/>
      <c r="N799" s="26" t="n">
        <f aca="false">DATE(YEAR(B799),MONTH(B799),1)</f>
        <v>46082</v>
      </c>
      <c r="O799" s="12" t="n">
        <f aca="false">IF(I799="","",INDEX('Jobber quotes'!$C$2:$C$1101,MATCH(I799,'Jobber quotes'!$A$2:$A$1101,0))-B799)</f>
        <v>4</v>
      </c>
    </row>
    <row r="800" customFormat="false" ht="15" hidden="false" customHeight="false" outlineLevel="0" collapsed="false">
      <c r="A800" s="23" t="n">
        <v>412329533</v>
      </c>
      <c r="B800" s="24" t="n">
        <v>46110</v>
      </c>
      <c r="C800" s="25" t="s">
        <v>351</v>
      </c>
      <c r="D800" s="25" t="s">
        <v>111</v>
      </c>
      <c r="E800" s="25" t="s">
        <v>82</v>
      </c>
      <c r="F800" s="25" t="s">
        <v>83</v>
      </c>
      <c r="G800" s="25" t="s">
        <v>41</v>
      </c>
      <c r="H800" s="21" t="n">
        <v>43550</v>
      </c>
      <c r="I800" s="25" t="s">
        <v>1164</v>
      </c>
      <c r="J800" s="25" t="s">
        <v>119</v>
      </c>
      <c r="K800" s="25" t="s">
        <v>1165</v>
      </c>
      <c r="L800" s="25"/>
      <c r="M800" s="25"/>
      <c r="N800" s="26" t="n">
        <f aca="false">DATE(YEAR(B800),MONTH(B800),1)</f>
        <v>46082</v>
      </c>
      <c r="O800" s="12" t="n">
        <f aca="false">IF(I800="","",INDEX('Jobber quotes'!$C$2:$C$1101,MATCH(I800,'Jobber quotes'!$A$2:$A$1101,0))-B800)</f>
        <v>3</v>
      </c>
    </row>
    <row r="801" customFormat="false" ht="15" hidden="false" customHeight="false" outlineLevel="0" collapsed="false">
      <c r="A801" s="23" t="n">
        <v>412329581</v>
      </c>
      <c r="B801" s="24" t="n">
        <v>46110</v>
      </c>
      <c r="C801" s="25" t="s">
        <v>660</v>
      </c>
      <c r="D801" s="25" t="s">
        <v>156</v>
      </c>
      <c r="E801" s="25" t="s">
        <v>112</v>
      </c>
      <c r="F801" s="25" t="s">
        <v>90</v>
      </c>
      <c r="G801" s="25" t="s">
        <v>103</v>
      </c>
      <c r="H801" s="21"/>
      <c r="I801" s="25"/>
      <c r="J801" s="25"/>
      <c r="K801" s="25"/>
      <c r="L801" s="25"/>
      <c r="M801" s="25" t="s">
        <v>104</v>
      </c>
      <c r="N801" s="26" t="n">
        <f aca="false">DATE(YEAR(B801),MONTH(B801),1)</f>
        <v>46082</v>
      </c>
      <c r="O801" s="12" t="str">
        <f aca="false">IF(I801="","",INDEX('Jobber quotes'!$C$2:$C$1101,MATCH(I801,'Jobber quotes'!$A$2:$A$1101,0))-B801)</f>
        <v/>
      </c>
    </row>
    <row r="802" customFormat="false" ht="15" hidden="false" customHeight="false" outlineLevel="0" collapsed="false">
      <c r="A802" s="23" t="n">
        <v>412329603</v>
      </c>
      <c r="B802" s="24" t="n">
        <v>46110</v>
      </c>
      <c r="C802" s="25" t="s">
        <v>368</v>
      </c>
      <c r="D802" s="25" t="s">
        <v>88</v>
      </c>
      <c r="E802" s="25" t="s">
        <v>89</v>
      </c>
      <c r="F802" s="25" t="s">
        <v>94</v>
      </c>
      <c r="G802" s="25" t="s">
        <v>42</v>
      </c>
      <c r="H802" s="21" t="n">
        <v>33150</v>
      </c>
      <c r="I802" s="25" t="s">
        <v>1166</v>
      </c>
      <c r="J802" s="25" t="s">
        <v>85</v>
      </c>
      <c r="K802" s="25"/>
      <c r="L802" s="25" t="s">
        <v>86</v>
      </c>
      <c r="M802" s="25"/>
      <c r="N802" s="26" t="n">
        <f aca="false">DATE(YEAR(B802),MONTH(B802),1)</f>
        <v>46082</v>
      </c>
      <c r="O802" s="12" t="n">
        <f aca="false">IF(I802="","",INDEX('Jobber quotes'!$C$2:$C$1101,MATCH(I802,'Jobber quotes'!$A$2:$A$1101,0))-B802)</f>
        <v>11</v>
      </c>
    </row>
    <row r="803" customFormat="false" ht="15" hidden="false" customHeight="false" outlineLevel="0" collapsed="false">
      <c r="A803" s="23" t="n">
        <v>412329638</v>
      </c>
      <c r="B803" s="24" t="n">
        <v>46110</v>
      </c>
      <c r="C803" s="25" t="s">
        <v>769</v>
      </c>
      <c r="D803" s="25" t="s">
        <v>156</v>
      </c>
      <c r="E803" s="25" t="s">
        <v>82</v>
      </c>
      <c r="F803" s="25" t="s">
        <v>83</v>
      </c>
      <c r="G803" s="25" t="s">
        <v>42</v>
      </c>
      <c r="H803" s="21" t="n">
        <v>23000</v>
      </c>
      <c r="I803" s="25" t="s">
        <v>1167</v>
      </c>
      <c r="J803" s="25" t="s">
        <v>85</v>
      </c>
      <c r="K803" s="25"/>
      <c r="L803" s="25" t="s">
        <v>86</v>
      </c>
      <c r="M803" s="25"/>
      <c r="N803" s="26" t="n">
        <f aca="false">DATE(YEAR(B803),MONTH(B803),1)</f>
        <v>46082</v>
      </c>
      <c r="O803" s="12" t="n">
        <f aca="false">IF(I803="","",INDEX('Jobber quotes'!$C$2:$C$1101,MATCH(I803,'Jobber quotes'!$A$2:$A$1101,0))-B803)</f>
        <v>1</v>
      </c>
    </row>
    <row r="804" customFormat="false" ht="15" hidden="false" customHeight="false" outlineLevel="0" collapsed="false">
      <c r="A804" s="23" t="n">
        <v>412329681</v>
      </c>
      <c r="B804" s="24" t="n">
        <v>46111</v>
      </c>
      <c r="C804" s="25" t="s">
        <v>247</v>
      </c>
      <c r="D804" s="25" t="s">
        <v>127</v>
      </c>
      <c r="E804" s="25" t="s">
        <v>112</v>
      </c>
      <c r="F804" s="25" t="s">
        <v>90</v>
      </c>
      <c r="G804" s="25" t="s">
        <v>42</v>
      </c>
      <c r="H804" s="21" t="n">
        <v>13350</v>
      </c>
      <c r="I804" s="25" t="s">
        <v>1168</v>
      </c>
      <c r="J804" s="25" t="s">
        <v>85</v>
      </c>
      <c r="K804" s="25"/>
      <c r="L804" s="25" t="s">
        <v>99</v>
      </c>
      <c r="M804" s="25"/>
      <c r="N804" s="26" t="n">
        <f aca="false">DATE(YEAR(B804),MONTH(B804),1)</f>
        <v>46082</v>
      </c>
      <c r="O804" s="12" t="n">
        <f aca="false">IF(I804="","",INDEX('Jobber quotes'!$C$2:$C$1101,MATCH(I804,'Jobber quotes'!$A$2:$A$1101,0))-B804)</f>
        <v>7</v>
      </c>
    </row>
    <row r="805" customFormat="false" ht="15" hidden="false" customHeight="false" outlineLevel="0" collapsed="false">
      <c r="A805" s="23" t="n">
        <v>412329713</v>
      </c>
      <c r="B805" s="24" t="n">
        <v>46111</v>
      </c>
      <c r="C805" s="25" t="s">
        <v>519</v>
      </c>
      <c r="D805" s="25" t="s">
        <v>127</v>
      </c>
      <c r="E805" s="25" t="s">
        <v>89</v>
      </c>
      <c r="F805" s="25" t="s">
        <v>94</v>
      </c>
      <c r="G805" s="25" t="s">
        <v>41</v>
      </c>
      <c r="H805" s="21" t="n">
        <v>6500</v>
      </c>
      <c r="I805" s="25" t="s">
        <v>1169</v>
      </c>
      <c r="J805" s="25" t="s">
        <v>119</v>
      </c>
      <c r="K805" s="25" t="s">
        <v>1170</v>
      </c>
      <c r="L805" s="25"/>
      <c r="M805" s="25"/>
      <c r="N805" s="26" t="n">
        <f aca="false">DATE(YEAR(B805),MONTH(B805),1)</f>
        <v>46082</v>
      </c>
      <c r="O805" s="12" t="n">
        <f aca="false">IF(I805="","",INDEX('Jobber quotes'!$C$2:$C$1101,MATCH(I805,'Jobber quotes'!$A$2:$A$1101,0))-B805)</f>
        <v>8</v>
      </c>
    </row>
    <row r="806" customFormat="false" ht="15" hidden="false" customHeight="false" outlineLevel="0" collapsed="false">
      <c r="A806" s="23" t="n">
        <v>412329751</v>
      </c>
      <c r="B806" s="24" t="n">
        <v>46111</v>
      </c>
      <c r="C806" s="25" t="s">
        <v>384</v>
      </c>
      <c r="D806" s="25" t="s">
        <v>88</v>
      </c>
      <c r="E806" s="25" t="s">
        <v>89</v>
      </c>
      <c r="F806" s="25" t="s">
        <v>83</v>
      </c>
      <c r="G806" s="25" t="s">
        <v>41</v>
      </c>
      <c r="H806" s="21" t="n">
        <v>22800</v>
      </c>
      <c r="I806" s="25" t="s">
        <v>1171</v>
      </c>
      <c r="J806" s="25" t="s">
        <v>119</v>
      </c>
      <c r="K806" s="25" t="s">
        <v>1172</v>
      </c>
      <c r="L806" s="25"/>
      <c r="M806" s="25"/>
      <c r="N806" s="26" t="n">
        <f aca="false">DATE(YEAR(B806),MONTH(B806),1)</f>
        <v>46082</v>
      </c>
      <c r="O806" s="12" t="n">
        <f aca="false">IF(I806="","",INDEX('Jobber quotes'!$C$2:$C$1101,MATCH(I806,'Jobber quotes'!$A$2:$A$1101,0))-B806)</f>
        <v>5</v>
      </c>
    </row>
    <row r="807" customFormat="false" ht="15" hidden="false" customHeight="false" outlineLevel="0" collapsed="false">
      <c r="A807" s="23" t="n">
        <v>412329789</v>
      </c>
      <c r="B807" s="24" t="n">
        <v>46111</v>
      </c>
      <c r="C807" s="25" t="s">
        <v>526</v>
      </c>
      <c r="D807" s="25" t="s">
        <v>88</v>
      </c>
      <c r="E807" s="25" t="s">
        <v>82</v>
      </c>
      <c r="F807" s="25" t="s">
        <v>90</v>
      </c>
      <c r="G807" s="25" t="s">
        <v>115</v>
      </c>
      <c r="H807" s="21"/>
      <c r="I807" s="25"/>
      <c r="J807" s="25"/>
      <c r="K807" s="25"/>
      <c r="L807" s="25" t="s">
        <v>164</v>
      </c>
      <c r="M807" s="25"/>
      <c r="N807" s="26" t="n">
        <f aca="false">DATE(YEAR(B807),MONTH(B807),1)</f>
        <v>46082</v>
      </c>
      <c r="O807" s="12" t="str">
        <f aca="false">IF(I807="","",INDEX('Jobber quotes'!$C$2:$C$1101,MATCH(I807,'Jobber quotes'!$A$2:$A$1101,0))-B807)</f>
        <v/>
      </c>
    </row>
    <row r="808" customFormat="false" ht="15" hidden="false" customHeight="false" outlineLevel="0" collapsed="false">
      <c r="A808" s="23" t="n">
        <v>412329827</v>
      </c>
      <c r="B808" s="24" t="n">
        <v>46111</v>
      </c>
      <c r="C808" s="25" t="s">
        <v>515</v>
      </c>
      <c r="D808" s="25" t="s">
        <v>127</v>
      </c>
      <c r="E808" s="25" t="s">
        <v>112</v>
      </c>
      <c r="F808" s="25" t="s">
        <v>94</v>
      </c>
      <c r="G808" s="25" t="s">
        <v>42</v>
      </c>
      <c r="H808" s="21" t="n">
        <v>11900</v>
      </c>
      <c r="I808" s="25" t="s">
        <v>1173</v>
      </c>
      <c r="J808" s="25" t="s">
        <v>85</v>
      </c>
      <c r="K808" s="25"/>
      <c r="L808" s="25" t="s">
        <v>92</v>
      </c>
      <c r="M808" s="25"/>
      <c r="N808" s="26" t="n">
        <f aca="false">DATE(YEAR(B808),MONTH(B808),1)</f>
        <v>46082</v>
      </c>
      <c r="O808" s="12" t="n">
        <f aca="false">IF(I808="","",INDEX('Jobber quotes'!$C$2:$C$1101,MATCH(I808,'Jobber quotes'!$A$2:$A$1101,0))-B808)</f>
        <v>5</v>
      </c>
    </row>
    <row r="809" customFormat="false" ht="15" hidden="false" customHeight="false" outlineLevel="0" collapsed="false">
      <c r="A809" s="23" t="n">
        <v>412329889</v>
      </c>
      <c r="B809" s="24" t="n">
        <v>46111</v>
      </c>
      <c r="C809" s="25" t="s">
        <v>340</v>
      </c>
      <c r="D809" s="25" t="s">
        <v>156</v>
      </c>
      <c r="E809" s="25" t="s">
        <v>107</v>
      </c>
      <c r="F809" s="25" t="s">
        <v>83</v>
      </c>
      <c r="G809" s="25" t="s">
        <v>42</v>
      </c>
      <c r="H809" s="21" t="n">
        <v>8350</v>
      </c>
      <c r="I809" s="25" t="s">
        <v>1174</v>
      </c>
      <c r="J809" s="25" t="s">
        <v>85</v>
      </c>
      <c r="K809" s="25"/>
      <c r="L809" s="25" t="s">
        <v>109</v>
      </c>
      <c r="M809" s="25"/>
      <c r="N809" s="26" t="n">
        <f aca="false">DATE(YEAR(B809),MONTH(B809),1)</f>
        <v>46082</v>
      </c>
      <c r="O809" s="12" t="n">
        <f aca="false">IF(I809="","",INDEX('Jobber quotes'!$C$2:$C$1101,MATCH(I809,'Jobber quotes'!$A$2:$A$1101,0))-B809)</f>
        <v>10</v>
      </c>
    </row>
    <row r="810" customFormat="false" ht="15" hidden="false" customHeight="false" outlineLevel="0" collapsed="false">
      <c r="A810" s="23" t="n">
        <v>412329905</v>
      </c>
      <c r="B810" s="24" t="n">
        <v>46112</v>
      </c>
      <c r="C810" s="25" t="s">
        <v>105</v>
      </c>
      <c r="D810" s="25" t="s">
        <v>106</v>
      </c>
      <c r="E810" s="25" t="s">
        <v>89</v>
      </c>
      <c r="F810" s="25" t="s">
        <v>90</v>
      </c>
      <c r="G810" s="25" t="s">
        <v>115</v>
      </c>
      <c r="H810" s="21"/>
      <c r="I810" s="25"/>
      <c r="J810" s="25"/>
      <c r="K810" s="25"/>
      <c r="L810" s="25" t="s">
        <v>146</v>
      </c>
      <c r="M810" s="25"/>
      <c r="N810" s="26" t="n">
        <f aca="false">DATE(YEAR(B810),MONTH(B810),1)</f>
        <v>46082</v>
      </c>
      <c r="O810" s="12" t="str">
        <f aca="false">IF(I810="","",INDEX('Jobber quotes'!$C$2:$C$1101,MATCH(I810,'Jobber quotes'!$A$2:$A$1101,0))-B810)</f>
        <v/>
      </c>
    </row>
    <row r="811" customFormat="false" ht="15" hidden="false" customHeight="false" outlineLevel="0" collapsed="false">
      <c r="A811" s="23" t="n">
        <v>412329937</v>
      </c>
      <c r="B811" s="24" t="n">
        <v>46112</v>
      </c>
      <c r="C811" s="25" t="s">
        <v>210</v>
      </c>
      <c r="D811" s="25" t="s">
        <v>127</v>
      </c>
      <c r="E811" s="25" t="s">
        <v>89</v>
      </c>
      <c r="F811" s="25" t="s">
        <v>94</v>
      </c>
      <c r="G811" s="25" t="s">
        <v>115</v>
      </c>
      <c r="H811" s="21"/>
      <c r="I811" s="25"/>
      <c r="J811" s="25"/>
      <c r="K811" s="25"/>
      <c r="L811" s="25" t="s">
        <v>164</v>
      </c>
      <c r="M811" s="25"/>
      <c r="N811" s="26" t="n">
        <f aca="false">DATE(YEAR(B811),MONTH(B811),1)</f>
        <v>46082</v>
      </c>
      <c r="O811" s="12" t="str">
        <f aca="false">IF(I811="","",INDEX('Jobber quotes'!$C$2:$C$1101,MATCH(I811,'Jobber quotes'!$A$2:$A$1101,0))-B811)</f>
        <v/>
      </c>
    </row>
    <row r="812" customFormat="false" ht="15" hidden="false" customHeight="false" outlineLevel="0" collapsed="false">
      <c r="A812" s="23" t="n">
        <v>412329988</v>
      </c>
      <c r="B812" s="24" t="n">
        <v>46112</v>
      </c>
      <c r="C812" s="25" t="s">
        <v>303</v>
      </c>
      <c r="D812" s="25" t="s">
        <v>101</v>
      </c>
      <c r="E812" s="25" t="s">
        <v>102</v>
      </c>
      <c r="F812" s="25" t="s">
        <v>83</v>
      </c>
      <c r="G812" s="25" t="s">
        <v>41</v>
      </c>
      <c r="H812" s="21" t="n">
        <v>14600</v>
      </c>
      <c r="I812" s="25" t="s">
        <v>1175</v>
      </c>
      <c r="J812" s="25" t="s">
        <v>119</v>
      </c>
      <c r="K812" s="25" t="s">
        <v>1176</v>
      </c>
      <c r="L812" s="25"/>
      <c r="M812" s="25"/>
      <c r="N812" s="26" t="n">
        <f aca="false">DATE(YEAR(B812),MONTH(B812),1)</f>
        <v>46082</v>
      </c>
      <c r="O812" s="12" t="n">
        <f aca="false">IF(I812="","",INDEX('Jobber quotes'!$C$2:$C$1101,MATCH(I812,'Jobber quotes'!$A$2:$A$1101,0))-B812)</f>
        <v>2</v>
      </c>
    </row>
    <row r="813" customFormat="false" ht="15" hidden="false" customHeight="false" outlineLevel="0" collapsed="false">
      <c r="A813" s="23" t="n">
        <v>412330020</v>
      </c>
      <c r="B813" s="24" t="n">
        <v>46112</v>
      </c>
      <c r="C813" s="25" t="s">
        <v>177</v>
      </c>
      <c r="D813" s="25" t="s">
        <v>127</v>
      </c>
      <c r="E813" s="25" t="s">
        <v>89</v>
      </c>
      <c r="F813" s="25" t="s">
        <v>90</v>
      </c>
      <c r="G813" s="25" t="s">
        <v>42</v>
      </c>
      <c r="H813" s="21" t="n">
        <v>11150</v>
      </c>
      <c r="I813" s="25" t="s">
        <v>1177</v>
      </c>
      <c r="J813" s="25" t="s">
        <v>85</v>
      </c>
      <c r="K813" s="25"/>
      <c r="L813" s="25" t="s">
        <v>92</v>
      </c>
      <c r="M813" s="25"/>
      <c r="N813" s="26" t="n">
        <f aca="false">DATE(YEAR(B813),MONTH(B813),1)</f>
        <v>46082</v>
      </c>
      <c r="O813" s="12" t="n">
        <f aca="false">IF(I813="","",INDEX('Jobber quotes'!$C$2:$C$1101,MATCH(I813,'Jobber quotes'!$A$2:$A$1101,0))-B813)</f>
        <v>11</v>
      </c>
    </row>
    <row r="814" customFormat="false" ht="15" hidden="false" customHeight="false" outlineLevel="0" collapsed="false">
      <c r="A814" s="23" t="n">
        <v>412330050</v>
      </c>
      <c r="B814" s="24" t="n">
        <v>46112</v>
      </c>
      <c r="C814" s="25" t="s">
        <v>727</v>
      </c>
      <c r="D814" s="25" t="s">
        <v>127</v>
      </c>
      <c r="E814" s="25" t="s">
        <v>89</v>
      </c>
      <c r="F814" s="25" t="s">
        <v>94</v>
      </c>
      <c r="G814" s="25" t="s">
        <v>103</v>
      </c>
      <c r="H814" s="21"/>
      <c r="I814" s="25"/>
      <c r="J814" s="25"/>
      <c r="K814" s="25"/>
      <c r="L814" s="25"/>
      <c r="M814" s="25" t="s">
        <v>104</v>
      </c>
      <c r="N814" s="26" t="n">
        <f aca="false">DATE(YEAR(B814),MONTH(B814),1)</f>
        <v>46082</v>
      </c>
      <c r="O814" s="12" t="str">
        <f aca="false">IF(I814="","",INDEX('Jobber quotes'!$C$2:$C$1101,MATCH(I814,'Jobber quotes'!$A$2:$A$1101,0))-B814)</f>
        <v/>
      </c>
    </row>
    <row r="815" customFormat="false" ht="15" hidden="false" customHeight="false" outlineLevel="0" collapsed="false">
      <c r="A815" s="23" t="n">
        <v>412330097</v>
      </c>
      <c r="B815" s="24" t="n">
        <v>46113</v>
      </c>
      <c r="C815" s="25" t="s">
        <v>951</v>
      </c>
      <c r="D815" s="25" t="s">
        <v>127</v>
      </c>
      <c r="E815" s="25" t="s">
        <v>89</v>
      </c>
      <c r="F815" s="25" t="s">
        <v>83</v>
      </c>
      <c r="G815" s="25" t="s">
        <v>42</v>
      </c>
      <c r="H815" s="21" t="n">
        <v>13750</v>
      </c>
      <c r="I815" s="25" t="s">
        <v>1178</v>
      </c>
      <c r="J815" s="25" t="s">
        <v>85</v>
      </c>
      <c r="K815" s="25"/>
      <c r="L815" s="25" t="s">
        <v>92</v>
      </c>
      <c r="M815" s="25"/>
      <c r="N815" s="26" t="n">
        <f aca="false">DATE(YEAR(B815),MONTH(B815),1)</f>
        <v>46113</v>
      </c>
      <c r="O815" s="12" t="n">
        <f aca="false">IF(I815="","",INDEX('Jobber quotes'!$C$2:$C$1101,MATCH(I815,'Jobber quotes'!$A$2:$A$1101,0))-B815)</f>
        <v>11</v>
      </c>
    </row>
    <row r="816" customFormat="false" ht="15" hidden="false" customHeight="false" outlineLevel="0" collapsed="false">
      <c r="A816" s="23" t="n">
        <v>412330138</v>
      </c>
      <c r="B816" s="24" t="n">
        <v>46113</v>
      </c>
      <c r="C816" s="25" t="s">
        <v>738</v>
      </c>
      <c r="D816" s="25" t="s">
        <v>101</v>
      </c>
      <c r="E816" s="25" t="s">
        <v>107</v>
      </c>
      <c r="F816" s="25" t="s">
        <v>90</v>
      </c>
      <c r="G816" s="25" t="s">
        <v>42</v>
      </c>
      <c r="H816" s="21" t="n">
        <v>20600</v>
      </c>
      <c r="I816" s="25" t="s">
        <v>1179</v>
      </c>
      <c r="J816" s="25" t="s">
        <v>85</v>
      </c>
      <c r="K816" s="25"/>
      <c r="L816" s="25" t="s">
        <v>92</v>
      </c>
      <c r="M816" s="25"/>
      <c r="N816" s="26" t="n">
        <f aca="false">DATE(YEAR(B816),MONTH(B816),1)</f>
        <v>46113</v>
      </c>
      <c r="O816" s="12" t="n">
        <f aca="false">IF(I816="","",INDEX('Jobber quotes'!$C$2:$C$1101,MATCH(I816,'Jobber quotes'!$A$2:$A$1101,0))-B816)</f>
        <v>3</v>
      </c>
    </row>
    <row r="817" customFormat="false" ht="15" hidden="false" customHeight="false" outlineLevel="0" collapsed="false">
      <c r="A817" s="23" t="n">
        <v>412330156</v>
      </c>
      <c r="B817" s="24" t="n">
        <v>46113</v>
      </c>
      <c r="C817" s="25" t="s">
        <v>1180</v>
      </c>
      <c r="D817" s="25" t="s">
        <v>111</v>
      </c>
      <c r="E817" s="25" t="s">
        <v>82</v>
      </c>
      <c r="F817" s="25" t="s">
        <v>94</v>
      </c>
      <c r="G817" s="25" t="s">
        <v>42</v>
      </c>
      <c r="H817" s="21" t="n">
        <v>8550</v>
      </c>
      <c r="I817" s="25" t="s">
        <v>1181</v>
      </c>
      <c r="J817" s="25" t="s">
        <v>85</v>
      </c>
      <c r="K817" s="25"/>
      <c r="L817" s="25" t="s">
        <v>109</v>
      </c>
      <c r="M817" s="25"/>
      <c r="N817" s="26" t="n">
        <f aca="false">DATE(YEAR(B817),MONTH(B817),1)</f>
        <v>46113</v>
      </c>
      <c r="O817" s="12" t="n">
        <f aca="false">IF(I817="","",INDEX('Jobber quotes'!$C$2:$C$1101,MATCH(I817,'Jobber quotes'!$A$2:$A$1101,0))-B817)</f>
        <v>6</v>
      </c>
    </row>
    <row r="818" customFormat="false" ht="15" hidden="false" customHeight="false" outlineLevel="0" collapsed="false">
      <c r="A818" s="23" t="n">
        <v>412330202</v>
      </c>
      <c r="B818" s="24" t="n">
        <v>46113</v>
      </c>
      <c r="C818" s="25" t="s">
        <v>214</v>
      </c>
      <c r="D818" s="25" t="s">
        <v>127</v>
      </c>
      <c r="E818" s="25" t="s">
        <v>97</v>
      </c>
      <c r="F818" s="25" t="s">
        <v>83</v>
      </c>
      <c r="G818" s="25" t="s">
        <v>42</v>
      </c>
      <c r="H818" s="21" t="n">
        <v>6400</v>
      </c>
      <c r="I818" s="25" t="s">
        <v>1182</v>
      </c>
      <c r="J818" s="25" t="s">
        <v>85</v>
      </c>
      <c r="K818" s="25"/>
      <c r="L818" s="25" t="s">
        <v>92</v>
      </c>
      <c r="M818" s="25"/>
      <c r="N818" s="26" t="n">
        <f aca="false">DATE(YEAR(B818),MONTH(B818),1)</f>
        <v>46113</v>
      </c>
      <c r="O818" s="12" t="n">
        <f aca="false">IF(I818="","",INDEX('Jobber quotes'!$C$2:$C$1101,MATCH(I818,'Jobber quotes'!$A$2:$A$1101,0))-B818)</f>
        <v>5</v>
      </c>
    </row>
    <row r="819" customFormat="false" ht="15" hidden="false" customHeight="false" outlineLevel="0" collapsed="false">
      <c r="A819" s="23" t="n">
        <v>412330242</v>
      </c>
      <c r="B819" s="24" t="n">
        <v>46113</v>
      </c>
      <c r="C819" s="25" t="s">
        <v>515</v>
      </c>
      <c r="D819" s="25" t="s">
        <v>127</v>
      </c>
      <c r="E819" s="25" t="s">
        <v>97</v>
      </c>
      <c r="F819" s="25" t="s">
        <v>90</v>
      </c>
      <c r="G819" s="25" t="s">
        <v>42</v>
      </c>
      <c r="H819" s="21" t="n">
        <v>13650</v>
      </c>
      <c r="I819" s="25" t="s">
        <v>1183</v>
      </c>
      <c r="J819" s="25" t="s">
        <v>85</v>
      </c>
      <c r="K819" s="25"/>
      <c r="L819" s="25" t="s">
        <v>86</v>
      </c>
      <c r="M819" s="25" t="s">
        <v>125</v>
      </c>
      <c r="N819" s="26" t="n">
        <f aca="false">DATE(YEAR(B819),MONTH(B819),1)</f>
        <v>46113</v>
      </c>
      <c r="O819" s="12" t="n">
        <f aca="false">IF(I819="","",INDEX('Jobber quotes'!$C$2:$C$1101,MATCH(I819,'Jobber quotes'!$A$2:$A$1101,0))-B819)</f>
        <v>8</v>
      </c>
    </row>
    <row r="820" customFormat="false" ht="15" hidden="false" customHeight="false" outlineLevel="0" collapsed="false">
      <c r="A820" s="23" t="n">
        <v>412330268</v>
      </c>
      <c r="B820" s="24" t="n">
        <v>46113</v>
      </c>
      <c r="C820" s="25" t="s">
        <v>763</v>
      </c>
      <c r="D820" s="25" t="s">
        <v>101</v>
      </c>
      <c r="E820" s="25" t="s">
        <v>82</v>
      </c>
      <c r="F820" s="25" t="s">
        <v>94</v>
      </c>
      <c r="G820" s="25" t="s">
        <v>103</v>
      </c>
      <c r="H820" s="21"/>
      <c r="I820" s="25"/>
      <c r="J820" s="25"/>
      <c r="K820" s="25"/>
      <c r="L820" s="25"/>
      <c r="M820" s="25" t="s">
        <v>104</v>
      </c>
      <c r="N820" s="26" t="n">
        <f aca="false">DATE(YEAR(B820),MONTH(B820),1)</f>
        <v>46113</v>
      </c>
      <c r="O820" s="12" t="str">
        <f aca="false">IF(I820="","",INDEX('Jobber quotes'!$C$2:$C$1101,MATCH(I820,'Jobber quotes'!$A$2:$A$1101,0))-B820)</f>
        <v/>
      </c>
    </row>
    <row r="821" customFormat="false" ht="15" hidden="false" customHeight="false" outlineLevel="0" collapsed="false">
      <c r="A821" s="23" t="n">
        <v>412330326</v>
      </c>
      <c r="B821" s="24" t="n">
        <v>46114</v>
      </c>
      <c r="C821" s="25" t="s">
        <v>447</v>
      </c>
      <c r="D821" s="25" t="s">
        <v>81</v>
      </c>
      <c r="E821" s="25" t="s">
        <v>89</v>
      </c>
      <c r="F821" s="25" t="s">
        <v>83</v>
      </c>
      <c r="G821" s="25" t="s">
        <v>42</v>
      </c>
      <c r="H821" s="21" t="n">
        <v>24600</v>
      </c>
      <c r="I821" s="25" t="s">
        <v>1184</v>
      </c>
      <c r="J821" s="25" t="s">
        <v>85</v>
      </c>
      <c r="K821" s="25"/>
      <c r="L821" s="25" t="s">
        <v>92</v>
      </c>
      <c r="M821" s="25" t="s">
        <v>125</v>
      </c>
      <c r="N821" s="26" t="n">
        <f aca="false">DATE(YEAR(B821),MONTH(B821),1)</f>
        <v>46113</v>
      </c>
      <c r="O821" s="12" t="n">
        <f aca="false">IF(I821="","",INDEX('Jobber quotes'!$C$2:$C$1101,MATCH(I821,'Jobber quotes'!$A$2:$A$1101,0))-B821)</f>
        <v>11</v>
      </c>
    </row>
    <row r="822" customFormat="false" ht="15" hidden="false" customHeight="false" outlineLevel="0" collapsed="false">
      <c r="A822" s="23" t="n">
        <v>412330357</v>
      </c>
      <c r="B822" s="24" t="n">
        <v>46114</v>
      </c>
      <c r="C822" s="25" t="s">
        <v>637</v>
      </c>
      <c r="D822" s="25" t="s">
        <v>127</v>
      </c>
      <c r="E822" s="25" t="s">
        <v>89</v>
      </c>
      <c r="F822" s="25" t="s">
        <v>90</v>
      </c>
      <c r="G822" s="25" t="s">
        <v>42</v>
      </c>
      <c r="H822" s="21" t="n">
        <v>3800</v>
      </c>
      <c r="I822" s="25" t="s">
        <v>1185</v>
      </c>
      <c r="J822" s="25" t="s">
        <v>85</v>
      </c>
      <c r="K822" s="25"/>
      <c r="L822" s="25" t="s">
        <v>86</v>
      </c>
      <c r="M822" s="25"/>
      <c r="N822" s="26" t="n">
        <f aca="false">DATE(YEAR(B822),MONTH(B822),1)</f>
        <v>46113</v>
      </c>
      <c r="O822" s="12" t="n">
        <f aca="false">IF(I822="","",INDEX('Jobber quotes'!$C$2:$C$1101,MATCH(I822,'Jobber quotes'!$A$2:$A$1101,0))-B822)</f>
        <v>6</v>
      </c>
    </row>
    <row r="823" customFormat="false" ht="15" hidden="false" customHeight="false" outlineLevel="0" collapsed="false">
      <c r="A823" s="23" t="n">
        <v>412330388</v>
      </c>
      <c r="B823" s="24" t="n">
        <v>46114</v>
      </c>
      <c r="C823" s="25" t="s">
        <v>439</v>
      </c>
      <c r="D823" s="25" t="s">
        <v>106</v>
      </c>
      <c r="E823" s="25" t="s">
        <v>112</v>
      </c>
      <c r="F823" s="25" t="s">
        <v>94</v>
      </c>
      <c r="G823" s="25" t="s">
        <v>42</v>
      </c>
      <c r="H823" s="21" t="n">
        <v>3850</v>
      </c>
      <c r="I823" s="25" t="s">
        <v>1186</v>
      </c>
      <c r="J823" s="25" t="s">
        <v>85</v>
      </c>
      <c r="K823" s="25"/>
      <c r="L823" s="25" t="s">
        <v>109</v>
      </c>
      <c r="M823" s="25"/>
      <c r="N823" s="26" t="n">
        <f aca="false">DATE(YEAR(B823),MONTH(B823),1)</f>
        <v>46113</v>
      </c>
      <c r="O823" s="12" t="n">
        <f aca="false">IF(I823="","",INDEX('Jobber quotes'!$C$2:$C$1101,MATCH(I823,'Jobber quotes'!$A$2:$A$1101,0))-B823)</f>
        <v>13</v>
      </c>
    </row>
    <row r="824" customFormat="false" ht="15" hidden="false" customHeight="false" outlineLevel="0" collapsed="false">
      <c r="A824" s="23" t="n">
        <v>412330418</v>
      </c>
      <c r="B824" s="24" t="n">
        <v>46114</v>
      </c>
      <c r="C824" s="25" t="s">
        <v>1187</v>
      </c>
      <c r="D824" s="25" t="s">
        <v>106</v>
      </c>
      <c r="E824" s="25" t="s">
        <v>112</v>
      </c>
      <c r="F824" s="25" t="s">
        <v>83</v>
      </c>
      <c r="G824" s="25" t="s">
        <v>115</v>
      </c>
      <c r="H824" s="21"/>
      <c r="I824" s="25"/>
      <c r="J824" s="25"/>
      <c r="K824" s="25"/>
      <c r="L824" s="25" t="s">
        <v>171</v>
      </c>
      <c r="M824" s="25"/>
      <c r="N824" s="26" t="n">
        <f aca="false">DATE(YEAR(B824),MONTH(B824),1)</f>
        <v>46113</v>
      </c>
      <c r="O824" s="12" t="str">
        <f aca="false">IF(I824="","",INDEX('Jobber quotes'!$C$2:$C$1101,MATCH(I824,'Jobber quotes'!$A$2:$A$1101,0))-B824)</f>
        <v/>
      </c>
    </row>
    <row r="825" customFormat="false" ht="15" hidden="false" customHeight="false" outlineLevel="0" collapsed="false">
      <c r="A825" s="23" t="n">
        <v>412330472</v>
      </c>
      <c r="B825" s="24" t="n">
        <v>46114</v>
      </c>
      <c r="C825" s="25" t="s">
        <v>833</v>
      </c>
      <c r="D825" s="25" t="s">
        <v>101</v>
      </c>
      <c r="E825" s="25" t="s">
        <v>82</v>
      </c>
      <c r="F825" s="25" t="s">
        <v>90</v>
      </c>
      <c r="G825" s="25" t="s">
        <v>42</v>
      </c>
      <c r="H825" s="21" t="n">
        <v>10250</v>
      </c>
      <c r="I825" s="25" t="s">
        <v>1188</v>
      </c>
      <c r="J825" s="25" t="s">
        <v>85</v>
      </c>
      <c r="K825" s="25"/>
      <c r="L825" s="25" t="s">
        <v>109</v>
      </c>
      <c r="M825" s="25"/>
      <c r="N825" s="26" t="n">
        <f aca="false">DATE(YEAR(B825),MONTH(B825),1)</f>
        <v>46113</v>
      </c>
      <c r="O825" s="12" t="n">
        <f aca="false">IF(I825="","",INDEX('Jobber quotes'!$C$2:$C$1101,MATCH(I825,'Jobber quotes'!$A$2:$A$1101,0))-B825)</f>
        <v>3</v>
      </c>
    </row>
    <row r="826" customFormat="false" ht="15" hidden="false" customHeight="false" outlineLevel="0" collapsed="false">
      <c r="A826" s="23" t="n">
        <v>412330493</v>
      </c>
      <c r="B826" s="24" t="n">
        <v>46115</v>
      </c>
      <c r="C826" s="25" t="s">
        <v>457</v>
      </c>
      <c r="D826" s="25" t="s">
        <v>88</v>
      </c>
      <c r="E826" s="25" t="s">
        <v>89</v>
      </c>
      <c r="F826" s="25" t="s">
        <v>94</v>
      </c>
      <c r="G826" s="25" t="s">
        <v>42</v>
      </c>
      <c r="H826" s="21" t="n">
        <v>31400</v>
      </c>
      <c r="I826" s="25" t="s">
        <v>1189</v>
      </c>
      <c r="J826" s="25" t="s">
        <v>85</v>
      </c>
      <c r="K826" s="25"/>
      <c r="L826" s="25" t="s">
        <v>99</v>
      </c>
      <c r="M826" s="25"/>
      <c r="N826" s="26" t="n">
        <f aca="false">DATE(YEAR(B826),MONTH(B826),1)</f>
        <v>46113</v>
      </c>
      <c r="O826" s="12" t="n">
        <f aca="false">IF(I826="","",INDEX('Jobber quotes'!$C$2:$C$1101,MATCH(I826,'Jobber quotes'!$A$2:$A$1101,0))-B826)</f>
        <v>10</v>
      </c>
    </row>
    <row r="827" customFormat="false" ht="15" hidden="false" customHeight="false" outlineLevel="0" collapsed="false">
      <c r="A827" s="23" t="n">
        <v>412330527</v>
      </c>
      <c r="B827" s="24" t="n">
        <v>46115</v>
      </c>
      <c r="C827" s="25" t="s">
        <v>126</v>
      </c>
      <c r="D827" s="25" t="s">
        <v>127</v>
      </c>
      <c r="E827" s="25" t="s">
        <v>82</v>
      </c>
      <c r="F827" s="25" t="s">
        <v>83</v>
      </c>
      <c r="G827" s="25" t="s">
        <v>42</v>
      </c>
      <c r="H827" s="21" t="n">
        <v>5500</v>
      </c>
      <c r="I827" s="25" t="s">
        <v>1190</v>
      </c>
      <c r="J827" s="25" t="s">
        <v>85</v>
      </c>
      <c r="K827" s="25"/>
      <c r="L827" s="25" t="s">
        <v>109</v>
      </c>
      <c r="M827" s="25"/>
      <c r="N827" s="26" t="n">
        <f aca="false">DATE(YEAR(B827),MONTH(B827),1)</f>
        <v>46113</v>
      </c>
      <c r="O827" s="12" t="n">
        <f aca="false">IF(I827="","",INDEX('Jobber quotes'!$C$2:$C$1101,MATCH(I827,'Jobber quotes'!$A$2:$A$1101,0))-B827)</f>
        <v>4</v>
      </c>
    </row>
    <row r="828" customFormat="false" ht="15" hidden="false" customHeight="false" outlineLevel="0" collapsed="false">
      <c r="A828" s="23" t="n">
        <v>412330577</v>
      </c>
      <c r="B828" s="24" t="n">
        <v>46115</v>
      </c>
      <c r="C828" s="25" t="s">
        <v>927</v>
      </c>
      <c r="D828" s="25" t="s">
        <v>127</v>
      </c>
      <c r="E828" s="25" t="s">
        <v>82</v>
      </c>
      <c r="F828" s="25" t="s">
        <v>90</v>
      </c>
      <c r="G828" s="25" t="s">
        <v>41</v>
      </c>
      <c r="H828" s="21" t="n">
        <v>13400</v>
      </c>
      <c r="I828" s="25" t="s">
        <v>1191</v>
      </c>
      <c r="J828" s="25" t="s">
        <v>119</v>
      </c>
      <c r="K828" s="25" t="s">
        <v>1192</v>
      </c>
      <c r="L828" s="25"/>
      <c r="M828" s="25" t="s">
        <v>125</v>
      </c>
      <c r="N828" s="26" t="n">
        <f aca="false">DATE(YEAR(B828),MONTH(B828),1)</f>
        <v>46113</v>
      </c>
      <c r="O828" s="12" t="n">
        <f aca="false">IF(I828="","",INDEX('Jobber quotes'!$C$2:$C$1101,MATCH(I828,'Jobber quotes'!$A$2:$A$1101,0))-B828)</f>
        <v>2</v>
      </c>
    </row>
    <row r="829" customFormat="false" ht="15" hidden="false" customHeight="false" outlineLevel="0" collapsed="false">
      <c r="A829" s="23" t="n">
        <v>412330619</v>
      </c>
      <c r="B829" s="24" t="n">
        <v>46115</v>
      </c>
      <c r="C829" s="25" t="s">
        <v>580</v>
      </c>
      <c r="D829" s="25" t="s">
        <v>111</v>
      </c>
      <c r="E829" s="25" t="s">
        <v>82</v>
      </c>
      <c r="F829" s="25" t="s">
        <v>94</v>
      </c>
      <c r="G829" s="25" t="s">
        <v>41</v>
      </c>
      <c r="H829" s="21" t="n">
        <v>44900</v>
      </c>
      <c r="I829" s="25" t="s">
        <v>1193</v>
      </c>
      <c r="J829" s="25" t="s">
        <v>119</v>
      </c>
      <c r="K829" s="25" t="s">
        <v>1194</v>
      </c>
      <c r="L829" s="25"/>
      <c r="M829" s="25"/>
      <c r="N829" s="26" t="n">
        <f aca="false">DATE(YEAR(B829),MONTH(B829),1)</f>
        <v>46113</v>
      </c>
      <c r="O829" s="12" t="n">
        <f aca="false">IF(I829="","",INDEX('Jobber quotes'!$C$2:$C$1101,MATCH(I829,'Jobber quotes'!$A$2:$A$1101,0))-B829)</f>
        <v>3</v>
      </c>
    </row>
    <row r="830" customFormat="false" ht="15" hidden="false" customHeight="false" outlineLevel="0" collapsed="false">
      <c r="A830" s="23" t="n">
        <v>412330650</v>
      </c>
      <c r="B830" s="24" t="n">
        <v>46116</v>
      </c>
      <c r="C830" s="25" t="s">
        <v>580</v>
      </c>
      <c r="D830" s="25" t="s">
        <v>111</v>
      </c>
      <c r="E830" s="25" t="s">
        <v>89</v>
      </c>
      <c r="F830" s="25" t="s">
        <v>83</v>
      </c>
      <c r="G830" s="25" t="s">
        <v>103</v>
      </c>
      <c r="H830" s="21"/>
      <c r="I830" s="25"/>
      <c r="J830" s="25"/>
      <c r="K830" s="25"/>
      <c r="L830" s="25"/>
      <c r="M830" s="25" t="s">
        <v>104</v>
      </c>
      <c r="N830" s="26" t="n">
        <f aca="false">DATE(YEAR(B830),MONTH(B830),1)</f>
        <v>46113</v>
      </c>
      <c r="O830" s="12" t="str">
        <f aca="false">IF(I830="","",INDEX('Jobber quotes'!$C$2:$C$1101,MATCH(I830,'Jobber quotes'!$A$2:$A$1101,0))-B830)</f>
        <v/>
      </c>
    </row>
    <row r="831" customFormat="false" ht="15" hidden="false" customHeight="false" outlineLevel="0" collapsed="false">
      <c r="A831" s="23" t="n">
        <v>412330683</v>
      </c>
      <c r="B831" s="24" t="n">
        <v>46116</v>
      </c>
      <c r="C831" s="25" t="s">
        <v>393</v>
      </c>
      <c r="D831" s="25" t="s">
        <v>101</v>
      </c>
      <c r="E831" s="25" t="s">
        <v>107</v>
      </c>
      <c r="F831" s="25" t="s">
        <v>90</v>
      </c>
      <c r="G831" s="25" t="s">
        <v>115</v>
      </c>
      <c r="H831" s="21"/>
      <c r="I831" s="25"/>
      <c r="J831" s="25"/>
      <c r="K831" s="25"/>
      <c r="L831" s="25" t="s">
        <v>164</v>
      </c>
      <c r="M831" s="25"/>
      <c r="N831" s="26" t="n">
        <f aca="false">DATE(YEAR(B831),MONTH(B831),1)</f>
        <v>46113</v>
      </c>
      <c r="O831" s="12" t="str">
        <f aca="false">IF(I831="","",INDEX('Jobber quotes'!$C$2:$C$1101,MATCH(I831,'Jobber quotes'!$A$2:$A$1101,0))-B831)</f>
        <v/>
      </c>
    </row>
    <row r="832" customFormat="false" ht="15" hidden="false" customHeight="false" outlineLevel="0" collapsed="false">
      <c r="A832" s="23" t="n">
        <v>412330713</v>
      </c>
      <c r="B832" s="24" t="n">
        <v>46117</v>
      </c>
      <c r="C832" s="25" t="s">
        <v>492</v>
      </c>
      <c r="D832" s="25" t="s">
        <v>88</v>
      </c>
      <c r="E832" s="25" t="s">
        <v>97</v>
      </c>
      <c r="F832" s="25" t="s">
        <v>94</v>
      </c>
      <c r="G832" s="25" t="s">
        <v>41</v>
      </c>
      <c r="H832" s="21" t="n">
        <v>5050</v>
      </c>
      <c r="I832" s="25" t="s">
        <v>1195</v>
      </c>
      <c r="J832" s="25" t="s">
        <v>119</v>
      </c>
      <c r="K832" s="25" t="s">
        <v>1196</v>
      </c>
      <c r="L832" s="25"/>
      <c r="M832" s="25"/>
      <c r="N832" s="26" t="n">
        <f aca="false">DATE(YEAR(B832),MONTH(B832),1)</f>
        <v>46113</v>
      </c>
      <c r="O832" s="12" t="n">
        <f aca="false">IF(I832="","",INDEX('Jobber quotes'!$C$2:$C$1101,MATCH(I832,'Jobber quotes'!$A$2:$A$1101,0))-B832)</f>
        <v>8</v>
      </c>
    </row>
    <row r="833" customFormat="false" ht="15" hidden="false" customHeight="false" outlineLevel="0" collapsed="false">
      <c r="A833" s="23" t="n">
        <v>412330766</v>
      </c>
      <c r="B833" s="24" t="n">
        <v>46118</v>
      </c>
      <c r="C833" s="25" t="s">
        <v>580</v>
      </c>
      <c r="D833" s="25" t="s">
        <v>111</v>
      </c>
      <c r="E833" s="25" t="s">
        <v>112</v>
      </c>
      <c r="F833" s="25" t="s">
        <v>83</v>
      </c>
      <c r="G833" s="25" t="s">
        <v>41</v>
      </c>
      <c r="H833" s="21" t="n">
        <v>46550</v>
      </c>
      <c r="I833" s="25" t="s">
        <v>1197</v>
      </c>
      <c r="J833" s="25" t="s">
        <v>119</v>
      </c>
      <c r="K833" s="25" t="s">
        <v>1198</v>
      </c>
      <c r="L833" s="25"/>
      <c r="M833" s="25"/>
      <c r="N833" s="26" t="n">
        <f aca="false">DATE(YEAR(B833),MONTH(B833),1)</f>
        <v>46113</v>
      </c>
      <c r="O833" s="12" t="n">
        <f aca="false">IF(I833="","",INDEX('Jobber quotes'!$C$2:$C$1101,MATCH(I833,'Jobber quotes'!$A$2:$A$1101,0))-B833)</f>
        <v>10</v>
      </c>
    </row>
    <row r="834" customFormat="false" ht="15" hidden="false" customHeight="false" outlineLevel="0" collapsed="false">
      <c r="A834" s="23" t="n">
        <v>412330786</v>
      </c>
      <c r="B834" s="24" t="n">
        <v>46118</v>
      </c>
      <c r="C834" s="25" t="s">
        <v>117</v>
      </c>
      <c r="D834" s="25" t="s">
        <v>106</v>
      </c>
      <c r="E834" s="25" t="s">
        <v>82</v>
      </c>
      <c r="F834" s="25" t="s">
        <v>90</v>
      </c>
      <c r="G834" s="25" t="s">
        <v>42</v>
      </c>
      <c r="H834" s="21" t="n">
        <v>4150</v>
      </c>
      <c r="I834" s="25" t="s">
        <v>1199</v>
      </c>
      <c r="J834" s="25" t="s">
        <v>85</v>
      </c>
      <c r="K834" s="25"/>
      <c r="L834" s="25" t="s">
        <v>109</v>
      </c>
      <c r="M834" s="25"/>
      <c r="N834" s="26" t="n">
        <f aca="false">DATE(YEAR(B834),MONTH(B834),1)</f>
        <v>46113</v>
      </c>
      <c r="O834" s="12" t="n">
        <f aca="false">IF(I834="","",INDEX('Jobber quotes'!$C$2:$C$1101,MATCH(I834,'Jobber quotes'!$A$2:$A$1101,0))-B834)</f>
        <v>1</v>
      </c>
    </row>
    <row r="835" customFormat="false" ht="15" hidden="false" customHeight="false" outlineLevel="0" collapsed="false">
      <c r="A835" s="23" t="n">
        <v>412330838</v>
      </c>
      <c r="B835" s="24" t="n">
        <v>46118</v>
      </c>
      <c r="C835" s="25" t="s">
        <v>914</v>
      </c>
      <c r="D835" s="25" t="s">
        <v>81</v>
      </c>
      <c r="E835" s="25" t="s">
        <v>82</v>
      </c>
      <c r="F835" s="25" t="s">
        <v>94</v>
      </c>
      <c r="G835" s="25" t="s">
        <v>41</v>
      </c>
      <c r="H835" s="21" t="n">
        <v>18000</v>
      </c>
      <c r="I835" s="25" t="s">
        <v>1200</v>
      </c>
      <c r="J835" s="25" t="s">
        <v>119</v>
      </c>
      <c r="K835" s="25" t="s">
        <v>1201</v>
      </c>
      <c r="L835" s="25"/>
      <c r="M835" s="25" t="s">
        <v>125</v>
      </c>
      <c r="N835" s="26" t="n">
        <f aca="false">DATE(YEAR(B835),MONTH(B835),1)</f>
        <v>46113</v>
      </c>
      <c r="O835" s="12" t="n">
        <f aca="false">IF(I835="","",INDEX('Jobber quotes'!$C$2:$C$1101,MATCH(I835,'Jobber quotes'!$A$2:$A$1101,0))-B835)</f>
        <v>2</v>
      </c>
    </row>
    <row r="836" customFormat="false" ht="15" hidden="false" customHeight="false" outlineLevel="0" collapsed="false">
      <c r="A836" s="23" t="n">
        <v>412330862</v>
      </c>
      <c r="B836" s="24" t="n">
        <v>46118</v>
      </c>
      <c r="C836" s="25" t="s">
        <v>270</v>
      </c>
      <c r="D836" s="25" t="s">
        <v>127</v>
      </c>
      <c r="E836" s="25" t="s">
        <v>82</v>
      </c>
      <c r="F836" s="25" t="s">
        <v>83</v>
      </c>
      <c r="G836" s="25" t="s">
        <v>41</v>
      </c>
      <c r="H836" s="21" t="n">
        <v>8900</v>
      </c>
      <c r="I836" s="25" t="s">
        <v>1202</v>
      </c>
      <c r="J836" s="25" t="s">
        <v>119</v>
      </c>
      <c r="K836" s="25" t="s">
        <v>1203</v>
      </c>
      <c r="L836" s="25"/>
      <c r="M836" s="25" t="s">
        <v>125</v>
      </c>
      <c r="N836" s="26" t="n">
        <f aca="false">DATE(YEAR(B836),MONTH(B836),1)</f>
        <v>46113</v>
      </c>
      <c r="O836" s="12" t="n">
        <f aca="false">IF(I836="","",INDEX('Jobber quotes'!$C$2:$C$1101,MATCH(I836,'Jobber quotes'!$A$2:$A$1101,0))-B836)</f>
        <v>2</v>
      </c>
    </row>
    <row r="837" customFormat="false" ht="15" hidden="false" customHeight="false" outlineLevel="0" collapsed="false">
      <c r="A837" s="23" t="n">
        <v>412330920</v>
      </c>
      <c r="B837" s="24" t="n">
        <v>46118</v>
      </c>
      <c r="C837" s="25" t="s">
        <v>523</v>
      </c>
      <c r="D837" s="25" t="s">
        <v>111</v>
      </c>
      <c r="E837" s="25" t="s">
        <v>89</v>
      </c>
      <c r="F837" s="25" t="s">
        <v>90</v>
      </c>
      <c r="G837" s="25" t="s">
        <v>115</v>
      </c>
      <c r="H837" s="21"/>
      <c r="I837" s="25"/>
      <c r="J837" s="25"/>
      <c r="K837" s="25"/>
      <c r="L837" s="25" t="s">
        <v>164</v>
      </c>
      <c r="M837" s="25"/>
      <c r="N837" s="26" t="n">
        <f aca="false">DATE(YEAR(B837),MONTH(B837),1)</f>
        <v>46113</v>
      </c>
      <c r="O837" s="12" t="str">
        <f aca="false">IF(I837="","",INDEX('Jobber quotes'!$C$2:$C$1101,MATCH(I837,'Jobber quotes'!$A$2:$A$1101,0))-B837)</f>
        <v/>
      </c>
    </row>
    <row r="838" customFormat="false" ht="15" hidden="false" customHeight="false" outlineLevel="0" collapsed="false">
      <c r="A838" s="23" t="n">
        <v>412330945</v>
      </c>
      <c r="B838" s="24" t="n">
        <v>46119</v>
      </c>
      <c r="C838" s="25" t="s">
        <v>701</v>
      </c>
      <c r="D838" s="25" t="s">
        <v>111</v>
      </c>
      <c r="E838" s="25" t="s">
        <v>112</v>
      </c>
      <c r="F838" s="25" t="s">
        <v>94</v>
      </c>
      <c r="G838" s="25" t="s">
        <v>41</v>
      </c>
      <c r="H838" s="21" t="n">
        <v>30400</v>
      </c>
      <c r="I838" s="25" t="s">
        <v>1204</v>
      </c>
      <c r="J838" s="25" t="s">
        <v>119</v>
      </c>
      <c r="K838" s="25" t="s">
        <v>1205</v>
      </c>
      <c r="L838" s="25"/>
      <c r="M838" s="25"/>
      <c r="N838" s="26" t="n">
        <f aca="false">DATE(YEAR(B838),MONTH(B838),1)</f>
        <v>46113</v>
      </c>
      <c r="O838" s="12" t="n">
        <f aca="false">IF(I838="","",INDEX('Jobber quotes'!$C$2:$C$1101,MATCH(I838,'Jobber quotes'!$A$2:$A$1101,0))-B838)</f>
        <v>8</v>
      </c>
    </row>
    <row r="839" customFormat="false" ht="15" hidden="false" customHeight="false" outlineLevel="0" collapsed="false">
      <c r="A839" s="23" t="n">
        <v>412330973</v>
      </c>
      <c r="B839" s="24" t="n">
        <v>46120</v>
      </c>
      <c r="C839" s="25" t="s">
        <v>701</v>
      </c>
      <c r="D839" s="25" t="s">
        <v>111</v>
      </c>
      <c r="E839" s="25" t="s">
        <v>82</v>
      </c>
      <c r="F839" s="25" t="s">
        <v>83</v>
      </c>
      <c r="G839" s="25" t="s">
        <v>103</v>
      </c>
      <c r="H839" s="21"/>
      <c r="I839" s="25"/>
      <c r="J839" s="25"/>
      <c r="K839" s="25"/>
      <c r="L839" s="25"/>
      <c r="M839" s="25" t="s">
        <v>104</v>
      </c>
      <c r="N839" s="26" t="n">
        <f aca="false">DATE(YEAR(B839),MONTH(B839),1)</f>
        <v>46113</v>
      </c>
      <c r="O839" s="12" t="str">
        <f aca="false">IF(I839="","",INDEX('Jobber quotes'!$C$2:$C$1101,MATCH(I839,'Jobber quotes'!$A$2:$A$1101,0))-B839)</f>
        <v/>
      </c>
    </row>
    <row r="840" customFormat="false" ht="15" hidden="false" customHeight="false" outlineLevel="0" collapsed="false">
      <c r="A840" s="23" t="n">
        <v>412331015</v>
      </c>
      <c r="B840" s="24" t="n">
        <v>46120</v>
      </c>
      <c r="C840" s="25" t="s">
        <v>466</v>
      </c>
      <c r="D840" s="25" t="s">
        <v>127</v>
      </c>
      <c r="E840" s="25" t="s">
        <v>102</v>
      </c>
      <c r="F840" s="25" t="s">
        <v>90</v>
      </c>
      <c r="G840" s="25" t="s">
        <v>41</v>
      </c>
      <c r="H840" s="21" t="n">
        <v>14100</v>
      </c>
      <c r="I840" s="25" t="s">
        <v>1206</v>
      </c>
      <c r="J840" s="25" t="s">
        <v>119</v>
      </c>
      <c r="K840" s="25" t="s">
        <v>1207</v>
      </c>
      <c r="L840" s="25"/>
      <c r="M840" s="25"/>
      <c r="N840" s="26" t="n">
        <f aca="false">DATE(YEAR(B840),MONTH(B840),1)</f>
        <v>46113</v>
      </c>
      <c r="O840" s="12" t="n">
        <f aca="false">IF(I840="","",INDEX('Jobber quotes'!$C$2:$C$1101,MATCH(I840,'Jobber quotes'!$A$2:$A$1101,0))-B840)</f>
        <v>2</v>
      </c>
    </row>
    <row r="841" customFormat="false" ht="15" hidden="false" customHeight="false" outlineLevel="0" collapsed="false">
      <c r="A841" s="23" t="n">
        <v>412331072</v>
      </c>
      <c r="B841" s="24" t="n">
        <v>46120</v>
      </c>
      <c r="C841" s="25" t="s">
        <v>158</v>
      </c>
      <c r="D841" s="25" t="s">
        <v>106</v>
      </c>
      <c r="E841" s="25" t="s">
        <v>89</v>
      </c>
      <c r="F841" s="25" t="s">
        <v>94</v>
      </c>
      <c r="G841" s="25" t="s">
        <v>42</v>
      </c>
      <c r="H841" s="21" t="n">
        <v>3850</v>
      </c>
      <c r="I841" s="25" t="s">
        <v>1208</v>
      </c>
      <c r="J841" s="25" t="s">
        <v>85</v>
      </c>
      <c r="K841" s="25"/>
      <c r="L841" s="25" t="s">
        <v>99</v>
      </c>
      <c r="M841" s="25"/>
      <c r="N841" s="26" t="n">
        <f aca="false">DATE(YEAR(B841),MONTH(B841),1)</f>
        <v>46113</v>
      </c>
      <c r="O841" s="12" t="n">
        <f aca="false">IF(I841="","",INDEX('Jobber quotes'!$C$2:$C$1101,MATCH(I841,'Jobber quotes'!$A$2:$A$1101,0))-B841)</f>
        <v>2</v>
      </c>
    </row>
    <row r="842" customFormat="false" ht="15" hidden="false" customHeight="false" outlineLevel="0" collapsed="false">
      <c r="A842" s="23" t="n">
        <v>412331106</v>
      </c>
      <c r="B842" s="24" t="n">
        <v>46120</v>
      </c>
      <c r="C842" s="25" t="s">
        <v>717</v>
      </c>
      <c r="D842" s="25" t="s">
        <v>106</v>
      </c>
      <c r="E842" s="25" t="s">
        <v>82</v>
      </c>
      <c r="F842" s="25" t="s">
        <v>83</v>
      </c>
      <c r="G842" s="25" t="s">
        <v>42</v>
      </c>
      <c r="H842" s="21" t="n">
        <v>1400</v>
      </c>
      <c r="I842" s="25" t="s">
        <v>1209</v>
      </c>
      <c r="J842" s="25" t="s">
        <v>85</v>
      </c>
      <c r="K842" s="25"/>
      <c r="L842" s="25" t="s">
        <v>109</v>
      </c>
      <c r="M842" s="25"/>
      <c r="N842" s="26" t="n">
        <f aca="false">DATE(YEAR(B842),MONTH(B842),1)</f>
        <v>46113</v>
      </c>
      <c r="O842" s="12" t="n">
        <f aca="false">IF(I842="","",INDEX('Jobber quotes'!$C$2:$C$1101,MATCH(I842,'Jobber quotes'!$A$2:$A$1101,0))-B842)</f>
        <v>2</v>
      </c>
    </row>
    <row r="843" customFormat="false" ht="15" hidden="false" customHeight="false" outlineLevel="0" collapsed="false">
      <c r="A843" s="23" t="n">
        <v>412331144</v>
      </c>
      <c r="B843" s="24" t="n">
        <v>46121</v>
      </c>
      <c r="C843" s="25" t="s">
        <v>759</v>
      </c>
      <c r="D843" s="25" t="s">
        <v>156</v>
      </c>
      <c r="E843" s="25" t="s">
        <v>89</v>
      </c>
      <c r="F843" s="25" t="s">
        <v>90</v>
      </c>
      <c r="G843" s="25" t="s">
        <v>41</v>
      </c>
      <c r="H843" s="21" t="n">
        <v>15300</v>
      </c>
      <c r="I843" s="25" t="s">
        <v>1210</v>
      </c>
      <c r="J843" s="25" t="s">
        <v>119</v>
      </c>
      <c r="K843" s="25" t="s">
        <v>1211</v>
      </c>
      <c r="L843" s="25"/>
      <c r="M843" s="25"/>
      <c r="N843" s="26" t="n">
        <f aca="false">DATE(YEAR(B843),MONTH(B843),1)</f>
        <v>46113</v>
      </c>
      <c r="O843" s="12" t="n">
        <f aca="false">IF(I843="","",INDEX('Jobber quotes'!$C$2:$C$1101,MATCH(I843,'Jobber quotes'!$A$2:$A$1101,0))-B843)</f>
        <v>5</v>
      </c>
    </row>
    <row r="844" customFormat="false" ht="15" hidden="false" customHeight="false" outlineLevel="0" collapsed="false">
      <c r="A844" s="23" t="n">
        <v>412331175</v>
      </c>
      <c r="B844" s="24" t="n">
        <v>46121</v>
      </c>
      <c r="C844" s="25" t="s">
        <v>328</v>
      </c>
      <c r="D844" s="25" t="s">
        <v>156</v>
      </c>
      <c r="E844" s="25" t="s">
        <v>112</v>
      </c>
      <c r="F844" s="25" t="s">
        <v>94</v>
      </c>
      <c r="G844" s="25" t="s">
        <v>115</v>
      </c>
      <c r="H844" s="21"/>
      <c r="I844" s="25"/>
      <c r="J844" s="25"/>
      <c r="K844" s="25"/>
      <c r="L844" s="25" t="s">
        <v>146</v>
      </c>
      <c r="M844" s="25"/>
      <c r="N844" s="26" t="n">
        <f aca="false">DATE(YEAR(B844),MONTH(B844),1)</f>
        <v>46113</v>
      </c>
      <c r="O844" s="12" t="str">
        <f aca="false">IF(I844="","",INDEX('Jobber quotes'!$C$2:$C$1101,MATCH(I844,'Jobber quotes'!$A$2:$A$1101,0))-B844)</f>
        <v/>
      </c>
    </row>
    <row r="845" customFormat="false" ht="15" hidden="false" customHeight="false" outlineLevel="0" collapsed="false">
      <c r="A845" s="23" t="n">
        <v>412331209</v>
      </c>
      <c r="B845" s="24" t="n">
        <v>46121</v>
      </c>
      <c r="C845" s="25" t="s">
        <v>110</v>
      </c>
      <c r="D845" s="25" t="s">
        <v>111</v>
      </c>
      <c r="E845" s="25" t="s">
        <v>97</v>
      </c>
      <c r="F845" s="25" t="s">
        <v>83</v>
      </c>
      <c r="G845" s="25" t="s">
        <v>41</v>
      </c>
      <c r="H845" s="21" t="n">
        <v>20750</v>
      </c>
      <c r="I845" s="25" t="s">
        <v>1212</v>
      </c>
      <c r="J845" s="25" t="s">
        <v>119</v>
      </c>
      <c r="K845" s="25" t="s">
        <v>1213</v>
      </c>
      <c r="L845" s="25"/>
      <c r="M845" s="25"/>
      <c r="N845" s="26" t="n">
        <f aca="false">DATE(YEAR(B845),MONTH(B845),1)</f>
        <v>46113</v>
      </c>
      <c r="O845" s="12" t="n">
        <f aca="false">IF(I845="","",INDEX('Jobber quotes'!$C$2:$C$1101,MATCH(I845,'Jobber quotes'!$A$2:$A$1101,0))-B845)</f>
        <v>3</v>
      </c>
    </row>
    <row r="846" customFormat="false" ht="15" hidden="false" customHeight="false" outlineLevel="0" collapsed="false">
      <c r="A846" s="23" t="n">
        <v>412331239</v>
      </c>
      <c r="B846" s="24" t="n">
        <v>46121</v>
      </c>
      <c r="C846" s="25" t="s">
        <v>982</v>
      </c>
      <c r="D846" s="25" t="s">
        <v>127</v>
      </c>
      <c r="E846" s="25" t="s">
        <v>107</v>
      </c>
      <c r="F846" s="25" t="s">
        <v>90</v>
      </c>
      <c r="G846" s="25" t="s">
        <v>42</v>
      </c>
      <c r="H846" s="21" t="n">
        <v>11500</v>
      </c>
      <c r="I846" s="25" t="s">
        <v>1214</v>
      </c>
      <c r="J846" s="25" t="s">
        <v>85</v>
      </c>
      <c r="K846" s="25"/>
      <c r="L846" s="25" t="s">
        <v>109</v>
      </c>
      <c r="M846" s="25"/>
      <c r="N846" s="26" t="n">
        <f aca="false">DATE(YEAR(B846),MONTH(B846),1)</f>
        <v>46113</v>
      </c>
      <c r="O846" s="12" t="n">
        <f aca="false">IF(I846="","",INDEX('Jobber quotes'!$C$2:$C$1101,MATCH(I846,'Jobber quotes'!$A$2:$A$1101,0))-B846)</f>
        <v>8</v>
      </c>
    </row>
    <row r="847" customFormat="false" ht="15" hidden="false" customHeight="false" outlineLevel="0" collapsed="false">
      <c r="A847" s="23" t="n">
        <v>412331279</v>
      </c>
      <c r="B847" s="24" t="n">
        <v>46121</v>
      </c>
      <c r="C847" s="25" t="s">
        <v>1133</v>
      </c>
      <c r="D847" s="25" t="s">
        <v>81</v>
      </c>
      <c r="E847" s="25" t="s">
        <v>89</v>
      </c>
      <c r="F847" s="25" t="s">
        <v>94</v>
      </c>
      <c r="G847" s="25" t="s">
        <v>41</v>
      </c>
      <c r="H847" s="21" t="n">
        <v>27950</v>
      </c>
      <c r="I847" s="25" t="s">
        <v>1215</v>
      </c>
      <c r="J847" s="25" t="s">
        <v>119</v>
      </c>
      <c r="K847" s="25" t="s">
        <v>1216</v>
      </c>
      <c r="L847" s="25"/>
      <c r="M847" s="25"/>
      <c r="N847" s="26" t="n">
        <f aca="false">DATE(YEAR(B847),MONTH(B847),1)</f>
        <v>46113</v>
      </c>
      <c r="O847" s="12" t="n">
        <f aca="false">IF(I847="","",INDEX('Jobber quotes'!$C$2:$C$1101,MATCH(I847,'Jobber quotes'!$A$2:$A$1101,0))-B847)</f>
        <v>10</v>
      </c>
    </row>
    <row r="848" customFormat="false" ht="15" hidden="false" customHeight="false" outlineLevel="0" collapsed="false">
      <c r="A848" s="23" t="n">
        <v>412331324</v>
      </c>
      <c r="B848" s="24" t="n">
        <v>46121</v>
      </c>
      <c r="C848" s="25" t="s">
        <v>806</v>
      </c>
      <c r="D848" s="25" t="s">
        <v>127</v>
      </c>
      <c r="E848" s="25" t="s">
        <v>112</v>
      </c>
      <c r="F848" s="25" t="s">
        <v>83</v>
      </c>
      <c r="G848" s="25" t="s">
        <v>115</v>
      </c>
      <c r="H848" s="21"/>
      <c r="I848" s="25"/>
      <c r="J848" s="25"/>
      <c r="K848" s="25"/>
      <c r="L848" s="25" t="s">
        <v>171</v>
      </c>
      <c r="M848" s="25"/>
      <c r="N848" s="26" t="n">
        <f aca="false">DATE(YEAR(B848),MONTH(B848),1)</f>
        <v>46113</v>
      </c>
      <c r="O848" s="12" t="str">
        <f aca="false">IF(I848="","",INDEX('Jobber quotes'!$C$2:$C$1101,MATCH(I848,'Jobber quotes'!$A$2:$A$1101,0))-B848)</f>
        <v/>
      </c>
    </row>
    <row r="849" customFormat="false" ht="15" hidden="false" customHeight="false" outlineLevel="0" collapsed="false">
      <c r="A849" s="23" t="n">
        <v>412331369</v>
      </c>
      <c r="B849" s="24" t="n">
        <v>46121</v>
      </c>
      <c r="C849" s="25" t="s">
        <v>613</v>
      </c>
      <c r="D849" s="25" t="s">
        <v>156</v>
      </c>
      <c r="E849" s="25" t="s">
        <v>97</v>
      </c>
      <c r="F849" s="25" t="s">
        <v>90</v>
      </c>
      <c r="G849" s="25" t="s">
        <v>115</v>
      </c>
      <c r="H849" s="21"/>
      <c r="I849" s="25"/>
      <c r="J849" s="25"/>
      <c r="K849" s="25"/>
      <c r="L849" s="25" t="s">
        <v>146</v>
      </c>
      <c r="M849" s="25"/>
      <c r="N849" s="26" t="n">
        <f aca="false">DATE(YEAR(B849),MONTH(B849),1)</f>
        <v>46113</v>
      </c>
      <c r="O849" s="12" t="str">
        <f aca="false">IF(I849="","",INDEX('Jobber quotes'!$C$2:$C$1101,MATCH(I849,'Jobber quotes'!$A$2:$A$1101,0))-B849)</f>
        <v/>
      </c>
    </row>
    <row r="850" customFormat="false" ht="15" hidden="false" customHeight="false" outlineLevel="0" collapsed="false">
      <c r="A850" s="23" t="n">
        <v>412331376</v>
      </c>
      <c r="B850" s="24" t="n">
        <v>46122</v>
      </c>
      <c r="C850" s="25" t="s">
        <v>419</v>
      </c>
      <c r="D850" s="25" t="s">
        <v>127</v>
      </c>
      <c r="E850" s="25" t="s">
        <v>89</v>
      </c>
      <c r="F850" s="25" t="s">
        <v>94</v>
      </c>
      <c r="G850" s="25" t="s">
        <v>41</v>
      </c>
      <c r="H850" s="21" t="n">
        <v>15600</v>
      </c>
      <c r="I850" s="25" t="s">
        <v>1217</v>
      </c>
      <c r="J850" s="25" t="s">
        <v>119</v>
      </c>
      <c r="K850" s="25" t="s">
        <v>1218</v>
      </c>
      <c r="L850" s="25"/>
      <c r="M850" s="25"/>
      <c r="N850" s="26" t="n">
        <f aca="false">DATE(YEAR(B850),MONTH(B850),1)</f>
        <v>46113</v>
      </c>
      <c r="O850" s="12" t="n">
        <f aca="false">IF(I850="","",INDEX('Jobber quotes'!$C$2:$C$1101,MATCH(I850,'Jobber quotes'!$A$2:$A$1101,0))-B850)</f>
        <v>9</v>
      </c>
    </row>
    <row r="851" customFormat="false" ht="15" hidden="false" customHeight="false" outlineLevel="0" collapsed="false">
      <c r="A851" s="23" t="n">
        <v>412331431</v>
      </c>
      <c r="B851" s="24" t="n">
        <v>46122</v>
      </c>
      <c r="C851" s="25" t="s">
        <v>562</v>
      </c>
      <c r="D851" s="25" t="s">
        <v>81</v>
      </c>
      <c r="E851" s="25" t="s">
        <v>82</v>
      </c>
      <c r="F851" s="25" t="s">
        <v>83</v>
      </c>
      <c r="G851" s="25" t="s">
        <v>42</v>
      </c>
      <c r="H851" s="21" t="n">
        <v>12450</v>
      </c>
      <c r="I851" s="25" t="s">
        <v>1219</v>
      </c>
      <c r="J851" s="25" t="s">
        <v>85</v>
      </c>
      <c r="K851" s="25"/>
      <c r="L851" s="25" t="s">
        <v>99</v>
      </c>
      <c r="M851" s="25"/>
      <c r="N851" s="26" t="n">
        <f aca="false">DATE(YEAR(B851),MONTH(B851),1)</f>
        <v>46113</v>
      </c>
      <c r="O851" s="12" t="n">
        <f aca="false">IF(I851="","",INDEX('Jobber quotes'!$C$2:$C$1101,MATCH(I851,'Jobber quotes'!$A$2:$A$1101,0))-B851)</f>
        <v>6</v>
      </c>
    </row>
    <row r="852" customFormat="false" ht="15" hidden="false" customHeight="false" outlineLevel="0" collapsed="false">
      <c r="A852" s="23" t="n">
        <v>412331458</v>
      </c>
      <c r="B852" s="24" t="n">
        <v>46122</v>
      </c>
      <c r="C852" s="25" t="s">
        <v>188</v>
      </c>
      <c r="D852" s="25" t="s">
        <v>111</v>
      </c>
      <c r="E852" s="25" t="s">
        <v>89</v>
      </c>
      <c r="F852" s="25" t="s">
        <v>90</v>
      </c>
      <c r="G852" s="25" t="s">
        <v>103</v>
      </c>
      <c r="H852" s="21"/>
      <c r="I852" s="25"/>
      <c r="J852" s="25"/>
      <c r="K852" s="25"/>
      <c r="L852" s="25"/>
      <c r="M852" s="25" t="s">
        <v>104</v>
      </c>
      <c r="N852" s="26" t="n">
        <f aca="false">DATE(YEAR(B852),MONTH(B852),1)</f>
        <v>46113</v>
      </c>
      <c r="O852" s="12" t="str">
        <f aca="false">IF(I852="","",INDEX('Jobber quotes'!$C$2:$C$1101,MATCH(I852,'Jobber quotes'!$A$2:$A$1101,0))-B852)</f>
        <v/>
      </c>
    </row>
    <row r="853" customFormat="false" ht="15" hidden="false" customHeight="false" outlineLevel="0" collapsed="false">
      <c r="A853" s="23" t="n">
        <v>412331494</v>
      </c>
      <c r="B853" s="24" t="n">
        <v>46122</v>
      </c>
      <c r="C853" s="25" t="s">
        <v>660</v>
      </c>
      <c r="D853" s="25" t="s">
        <v>156</v>
      </c>
      <c r="E853" s="25" t="s">
        <v>82</v>
      </c>
      <c r="F853" s="25" t="s">
        <v>94</v>
      </c>
      <c r="G853" s="25" t="s">
        <v>115</v>
      </c>
      <c r="H853" s="21"/>
      <c r="I853" s="25"/>
      <c r="J853" s="25"/>
      <c r="K853" s="25"/>
      <c r="L853" s="25" t="s">
        <v>164</v>
      </c>
      <c r="M853" s="25"/>
      <c r="N853" s="26" t="n">
        <f aca="false">DATE(YEAR(B853),MONTH(B853),1)</f>
        <v>46113</v>
      </c>
      <c r="O853" s="12" t="str">
        <f aca="false">IF(I853="","",INDEX('Jobber quotes'!$C$2:$C$1101,MATCH(I853,'Jobber quotes'!$A$2:$A$1101,0))-B853)</f>
        <v/>
      </c>
    </row>
    <row r="854" customFormat="false" ht="15" hidden="false" customHeight="false" outlineLevel="0" collapsed="false">
      <c r="A854" s="23" t="n">
        <v>412331544</v>
      </c>
      <c r="B854" s="24" t="n">
        <v>46122</v>
      </c>
      <c r="C854" s="25" t="s">
        <v>776</v>
      </c>
      <c r="D854" s="25" t="s">
        <v>88</v>
      </c>
      <c r="E854" s="25" t="s">
        <v>112</v>
      </c>
      <c r="F854" s="25" t="s">
        <v>83</v>
      </c>
      <c r="G854" s="25" t="s">
        <v>42</v>
      </c>
      <c r="H854" s="21" t="n">
        <v>20500</v>
      </c>
      <c r="I854" s="25" t="s">
        <v>1220</v>
      </c>
      <c r="J854" s="25" t="s">
        <v>85</v>
      </c>
      <c r="K854" s="25"/>
      <c r="L854" s="25" t="s">
        <v>109</v>
      </c>
      <c r="M854" s="25" t="s">
        <v>125</v>
      </c>
      <c r="N854" s="26" t="n">
        <f aca="false">DATE(YEAR(B854),MONTH(B854),1)</f>
        <v>46113</v>
      </c>
      <c r="O854" s="12" t="n">
        <f aca="false">IF(I854="","",INDEX('Jobber quotes'!$C$2:$C$1101,MATCH(I854,'Jobber quotes'!$A$2:$A$1101,0))-B854)</f>
        <v>12</v>
      </c>
    </row>
    <row r="855" customFormat="false" ht="15" hidden="false" customHeight="false" outlineLevel="0" collapsed="false">
      <c r="A855" s="23" t="n">
        <v>412331589</v>
      </c>
      <c r="B855" s="24" t="n">
        <v>46122</v>
      </c>
      <c r="C855" s="25" t="s">
        <v>445</v>
      </c>
      <c r="D855" s="25" t="s">
        <v>81</v>
      </c>
      <c r="E855" s="25" t="s">
        <v>97</v>
      </c>
      <c r="F855" s="25" t="s">
        <v>90</v>
      </c>
      <c r="G855" s="25" t="s">
        <v>115</v>
      </c>
      <c r="H855" s="21"/>
      <c r="I855" s="25"/>
      <c r="J855" s="25"/>
      <c r="K855" s="25"/>
      <c r="L855" s="25" t="s">
        <v>146</v>
      </c>
      <c r="M855" s="25"/>
      <c r="N855" s="26" t="n">
        <f aca="false">DATE(YEAR(B855),MONTH(B855),1)</f>
        <v>46113</v>
      </c>
      <c r="O855" s="12" t="str">
        <f aca="false">IF(I855="","",INDEX('Jobber quotes'!$C$2:$C$1101,MATCH(I855,'Jobber quotes'!$A$2:$A$1101,0))-B855)</f>
        <v/>
      </c>
    </row>
    <row r="856" customFormat="false" ht="15" hidden="false" customHeight="false" outlineLevel="0" collapsed="false">
      <c r="A856" s="23" t="n">
        <v>412331601</v>
      </c>
      <c r="B856" s="24" t="n">
        <v>46123</v>
      </c>
      <c r="C856" s="25" t="s">
        <v>1221</v>
      </c>
      <c r="D856" s="25" t="s">
        <v>106</v>
      </c>
      <c r="E856" s="25" t="s">
        <v>89</v>
      </c>
      <c r="F856" s="25" t="s">
        <v>94</v>
      </c>
      <c r="G856" s="25" t="s">
        <v>42</v>
      </c>
      <c r="H856" s="21" t="n">
        <v>3200</v>
      </c>
      <c r="I856" s="25" t="s">
        <v>1222</v>
      </c>
      <c r="J856" s="25" t="s">
        <v>85</v>
      </c>
      <c r="K856" s="25"/>
      <c r="L856" s="25" t="s">
        <v>86</v>
      </c>
      <c r="M856" s="25" t="s">
        <v>129</v>
      </c>
      <c r="N856" s="26" t="n">
        <f aca="false">DATE(YEAR(B856),MONTH(B856),1)</f>
        <v>46113</v>
      </c>
      <c r="O856" s="12" t="n">
        <f aca="false">IF(I856="","",INDEX('Jobber quotes'!$C$2:$C$1101,MATCH(I856,'Jobber quotes'!$A$2:$A$1101,0))-B856)</f>
        <v>6</v>
      </c>
    </row>
    <row r="857" customFormat="false" ht="15" hidden="false" customHeight="false" outlineLevel="0" collapsed="false">
      <c r="A857" s="23" t="n">
        <v>412331664</v>
      </c>
      <c r="B857" s="24" t="n">
        <v>46123</v>
      </c>
      <c r="C857" s="25" t="s">
        <v>451</v>
      </c>
      <c r="D857" s="25" t="s">
        <v>81</v>
      </c>
      <c r="E857" s="25" t="s">
        <v>97</v>
      </c>
      <c r="F857" s="25" t="s">
        <v>83</v>
      </c>
      <c r="G857" s="25" t="s">
        <v>42</v>
      </c>
      <c r="H857" s="21" t="n">
        <v>6150</v>
      </c>
      <c r="I857" s="25" t="s">
        <v>1223</v>
      </c>
      <c r="J857" s="25" t="s">
        <v>85</v>
      </c>
      <c r="K857" s="25"/>
      <c r="L857" s="25" t="s">
        <v>92</v>
      </c>
      <c r="M857" s="25"/>
      <c r="N857" s="26" t="n">
        <f aca="false">DATE(YEAR(B857),MONTH(B857),1)</f>
        <v>46113</v>
      </c>
      <c r="O857" s="12" t="n">
        <f aca="false">IF(I857="","",INDEX('Jobber quotes'!$C$2:$C$1101,MATCH(I857,'Jobber quotes'!$A$2:$A$1101,0))-B857)</f>
        <v>11</v>
      </c>
    </row>
    <row r="858" customFormat="false" ht="15" hidden="false" customHeight="false" outlineLevel="0" collapsed="false">
      <c r="A858" s="23" t="n">
        <v>412331679</v>
      </c>
      <c r="B858" s="24" t="n">
        <v>46125</v>
      </c>
      <c r="C858" s="25" t="s">
        <v>141</v>
      </c>
      <c r="D858" s="25" t="s">
        <v>127</v>
      </c>
      <c r="E858" s="25" t="s">
        <v>89</v>
      </c>
      <c r="F858" s="25" t="s">
        <v>90</v>
      </c>
      <c r="G858" s="25" t="s">
        <v>115</v>
      </c>
      <c r="H858" s="21"/>
      <c r="I858" s="25"/>
      <c r="J858" s="25"/>
      <c r="K858" s="25"/>
      <c r="L858" s="25" t="s">
        <v>171</v>
      </c>
      <c r="M858" s="25"/>
      <c r="N858" s="26" t="n">
        <f aca="false">DATE(YEAR(B858),MONTH(B858),1)</f>
        <v>46113</v>
      </c>
      <c r="O858" s="12" t="str">
        <f aca="false">IF(I858="","",INDEX('Jobber quotes'!$C$2:$C$1101,MATCH(I858,'Jobber quotes'!$A$2:$A$1101,0))-B858)</f>
        <v/>
      </c>
    </row>
    <row r="859" customFormat="false" ht="15" hidden="false" customHeight="false" outlineLevel="0" collapsed="false">
      <c r="A859" s="23" t="n">
        <v>412331713</v>
      </c>
      <c r="B859" s="24" t="n">
        <v>46125</v>
      </c>
      <c r="C859" s="25" t="s">
        <v>216</v>
      </c>
      <c r="D859" s="25" t="s">
        <v>88</v>
      </c>
      <c r="E859" s="25" t="s">
        <v>97</v>
      </c>
      <c r="F859" s="25" t="s">
        <v>94</v>
      </c>
      <c r="G859" s="25" t="s">
        <v>115</v>
      </c>
      <c r="H859" s="21"/>
      <c r="I859" s="25"/>
      <c r="J859" s="25"/>
      <c r="K859" s="25"/>
      <c r="L859" s="25" t="s">
        <v>146</v>
      </c>
      <c r="M859" s="25"/>
      <c r="N859" s="26" t="n">
        <f aca="false">DATE(YEAR(B859),MONTH(B859),1)</f>
        <v>46113</v>
      </c>
      <c r="O859" s="12" t="str">
        <f aca="false">IF(I859="","",INDEX('Jobber quotes'!$C$2:$C$1101,MATCH(I859,'Jobber quotes'!$A$2:$A$1101,0))-B859)</f>
        <v/>
      </c>
    </row>
    <row r="860" customFormat="false" ht="15" hidden="false" customHeight="false" outlineLevel="0" collapsed="false">
      <c r="A860" s="23" t="n">
        <v>412331749</v>
      </c>
      <c r="B860" s="24" t="n">
        <v>46125</v>
      </c>
      <c r="C860" s="25" t="s">
        <v>476</v>
      </c>
      <c r="D860" s="25" t="s">
        <v>111</v>
      </c>
      <c r="E860" s="25" t="s">
        <v>97</v>
      </c>
      <c r="F860" s="25" t="s">
        <v>83</v>
      </c>
      <c r="G860" s="25" t="s">
        <v>42</v>
      </c>
      <c r="H860" s="21" t="n">
        <v>45150</v>
      </c>
      <c r="I860" s="25" t="s">
        <v>1224</v>
      </c>
      <c r="J860" s="25" t="s">
        <v>85</v>
      </c>
      <c r="K860" s="25"/>
      <c r="L860" s="25" t="s">
        <v>86</v>
      </c>
      <c r="M860" s="25"/>
      <c r="N860" s="26" t="n">
        <f aca="false">DATE(YEAR(B860),MONTH(B860),1)</f>
        <v>46113</v>
      </c>
      <c r="O860" s="12" t="n">
        <f aca="false">IF(I860="","",INDEX('Jobber quotes'!$C$2:$C$1101,MATCH(I860,'Jobber quotes'!$A$2:$A$1101,0))-B860)</f>
        <v>14</v>
      </c>
    </row>
    <row r="861" customFormat="false" ht="15" hidden="false" customHeight="false" outlineLevel="0" collapsed="false">
      <c r="A861" s="23" t="n">
        <v>412331784</v>
      </c>
      <c r="B861" s="24" t="n">
        <v>46125</v>
      </c>
      <c r="C861" s="25" t="s">
        <v>281</v>
      </c>
      <c r="D861" s="25" t="s">
        <v>156</v>
      </c>
      <c r="E861" s="25" t="s">
        <v>82</v>
      </c>
      <c r="F861" s="25" t="s">
        <v>90</v>
      </c>
      <c r="G861" s="25" t="s">
        <v>42</v>
      </c>
      <c r="H861" s="21" t="n">
        <v>13450</v>
      </c>
      <c r="I861" s="25" t="s">
        <v>1225</v>
      </c>
      <c r="J861" s="25" t="s">
        <v>85</v>
      </c>
      <c r="K861" s="25"/>
      <c r="L861" s="25" t="s">
        <v>109</v>
      </c>
      <c r="M861" s="25" t="s">
        <v>125</v>
      </c>
      <c r="N861" s="26" t="n">
        <f aca="false">DATE(YEAR(B861),MONTH(B861),1)</f>
        <v>46113</v>
      </c>
      <c r="O861" s="12" t="n">
        <f aca="false">IF(I861="","",INDEX('Jobber quotes'!$C$2:$C$1101,MATCH(I861,'Jobber quotes'!$A$2:$A$1101,0))-B861)</f>
        <v>5</v>
      </c>
    </row>
    <row r="862" customFormat="false" ht="15" hidden="false" customHeight="false" outlineLevel="0" collapsed="false">
      <c r="A862" s="23" t="n">
        <v>412331850</v>
      </c>
      <c r="B862" s="24" t="n">
        <v>46125</v>
      </c>
      <c r="C862" s="25" t="s">
        <v>117</v>
      </c>
      <c r="D862" s="25" t="s">
        <v>106</v>
      </c>
      <c r="E862" s="25" t="s">
        <v>89</v>
      </c>
      <c r="F862" s="25" t="s">
        <v>94</v>
      </c>
      <c r="G862" s="25" t="s">
        <v>42</v>
      </c>
      <c r="H862" s="21" t="n">
        <v>7650</v>
      </c>
      <c r="I862" s="25" t="s">
        <v>1226</v>
      </c>
      <c r="J862" s="25" t="s">
        <v>85</v>
      </c>
      <c r="K862" s="25"/>
      <c r="L862" s="25" t="s">
        <v>92</v>
      </c>
      <c r="M862" s="25"/>
      <c r="N862" s="26" t="n">
        <f aca="false">DATE(YEAR(B862),MONTH(B862),1)</f>
        <v>46113</v>
      </c>
      <c r="O862" s="12" t="n">
        <f aca="false">IF(I862="","",INDEX('Jobber quotes'!$C$2:$C$1101,MATCH(I862,'Jobber quotes'!$A$2:$A$1101,0))-B862)</f>
        <v>11</v>
      </c>
    </row>
    <row r="863" customFormat="false" ht="15" hidden="false" customHeight="false" outlineLevel="0" collapsed="false">
      <c r="A863" s="23" t="n">
        <v>412331866</v>
      </c>
      <c r="B863" s="24" t="n">
        <v>46125</v>
      </c>
      <c r="C863" s="25" t="s">
        <v>93</v>
      </c>
      <c r="D863" s="25" t="s">
        <v>81</v>
      </c>
      <c r="E863" s="25" t="s">
        <v>89</v>
      </c>
      <c r="F863" s="25" t="s">
        <v>83</v>
      </c>
      <c r="G863" s="25" t="s">
        <v>115</v>
      </c>
      <c r="H863" s="21"/>
      <c r="I863" s="25"/>
      <c r="J863" s="25"/>
      <c r="K863" s="25"/>
      <c r="L863" s="25" t="s">
        <v>164</v>
      </c>
      <c r="M863" s="25"/>
      <c r="N863" s="26" t="n">
        <f aca="false">DATE(YEAR(B863),MONTH(B863),1)</f>
        <v>46113</v>
      </c>
      <c r="O863" s="12" t="str">
        <f aca="false">IF(I863="","",INDEX('Jobber quotes'!$C$2:$C$1101,MATCH(I863,'Jobber quotes'!$A$2:$A$1101,0))-B863)</f>
        <v/>
      </c>
    </row>
    <row r="864" customFormat="false" ht="15" hidden="false" customHeight="false" outlineLevel="0" collapsed="false">
      <c r="A864" s="23" t="n">
        <v>412331896</v>
      </c>
      <c r="B864" s="24" t="n">
        <v>46125</v>
      </c>
      <c r="C864" s="25" t="s">
        <v>161</v>
      </c>
      <c r="D864" s="25" t="s">
        <v>101</v>
      </c>
      <c r="E864" s="25" t="s">
        <v>89</v>
      </c>
      <c r="F864" s="25" t="s">
        <v>90</v>
      </c>
      <c r="G864" s="25" t="s">
        <v>115</v>
      </c>
      <c r="H864" s="21"/>
      <c r="I864" s="25"/>
      <c r="J864" s="25"/>
      <c r="K864" s="25"/>
      <c r="L864" s="25" t="s">
        <v>171</v>
      </c>
      <c r="M864" s="25"/>
      <c r="N864" s="26" t="n">
        <f aca="false">DATE(YEAR(B864),MONTH(B864),1)</f>
        <v>46113</v>
      </c>
      <c r="O864" s="12" t="str">
        <f aca="false">IF(I864="","",INDEX('Jobber quotes'!$C$2:$C$1101,MATCH(I864,'Jobber quotes'!$A$2:$A$1101,0))-B864)</f>
        <v/>
      </c>
    </row>
    <row r="865" customFormat="false" ht="15" hidden="false" customHeight="false" outlineLevel="0" collapsed="false">
      <c r="A865" s="23" t="n">
        <v>412331936</v>
      </c>
      <c r="B865" s="24" t="n">
        <v>46125</v>
      </c>
      <c r="C865" s="25" t="s">
        <v>773</v>
      </c>
      <c r="D865" s="25" t="s">
        <v>156</v>
      </c>
      <c r="E865" s="25" t="s">
        <v>112</v>
      </c>
      <c r="F865" s="25" t="s">
        <v>94</v>
      </c>
      <c r="G865" s="25" t="s">
        <v>42</v>
      </c>
      <c r="H865" s="21" t="n">
        <v>20200</v>
      </c>
      <c r="I865" s="25" t="s">
        <v>1227</v>
      </c>
      <c r="J865" s="25" t="s">
        <v>85</v>
      </c>
      <c r="K865" s="25"/>
      <c r="L865" s="25" t="s">
        <v>86</v>
      </c>
      <c r="M865" s="25" t="s">
        <v>125</v>
      </c>
      <c r="N865" s="26" t="n">
        <f aca="false">DATE(YEAR(B865),MONTH(B865),1)</f>
        <v>46113</v>
      </c>
      <c r="O865" s="12" t="n">
        <f aca="false">IF(I865="","",INDEX('Jobber quotes'!$C$2:$C$1101,MATCH(I865,'Jobber quotes'!$A$2:$A$1101,0))-B865)</f>
        <v>9</v>
      </c>
    </row>
    <row r="866" customFormat="false" ht="15" hidden="false" customHeight="false" outlineLevel="0" collapsed="false">
      <c r="A866" s="23" t="n">
        <v>412331991</v>
      </c>
      <c r="B866" s="24" t="n">
        <v>46126</v>
      </c>
      <c r="C866" s="25" t="s">
        <v>665</v>
      </c>
      <c r="D866" s="25" t="s">
        <v>156</v>
      </c>
      <c r="E866" s="25" t="s">
        <v>89</v>
      </c>
      <c r="F866" s="25" t="s">
        <v>83</v>
      </c>
      <c r="G866" s="25" t="s">
        <v>115</v>
      </c>
      <c r="H866" s="21"/>
      <c r="I866" s="25"/>
      <c r="J866" s="25"/>
      <c r="K866" s="25"/>
      <c r="L866" s="25" t="s">
        <v>171</v>
      </c>
      <c r="M866" s="25"/>
      <c r="N866" s="26" t="n">
        <f aca="false">DATE(YEAR(B866),MONTH(B866),1)</f>
        <v>46113</v>
      </c>
      <c r="O866" s="12" t="str">
        <f aca="false">IF(I866="","",INDEX('Jobber quotes'!$C$2:$C$1101,MATCH(I866,'Jobber quotes'!$A$2:$A$1101,0))-B866)</f>
        <v/>
      </c>
    </row>
    <row r="867" customFormat="false" ht="15" hidden="false" customHeight="false" outlineLevel="0" collapsed="false">
      <c r="A867" s="23" t="n">
        <v>412332016</v>
      </c>
      <c r="B867" s="24" t="n">
        <v>46126</v>
      </c>
      <c r="C867" s="25" t="s">
        <v>165</v>
      </c>
      <c r="D867" s="25" t="s">
        <v>88</v>
      </c>
      <c r="E867" s="25" t="s">
        <v>112</v>
      </c>
      <c r="F867" s="25" t="s">
        <v>90</v>
      </c>
      <c r="G867" s="25" t="s">
        <v>42</v>
      </c>
      <c r="H867" s="21" t="n">
        <v>7150</v>
      </c>
      <c r="I867" s="25" t="s">
        <v>1228</v>
      </c>
      <c r="J867" s="25" t="s">
        <v>85</v>
      </c>
      <c r="K867" s="25"/>
      <c r="L867" s="25" t="s">
        <v>109</v>
      </c>
      <c r="M867" s="25"/>
      <c r="N867" s="26" t="n">
        <f aca="false">DATE(YEAR(B867),MONTH(B867),1)</f>
        <v>46113</v>
      </c>
      <c r="O867" s="12" t="n">
        <f aca="false">IF(I867="","",INDEX('Jobber quotes'!$C$2:$C$1101,MATCH(I867,'Jobber quotes'!$A$2:$A$1101,0))-B867)</f>
        <v>5</v>
      </c>
    </row>
    <row r="868" customFormat="false" ht="15" hidden="false" customHeight="false" outlineLevel="0" collapsed="false">
      <c r="A868" s="23" t="n">
        <v>412332061</v>
      </c>
      <c r="B868" s="24" t="n">
        <v>46126</v>
      </c>
      <c r="C868" s="25" t="s">
        <v>276</v>
      </c>
      <c r="D868" s="25" t="s">
        <v>111</v>
      </c>
      <c r="E868" s="25" t="s">
        <v>82</v>
      </c>
      <c r="F868" s="25" t="s">
        <v>94</v>
      </c>
      <c r="G868" s="25" t="s">
        <v>42</v>
      </c>
      <c r="H868" s="21" t="n">
        <v>45450</v>
      </c>
      <c r="I868" s="25" t="s">
        <v>1229</v>
      </c>
      <c r="J868" s="25" t="s">
        <v>85</v>
      </c>
      <c r="K868" s="25"/>
      <c r="L868" s="25" t="s">
        <v>109</v>
      </c>
      <c r="M868" s="25" t="s">
        <v>125</v>
      </c>
      <c r="N868" s="26" t="n">
        <f aca="false">DATE(YEAR(B868),MONTH(B868),1)</f>
        <v>46113</v>
      </c>
      <c r="O868" s="12" t="n">
        <f aca="false">IF(I868="","",INDEX('Jobber quotes'!$C$2:$C$1101,MATCH(I868,'Jobber quotes'!$A$2:$A$1101,0))-B868)</f>
        <v>5</v>
      </c>
    </row>
    <row r="869" customFormat="false" ht="15" hidden="false" customHeight="false" outlineLevel="0" collapsed="false">
      <c r="A869" s="23" t="n">
        <v>412332108</v>
      </c>
      <c r="B869" s="24" t="n">
        <v>46126</v>
      </c>
      <c r="C869" s="25" t="s">
        <v>323</v>
      </c>
      <c r="D869" s="25" t="s">
        <v>156</v>
      </c>
      <c r="E869" s="25" t="s">
        <v>102</v>
      </c>
      <c r="F869" s="25" t="s">
        <v>83</v>
      </c>
      <c r="G869" s="25" t="s">
        <v>41</v>
      </c>
      <c r="H869" s="21" t="n">
        <v>21000</v>
      </c>
      <c r="I869" s="25" t="s">
        <v>1230</v>
      </c>
      <c r="J869" s="25" t="s">
        <v>119</v>
      </c>
      <c r="K869" s="25" t="s">
        <v>1231</v>
      </c>
      <c r="L869" s="25"/>
      <c r="M869" s="25" t="s">
        <v>125</v>
      </c>
      <c r="N869" s="26" t="n">
        <f aca="false">DATE(YEAR(B869),MONTH(B869),1)</f>
        <v>46113</v>
      </c>
      <c r="O869" s="12" t="n">
        <f aca="false">IF(I869="","",INDEX('Jobber quotes'!$C$2:$C$1101,MATCH(I869,'Jobber quotes'!$A$2:$A$1101,0))-B869)</f>
        <v>2</v>
      </c>
    </row>
    <row r="870" customFormat="false" ht="15" hidden="false" customHeight="false" outlineLevel="0" collapsed="false">
      <c r="A870" s="23" t="n">
        <v>412332130</v>
      </c>
      <c r="B870" s="24" t="n">
        <v>46126</v>
      </c>
      <c r="C870" s="25" t="s">
        <v>763</v>
      </c>
      <c r="D870" s="25" t="s">
        <v>101</v>
      </c>
      <c r="E870" s="25" t="s">
        <v>82</v>
      </c>
      <c r="F870" s="25" t="s">
        <v>90</v>
      </c>
      <c r="G870" s="25" t="s">
        <v>103</v>
      </c>
      <c r="H870" s="21"/>
      <c r="I870" s="25"/>
      <c r="J870" s="25"/>
      <c r="K870" s="25"/>
      <c r="L870" s="25"/>
      <c r="M870" s="25" t="s">
        <v>104</v>
      </c>
      <c r="N870" s="26" t="n">
        <f aca="false">DATE(YEAR(B870),MONTH(B870),1)</f>
        <v>46113</v>
      </c>
      <c r="O870" s="12" t="str">
        <f aca="false">IF(I870="","",INDEX('Jobber quotes'!$C$2:$C$1101,MATCH(I870,'Jobber quotes'!$A$2:$A$1101,0))-B870)</f>
        <v/>
      </c>
    </row>
    <row r="871" customFormat="false" ht="15" hidden="false" customHeight="false" outlineLevel="0" collapsed="false">
      <c r="A871" s="23" t="n">
        <v>412332169</v>
      </c>
      <c r="B871" s="24" t="n">
        <v>46126</v>
      </c>
      <c r="C871" s="25" t="s">
        <v>496</v>
      </c>
      <c r="D871" s="25" t="s">
        <v>111</v>
      </c>
      <c r="E871" s="25" t="s">
        <v>89</v>
      </c>
      <c r="F871" s="25" t="s">
        <v>94</v>
      </c>
      <c r="G871" s="25" t="s">
        <v>42</v>
      </c>
      <c r="H871" s="21" t="n">
        <v>25050</v>
      </c>
      <c r="I871" s="25" t="s">
        <v>1232</v>
      </c>
      <c r="J871" s="25" t="s">
        <v>85</v>
      </c>
      <c r="K871" s="25"/>
      <c r="L871" s="25" t="s">
        <v>109</v>
      </c>
      <c r="M871" s="25"/>
      <c r="N871" s="26" t="n">
        <f aca="false">DATE(YEAR(B871),MONTH(B871),1)</f>
        <v>46113</v>
      </c>
      <c r="O871" s="12" t="n">
        <f aca="false">IF(I871="","",INDEX('Jobber quotes'!$C$2:$C$1101,MATCH(I871,'Jobber quotes'!$A$2:$A$1101,0))-B871)</f>
        <v>8</v>
      </c>
    </row>
    <row r="872" customFormat="false" ht="15" hidden="false" customHeight="false" outlineLevel="0" collapsed="false">
      <c r="A872" s="23" t="n">
        <v>412332196</v>
      </c>
      <c r="B872" s="24" t="n">
        <v>46126</v>
      </c>
      <c r="C872" s="25" t="s">
        <v>1233</v>
      </c>
      <c r="D872" s="25" t="s">
        <v>127</v>
      </c>
      <c r="E872" s="25" t="s">
        <v>89</v>
      </c>
      <c r="F872" s="25" t="s">
        <v>83</v>
      </c>
      <c r="G872" s="25" t="s">
        <v>42</v>
      </c>
      <c r="H872" s="21" t="n">
        <v>8850</v>
      </c>
      <c r="I872" s="25" t="s">
        <v>1234</v>
      </c>
      <c r="J872" s="25" t="s">
        <v>85</v>
      </c>
      <c r="K872" s="25"/>
      <c r="L872" s="25" t="s">
        <v>86</v>
      </c>
      <c r="M872" s="25"/>
      <c r="N872" s="26" t="n">
        <f aca="false">DATE(YEAR(B872),MONTH(B872),1)</f>
        <v>46113</v>
      </c>
      <c r="O872" s="12" t="n">
        <f aca="false">IF(I872="","",INDEX('Jobber quotes'!$C$2:$C$1101,MATCH(I872,'Jobber quotes'!$A$2:$A$1101,0))-B872)</f>
        <v>9</v>
      </c>
    </row>
    <row r="873" customFormat="false" ht="15" hidden="false" customHeight="false" outlineLevel="0" collapsed="false">
      <c r="A873" s="23" t="n">
        <v>412332245</v>
      </c>
      <c r="B873" s="24" t="n">
        <v>46126</v>
      </c>
      <c r="C873" s="25" t="s">
        <v>404</v>
      </c>
      <c r="D873" s="25" t="s">
        <v>156</v>
      </c>
      <c r="E873" s="25" t="s">
        <v>97</v>
      </c>
      <c r="F873" s="25" t="s">
        <v>90</v>
      </c>
      <c r="G873" s="25" t="s">
        <v>41</v>
      </c>
      <c r="H873" s="21" t="n">
        <v>31350</v>
      </c>
      <c r="I873" s="25" t="s">
        <v>1235</v>
      </c>
      <c r="J873" s="25" t="s">
        <v>119</v>
      </c>
      <c r="K873" s="25" t="s">
        <v>1236</v>
      </c>
      <c r="L873" s="25"/>
      <c r="M873" s="25" t="s">
        <v>125</v>
      </c>
      <c r="N873" s="26" t="n">
        <f aca="false">DATE(YEAR(B873),MONTH(B873),1)</f>
        <v>46113</v>
      </c>
      <c r="O873" s="12" t="n">
        <f aca="false">IF(I873="","",INDEX('Jobber quotes'!$C$2:$C$1101,MATCH(I873,'Jobber quotes'!$A$2:$A$1101,0))-B873)</f>
        <v>13</v>
      </c>
    </row>
    <row r="874" customFormat="false" ht="15" hidden="false" customHeight="false" outlineLevel="0" collapsed="false">
      <c r="A874" s="23" t="n">
        <v>412332268</v>
      </c>
      <c r="B874" s="24" t="n">
        <v>46126</v>
      </c>
      <c r="C874" s="25" t="s">
        <v>407</v>
      </c>
      <c r="D874" s="25" t="s">
        <v>88</v>
      </c>
      <c r="E874" s="25" t="s">
        <v>89</v>
      </c>
      <c r="F874" s="25" t="s">
        <v>94</v>
      </c>
      <c r="G874" s="25" t="s">
        <v>115</v>
      </c>
      <c r="H874" s="21"/>
      <c r="I874" s="25"/>
      <c r="J874" s="25"/>
      <c r="K874" s="25"/>
      <c r="L874" s="25" t="s">
        <v>164</v>
      </c>
      <c r="M874" s="25"/>
      <c r="N874" s="26" t="n">
        <f aca="false">DATE(YEAR(B874),MONTH(B874),1)</f>
        <v>46113</v>
      </c>
      <c r="O874" s="12" t="str">
        <f aca="false">IF(I874="","",INDEX('Jobber quotes'!$C$2:$C$1101,MATCH(I874,'Jobber quotes'!$A$2:$A$1101,0))-B874)</f>
        <v/>
      </c>
    </row>
    <row r="875" customFormat="false" ht="15" hidden="false" customHeight="false" outlineLevel="0" collapsed="false">
      <c r="A875" s="23" t="n">
        <v>412332320</v>
      </c>
      <c r="B875" s="24" t="n">
        <v>46126</v>
      </c>
      <c r="C875" s="25" t="s">
        <v>479</v>
      </c>
      <c r="D875" s="25" t="s">
        <v>156</v>
      </c>
      <c r="E875" s="25" t="s">
        <v>112</v>
      </c>
      <c r="F875" s="25" t="s">
        <v>83</v>
      </c>
      <c r="G875" s="25" t="s">
        <v>41</v>
      </c>
      <c r="H875" s="21" t="n">
        <v>14600</v>
      </c>
      <c r="I875" s="25" t="s">
        <v>1237</v>
      </c>
      <c r="J875" s="25" t="s">
        <v>119</v>
      </c>
      <c r="K875" s="25" t="s">
        <v>1238</v>
      </c>
      <c r="L875" s="25"/>
      <c r="M875" s="25"/>
      <c r="N875" s="26" t="n">
        <f aca="false">DATE(YEAR(B875),MONTH(B875),1)</f>
        <v>46113</v>
      </c>
      <c r="O875" s="12" t="n">
        <f aca="false">IF(I875="","",INDEX('Jobber quotes'!$C$2:$C$1101,MATCH(I875,'Jobber quotes'!$A$2:$A$1101,0))-B875)</f>
        <v>2</v>
      </c>
    </row>
    <row r="876" customFormat="false" ht="15" hidden="false" customHeight="false" outlineLevel="0" collapsed="false">
      <c r="A876" s="23" t="n">
        <v>412332356</v>
      </c>
      <c r="B876" s="24" t="n">
        <v>46127</v>
      </c>
      <c r="C876" s="25" t="s">
        <v>282</v>
      </c>
      <c r="D876" s="25" t="s">
        <v>156</v>
      </c>
      <c r="E876" s="25" t="s">
        <v>82</v>
      </c>
      <c r="F876" s="25" t="s">
        <v>90</v>
      </c>
      <c r="G876" s="25" t="s">
        <v>41</v>
      </c>
      <c r="H876" s="21" t="n">
        <v>11400</v>
      </c>
      <c r="I876" s="25" t="s">
        <v>1239</v>
      </c>
      <c r="J876" s="25" t="s">
        <v>119</v>
      </c>
      <c r="K876" s="25" t="s">
        <v>1240</v>
      </c>
      <c r="L876" s="25"/>
      <c r="M876" s="25"/>
      <c r="N876" s="26" t="n">
        <f aca="false">DATE(YEAR(B876),MONTH(B876),1)</f>
        <v>46113</v>
      </c>
      <c r="O876" s="12" t="n">
        <f aca="false">IF(I876="","",INDEX('Jobber quotes'!$C$2:$C$1101,MATCH(I876,'Jobber quotes'!$A$2:$A$1101,0))-B876)</f>
        <v>6</v>
      </c>
    </row>
    <row r="877" customFormat="false" ht="15" hidden="false" customHeight="false" outlineLevel="0" collapsed="false">
      <c r="A877" s="23" t="n">
        <v>412332388</v>
      </c>
      <c r="B877" s="24" t="n">
        <v>46127</v>
      </c>
      <c r="C877" s="25" t="s">
        <v>145</v>
      </c>
      <c r="D877" s="25" t="s">
        <v>81</v>
      </c>
      <c r="E877" s="25" t="s">
        <v>112</v>
      </c>
      <c r="F877" s="25" t="s">
        <v>94</v>
      </c>
      <c r="G877" s="25" t="s">
        <v>42</v>
      </c>
      <c r="H877" s="21" t="n">
        <v>17450</v>
      </c>
      <c r="I877" s="25" t="s">
        <v>1241</v>
      </c>
      <c r="J877" s="25" t="s">
        <v>85</v>
      </c>
      <c r="K877" s="25"/>
      <c r="L877" s="25" t="s">
        <v>109</v>
      </c>
      <c r="M877" s="25" t="s">
        <v>147</v>
      </c>
      <c r="N877" s="26" t="n">
        <f aca="false">DATE(YEAR(B877),MONTH(B877),1)</f>
        <v>46113</v>
      </c>
      <c r="O877" s="12" t="n">
        <f aca="false">IF(I877="","",INDEX('Jobber quotes'!$C$2:$C$1101,MATCH(I877,'Jobber quotes'!$A$2:$A$1101,0))-B877)</f>
        <v>4</v>
      </c>
    </row>
    <row r="878" customFormat="false" ht="15" hidden="false" customHeight="false" outlineLevel="0" collapsed="false">
      <c r="A878" s="23" t="n">
        <v>412332420</v>
      </c>
      <c r="B878" s="24" t="n">
        <v>46127</v>
      </c>
      <c r="C878" s="25" t="s">
        <v>318</v>
      </c>
      <c r="D878" s="25" t="s">
        <v>111</v>
      </c>
      <c r="E878" s="25" t="s">
        <v>89</v>
      </c>
      <c r="F878" s="25" t="s">
        <v>83</v>
      </c>
      <c r="G878" s="25" t="s">
        <v>103</v>
      </c>
      <c r="H878" s="21"/>
      <c r="I878" s="25"/>
      <c r="J878" s="25"/>
      <c r="K878" s="25"/>
      <c r="L878" s="25"/>
      <c r="M878" s="25" t="s">
        <v>104</v>
      </c>
      <c r="N878" s="26" t="n">
        <f aca="false">DATE(YEAR(B878),MONTH(B878),1)</f>
        <v>46113</v>
      </c>
      <c r="O878" s="12" t="str">
        <f aca="false">IF(I878="","",INDEX('Jobber quotes'!$C$2:$C$1101,MATCH(I878,'Jobber quotes'!$A$2:$A$1101,0))-B878)</f>
        <v/>
      </c>
    </row>
    <row r="879" customFormat="false" ht="15" hidden="false" customHeight="false" outlineLevel="0" collapsed="false">
      <c r="A879" s="23" t="n">
        <v>412332464</v>
      </c>
      <c r="B879" s="24" t="n">
        <v>46127</v>
      </c>
      <c r="C879" s="25" t="s">
        <v>93</v>
      </c>
      <c r="D879" s="25" t="s">
        <v>81</v>
      </c>
      <c r="E879" s="25" t="s">
        <v>107</v>
      </c>
      <c r="F879" s="25" t="s">
        <v>90</v>
      </c>
      <c r="G879" s="25" t="s">
        <v>42</v>
      </c>
      <c r="H879" s="21" t="n">
        <v>11900</v>
      </c>
      <c r="I879" s="25" t="s">
        <v>1242</v>
      </c>
      <c r="J879" s="25" t="s">
        <v>85</v>
      </c>
      <c r="K879" s="25"/>
      <c r="L879" s="25" t="s">
        <v>109</v>
      </c>
      <c r="M879" s="25"/>
      <c r="N879" s="26" t="n">
        <f aca="false">DATE(YEAR(B879),MONTH(B879),1)</f>
        <v>46113</v>
      </c>
      <c r="O879" s="12" t="n">
        <f aca="false">IF(I879="","",INDEX('Jobber quotes'!$C$2:$C$1101,MATCH(I879,'Jobber quotes'!$A$2:$A$1101,0))-B879)</f>
        <v>13</v>
      </c>
    </row>
    <row r="880" customFormat="false" ht="15" hidden="false" customHeight="false" outlineLevel="0" collapsed="false">
      <c r="A880" s="23" t="n">
        <v>412332508</v>
      </c>
      <c r="B880" s="24" t="n">
        <v>46127</v>
      </c>
      <c r="C880" s="25" t="s">
        <v>270</v>
      </c>
      <c r="D880" s="25" t="s">
        <v>127</v>
      </c>
      <c r="E880" s="25" t="s">
        <v>89</v>
      </c>
      <c r="F880" s="25" t="s">
        <v>94</v>
      </c>
      <c r="G880" s="25" t="s">
        <v>41</v>
      </c>
      <c r="H880" s="21" t="n">
        <v>10200</v>
      </c>
      <c r="I880" s="25" t="s">
        <v>1243</v>
      </c>
      <c r="J880" s="25" t="s">
        <v>119</v>
      </c>
      <c r="K880" s="25" t="s">
        <v>1244</v>
      </c>
      <c r="L880" s="25"/>
      <c r="M880" s="25"/>
      <c r="N880" s="26" t="n">
        <f aca="false">DATE(YEAR(B880),MONTH(B880),1)</f>
        <v>46113</v>
      </c>
      <c r="O880" s="12" t="n">
        <f aca="false">IF(I880="","",INDEX('Jobber quotes'!$C$2:$C$1101,MATCH(I880,'Jobber quotes'!$A$2:$A$1101,0))-B880)</f>
        <v>2</v>
      </c>
    </row>
    <row r="881" customFormat="false" ht="15" hidden="false" customHeight="false" outlineLevel="0" collapsed="false">
      <c r="A881" s="23" t="n">
        <v>412332549</v>
      </c>
      <c r="B881" s="24" t="n">
        <v>46127</v>
      </c>
      <c r="C881" s="25" t="s">
        <v>583</v>
      </c>
      <c r="D881" s="25" t="s">
        <v>88</v>
      </c>
      <c r="E881" s="25" t="s">
        <v>102</v>
      </c>
      <c r="F881" s="25" t="s">
        <v>83</v>
      </c>
      <c r="G881" s="25" t="s">
        <v>41</v>
      </c>
      <c r="H881" s="21" t="n">
        <v>11950</v>
      </c>
      <c r="I881" s="25" t="s">
        <v>1245</v>
      </c>
      <c r="J881" s="25" t="s">
        <v>119</v>
      </c>
      <c r="K881" s="25" t="s">
        <v>1246</v>
      </c>
      <c r="L881" s="25"/>
      <c r="M881" s="25"/>
      <c r="N881" s="26" t="n">
        <f aca="false">DATE(YEAR(B881),MONTH(B881),1)</f>
        <v>46113</v>
      </c>
      <c r="O881" s="12" t="n">
        <f aca="false">IF(I881="","",INDEX('Jobber quotes'!$C$2:$C$1101,MATCH(I881,'Jobber quotes'!$A$2:$A$1101,0))-B881)</f>
        <v>6</v>
      </c>
    </row>
    <row r="882" customFormat="false" ht="15" hidden="false" customHeight="false" outlineLevel="0" collapsed="false">
      <c r="A882" s="23" t="n">
        <v>412332572</v>
      </c>
      <c r="B882" s="24" t="n">
        <v>46127</v>
      </c>
      <c r="C882" s="25" t="s">
        <v>281</v>
      </c>
      <c r="D882" s="25" t="s">
        <v>156</v>
      </c>
      <c r="E882" s="25" t="s">
        <v>102</v>
      </c>
      <c r="F882" s="25" t="s">
        <v>90</v>
      </c>
      <c r="G882" s="25" t="s">
        <v>41</v>
      </c>
      <c r="H882" s="21" t="n">
        <v>20600</v>
      </c>
      <c r="I882" s="25" t="s">
        <v>1247</v>
      </c>
      <c r="J882" s="25" t="s">
        <v>119</v>
      </c>
      <c r="K882" s="25" t="s">
        <v>1248</v>
      </c>
      <c r="L882" s="25"/>
      <c r="M882" s="25" t="s">
        <v>125</v>
      </c>
      <c r="N882" s="26" t="n">
        <f aca="false">DATE(YEAR(B882),MONTH(B882),1)</f>
        <v>46113</v>
      </c>
      <c r="O882" s="12" t="n">
        <f aca="false">IF(I882="","",INDEX('Jobber quotes'!$C$2:$C$1101,MATCH(I882,'Jobber quotes'!$A$2:$A$1101,0))-B882)</f>
        <v>2</v>
      </c>
    </row>
    <row r="883" customFormat="false" ht="15" hidden="false" customHeight="false" outlineLevel="0" collapsed="false">
      <c r="A883" s="23" t="n">
        <v>412332612</v>
      </c>
      <c r="B883" s="24" t="n">
        <v>46128</v>
      </c>
      <c r="C883" s="25" t="s">
        <v>407</v>
      </c>
      <c r="D883" s="25" t="s">
        <v>88</v>
      </c>
      <c r="E883" s="25" t="s">
        <v>97</v>
      </c>
      <c r="F883" s="25" t="s">
        <v>94</v>
      </c>
      <c r="G883" s="25" t="s">
        <v>42</v>
      </c>
      <c r="H883" s="21" t="n">
        <v>10450</v>
      </c>
      <c r="I883" s="25" t="s">
        <v>1249</v>
      </c>
      <c r="J883" s="25" t="s">
        <v>85</v>
      </c>
      <c r="K883" s="25"/>
      <c r="L883" s="25" t="s">
        <v>99</v>
      </c>
      <c r="M883" s="25"/>
      <c r="N883" s="26" t="n">
        <f aca="false">DATE(YEAR(B883),MONTH(B883),1)</f>
        <v>46113</v>
      </c>
      <c r="O883" s="12" t="n">
        <f aca="false">IF(I883="","",INDEX('Jobber quotes'!$C$2:$C$1101,MATCH(I883,'Jobber quotes'!$A$2:$A$1101,0))-B883)</f>
        <v>4</v>
      </c>
    </row>
    <row r="884" customFormat="false" ht="15" hidden="false" customHeight="false" outlineLevel="0" collapsed="false">
      <c r="A884" s="23" t="n">
        <v>412332644</v>
      </c>
      <c r="B884" s="24" t="n">
        <v>46128</v>
      </c>
      <c r="C884" s="25" t="s">
        <v>1106</v>
      </c>
      <c r="D884" s="25" t="s">
        <v>106</v>
      </c>
      <c r="E884" s="25" t="s">
        <v>107</v>
      </c>
      <c r="F884" s="25" t="s">
        <v>83</v>
      </c>
      <c r="G884" s="25" t="s">
        <v>115</v>
      </c>
      <c r="H884" s="21"/>
      <c r="I884" s="25"/>
      <c r="J884" s="25"/>
      <c r="K884" s="25"/>
      <c r="L884" s="25" t="s">
        <v>146</v>
      </c>
      <c r="M884" s="25"/>
      <c r="N884" s="26" t="n">
        <f aca="false">DATE(YEAR(B884),MONTH(B884),1)</f>
        <v>46113</v>
      </c>
      <c r="O884" s="12" t="str">
        <f aca="false">IF(I884="","",INDEX('Jobber quotes'!$C$2:$C$1101,MATCH(I884,'Jobber quotes'!$A$2:$A$1101,0))-B884)</f>
        <v/>
      </c>
    </row>
    <row r="885" customFormat="false" ht="15" hidden="false" customHeight="false" outlineLevel="0" collapsed="false">
      <c r="A885" s="23" t="n">
        <v>412332691</v>
      </c>
      <c r="B885" s="24" t="n">
        <v>46128</v>
      </c>
      <c r="C885" s="25" t="s">
        <v>566</v>
      </c>
      <c r="D885" s="25" t="s">
        <v>127</v>
      </c>
      <c r="E885" s="25" t="s">
        <v>102</v>
      </c>
      <c r="F885" s="25" t="s">
        <v>90</v>
      </c>
      <c r="G885" s="25" t="s">
        <v>42</v>
      </c>
      <c r="H885" s="21" t="n">
        <v>10750</v>
      </c>
      <c r="I885" s="25" t="s">
        <v>1250</v>
      </c>
      <c r="J885" s="25" t="s">
        <v>85</v>
      </c>
      <c r="K885" s="25"/>
      <c r="L885" s="25" t="s">
        <v>86</v>
      </c>
      <c r="M885" s="25"/>
      <c r="N885" s="26" t="n">
        <f aca="false">DATE(YEAR(B885),MONTH(B885),1)</f>
        <v>46113</v>
      </c>
      <c r="O885" s="12" t="n">
        <f aca="false">IF(I885="","",INDEX('Jobber quotes'!$C$2:$C$1101,MATCH(I885,'Jobber quotes'!$A$2:$A$1101,0))-B885)</f>
        <v>4</v>
      </c>
    </row>
    <row r="886" customFormat="false" ht="15" hidden="false" customHeight="false" outlineLevel="0" collapsed="false">
      <c r="A886" s="23" t="n">
        <v>412332732</v>
      </c>
      <c r="B886" s="24" t="n">
        <v>46128</v>
      </c>
      <c r="C886" s="25" t="s">
        <v>186</v>
      </c>
      <c r="D886" s="25" t="s">
        <v>127</v>
      </c>
      <c r="E886" s="25" t="s">
        <v>97</v>
      </c>
      <c r="F886" s="25" t="s">
        <v>94</v>
      </c>
      <c r="G886" s="25" t="s">
        <v>42</v>
      </c>
      <c r="H886" s="21" t="n">
        <v>14750</v>
      </c>
      <c r="I886" s="25" t="s">
        <v>1251</v>
      </c>
      <c r="J886" s="25" t="s">
        <v>85</v>
      </c>
      <c r="K886" s="25"/>
      <c r="L886" s="25" t="s">
        <v>86</v>
      </c>
      <c r="M886" s="25"/>
      <c r="N886" s="26" t="n">
        <f aca="false">DATE(YEAR(B886),MONTH(B886),1)</f>
        <v>46113</v>
      </c>
      <c r="O886" s="12" t="n">
        <f aca="false">IF(I886="","",INDEX('Jobber quotes'!$C$2:$C$1101,MATCH(I886,'Jobber quotes'!$A$2:$A$1101,0))-B886)</f>
        <v>5</v>
      </c>
    </row>
    <row r="887" customFormat="false" ht="15" hidden="false" customHeight="false" outlineLevel="0" collapsed="false">
      <c r="A887" s="23" t="n">
        <v>412332745</v>
      </c>
      <c r="B887" s="24" t="n">
        <v>46128</v>
      </c>
      <c r="C887" s="25" t="s">
        <v>578</v>
      </c>
      <c r="D887" s="25" t="s">
        <v>156</v>
      </c>
      <c r="E887" s="25" t="s">
        <v>112</v>
      </c>
      <c r="F887" s="25" t="s">
        <v>83</v>
      </c>
      <c r="G887" s="25" t="s">
        <v>41</v>
      </c>
      <c r="H887" s="21" t="n">
        <v>30300</v>
      </c>
      <c r="I887" s="25" t="s">
        <v>1252</v>
      </c>
      <c r="J887" s="25" t="s">
        <v>119</v>
      </c>
      <c r="K887" s="25" t="s">
        <v>1253</v>
      </c>
      <c r="L887" s="25"/>
      <c r="M887" s="25"/>
      <c r="N887" s="26" t="n">
        <f aca="false">DATE(YEAR(B887),MONTH(B887),1)</f>
        <v>46113</v>
      </c>
      <c r="O887" s="12" t="n">
        <f aca="false">IF(I887="","",INDEX('Jobber quotes'!$C$2:$C$1101,MATCH(I887,'Jobber quotes'!$A$2:$A$1101,0))-B887)</f>
        <v>10</v>
      </c>
    </row>
    <row r="888" customFormat="false" ht="15" hidden="false" customHeight="false" outlineLevel="0" collapsed="false">
      <c r="A888" s="23" t="n">
        <v>412332783</v>
      </c>
      <c r="B888" s="24" t="n">
        <v>46129</v>
      </c>
      <c r="C888" s="25" t="s">
        <v>121</v>
      </c>
      <c r="D888" s="25" t="s">
        <v>81</v>
      </c>
      <c r="E888" s="25" t="s">
        <v>89</v>
      </c>
      <c r="F888" s="25" t="s">
        <v>90</v>
      </c>
      <c r="G888" s="25" t="s">
        <v>42</v>
      </c>
      <c r="H888" s="21" t="n">
        <v>28100</v>
      </c>
      <c r="I888" s="25" t="s">
        <v>1254</v>
      </c>
      <c r="J888" s="25" t="s">
        <v>85</v>
      </c>
      <c r="K888" s="25"/>
      <c r="L888" s="25" t="s">
        <v>86</v>
      </c>
      <c r="M888" s="25"/>
      <c r="N888" s="26" t="n">
        <f aca="false">DATE(YEAR(B888),MONTH(B888),1)</f>
        <v>46113</v>
      </c>
      <c r="O888" s="12" t="n">
        <f aca="false">IF(I888="","",INDEX('Jobber quotes'!$C$2:$C$1101,MATCH(I888,'Jobber quotes'!$A$2:$A$1101,0))-B888)</f>
        <v>13</v>
      </c>
    </row>
    <row r="889" customFormat="false" ht="15" hidden="false" customHeight="false" outlineLevel="0" collapsed="false">
      <c r="A889" s="23" t="n">
        <v>412332826</v>
      </c>
      <c r="B889" s="24" t="n">
        <v>46129</v>
      </c>
      <c r="C889" s="25" t="s">
        <v>183</v>
      </c>
      <c r="D889" s="25" t="s">
        <v>156</v>
      </c>
      <c r="E889" s="25" t="s">
        <v>97</v>
      </c>
      <c r="F889" s="25" t="s">
        <v>94</v>
      </c>
      <c r="G889" s="25" t="s">
        <v>41</v>
      </c>
      <c r="H889" s="21" t="n">
        <v>9400</v>
      </c>
      <c r="I889" s="25" t="s">
        <v>1255</v>
      </c>
      <c r="J889" s="25" t="s">
        <v>119</v>
      </c>
      <c r="K889" s="25" t="s">
        <v>1256</v>
      </c>
      <c r="L889" s="25"/>
      <c r="M889" s="25"/>
      <c r="N889" s="26" t="n">
        <f aca="false">DATE(YEAR(B889),MONTH(B889),1)</f>
        <v>46113</v>
      </c>
      <c r="O889" s="12" t="n">
        <f aca="false">IF(I889="","",INDEX('Jobber quotes'!$C$2:$C$1101,MATCH(I889,'Jobber quotes'!$A$2:$A$1101,0))-B889)</f>
        <v>5</v>
      </c>
    </row>
    <row r="890" customFormat="false" ht="15" hidden="false" customHeight="false" outlineLevel="0" collapsed="false">
      <c r="A890" s="23" t="n">
        <v>412332870</v>
      </c>
      <c r="B890" s="24" t="n">
        <v>46129</v>
      </c>
      <c r="C890" s="25" t="s">
        <v>835</v>
      </c>
      <c r="D890" s="25" t="s">
        <v>81</v>
      </c>
      <c r="E890" s="25" t="s">
        <v>89</v>
      </c>
      <c r="F890" s="25" t="s">
        <v>83</v>
      </c>
      <c r="G890" s="25" t="s">
        <v>42</v>
      </c>
      <c r="H890" s="21" t="n">
        <v>11800</v>
      </c>
      <c r="I890" s="25" t="s">
        <v>1257</v>
      </c>
      <c r="J890" s="25" t="s">
        <v>85</v>
      </c>
      <c r="K890" s="25"/>
      <c r="L890" s="25" t="s">
        <v>92</v>
      </c>
      <c r="M890" s="25"/>
      <c r="N890" s="26" t="n">
        <f aca="false">DATE(YEAR(B890),MONTH(B890),1)</f>
        <v>46113</v>
      </c>
      <c r="O890" s="12" t="n">
        <f aca="false">IF(I890="","",INDEX('Jobber quotes'!$C$2:$C$1101,MATCH(I890,'Jobber quotes'!$A$2:$A$1101,0))-B890)</f>
        <v>12</v>
      </c>
    </row>
    <row r="891" customFormat="false" ht="15" hidden="false" customHeight="false" outlineLevel="0" collapsed="false">
      <c r="A891" s="23" t="n">
        <v>412332908</v>
      </c>
      <c r="B891" s="24" t="n">
        <v>46129</v>
      </c>
      <c r="C891" s="25" t="s">
        <v>496</v>
      </c>
      <c r="D891" s="25" t="s">
        <v>111</v>
      </c>
      <c r="E891" s="25" t="s">
        <v>102</v>
      </c>
      <c r="F891" s="25" t="s">
        <v>90</v>
      </c>
      <c r="G891" s="25" t="s">
        <v>115</v>
      </c>
      <c r="H891" s="21"/>
      <c r="I891" s="25"/>
      <c r="J891" s="25"/>
      <c r="K891" s="25"/>
      <c r="L891" s="25" t="s">
        <v>146</v>
      </c>
      <c r="M891" s="25"/>
      <c r="N891" s="26" t="n">
        <f aca="false">DATE(YEAR(B891),MONTH(B891),1)</f>
        <v>46113</v>
      </c>
      <c r="O891" s="12" t="str">
        <f aca="false">IF(I891="","",INDEX('Jobber quotes'!$C$2:$C$1101,MATCH(I891,'Jobber quotes'!$A$2:$A$1101,0))-B891)</f>
        <v/>
      </c>
    </row>
    <row r="892" customFormat="false" ht="15" hidden="false" customHeight="false" outlineLevel="0" collapsed="false">
      <c r="A892" s="23" t="n">
        <v>412332958</v>
      </c>
      <c r="B892" s="24" t="n">
        <v>46129</v>
      </c>
      <c r="C892" s="25" t="s">
        <v>659</v>
      </c>
      <c r="D892" s="25" t="s">
        <v>111</v>
      </c>
      <c r="E892" s="25" t="s">
        <v>107</v>
      </c>
      <c r="F892" s="25" t="s">
        <v>94</v>
      </c>
      <c r="G892" s="25" t="s">
        <v>42</v>
      </c>
      <c r="H892" s="21" t="n">
        <v>34950</v>
      </c>
      <c r="I892" s="25" t="s">
        <v>1258</v>
      </c>
      <c r="J892" s="25" t="s">
        <v>85</v>
      </c>
      <c r="K892" s="25"/>
      <c r="L892" s="25" t="s">
        <v>92</v>
      </c>
      <c r="M892" s="25"/>
      <c r="N892" s="26" t="n">
        <f aca="false">DATE(YEAR(B892),MONTH(B892),1)</f>
        <v>46113</v>
      </c>
      <c r="O892" s="12" t="n">
        <f aca="false">IF(I892="","",INDEX('Jobber quotes'!$C$2:$C$1101,MATCH(I892,'Jobber quotes'!$A$2:$A$1101,0))-B892)</f>
        <v>9</v>
      </c>
    </row>
    <row r="893" customFormat="false" ht="15" hidden="false" customHeight="false" outlineLevel="0" collapsed="false">
      <c r="A893" s="23" t="n">
        <v>412332984</v>
      </c>
      <c r="B893" s="24" t="n">
        <v>46129</v>
      </c>
      <c r="C893" s="25" t="s">
        <v>341</v>
      </c>
      <c r="D893" s="25" t="s">
        <v>106</v>
      </c>
      <c r="E893" s="25" t="s">
        <v>102</v>
      </c>
      <c r="F893" s="25" t="s">
        <v>83</v>
      </c>
      <c r="G893" s="25" t="s">
        <v>103</v>
      </c>
      <c r="H893" s="21"/>
      <c r="I893" s="25"/>
      <c r="J893" s="25"/>
      <c r="K893" s="25"/>
      <c r="L893" s="25"/>
      <c r="M893" s="25" t="s">
        <v>104</v>
      </c>
      <c r="N893" s="26" t="n">
        <f aca="false">DATE(YEAR(B893),MONTH(B893),1)</f>
        <v>46113</v>
      </c>
      <c r="O893" s="12" t="str">
        <f aca="false">IF(I893="","",INDEX('Jobber quotes'!$C$2:$C$1101,MATCH(I893,'Jobber quotes'!$A$2:$A$1101,0))-B893)</f>
        <v/>
      </c>
    </row>
    <row r="894" customFormat="false" ht="15" hidden="false" customHeight="false" outlineLevel="0" collapsed="false">
      <c r="A894" s="23" t="n">
        <v>412333028</v>
      </c>
      <c r="B894" s="24" t="n">
        <v>46130</v>
      </c>
      <c r="C894" s="25" t="s">
        <v>183</v>
      </c>
      <c r="D894" s="25" t="s">
        <v>156</v>
      </c>
      <c r="E894" s="25" t="s">
        <v>112</v>
      </c>
      <c r="F894" s="25" t="s">
        <v>90</v>
      </c>
      <c r="G894" s="25" t="s">
        <v>42</v>
      </c>
      <c r="H894" s="21" t="n">
        <v>17400</v>
      </c>
      <c r="I894" s="25" t="s">
        <v>1259</v>
      </c>
      <c r="J894" s="25" t="s">
        <v>85</v>
      </c>
      <c r="K894" s="25"/>
      <c r="L894" s="25" t="s">
        <v>92</v>
      </c>
      <c r="M894" s="25" t="s">
        <v>125</v>
      </c>
      <c r="N894" s="26" t="n">
        <f aca="false">DATE(YEAR(B894),MONTH(B894),1)</f>
        <v>46113</v>
      </c>
      <c r="O894" s="12" t="n">
        <f aca="false">IF(I894="","",INDEX('Jobber quotes'!$C$2:$C$1101,MATCH(I894,'Jobber quotes'!$A$2:$A$1101,0))-B894)</f>
        <v>11</v>
      </c>
    </row>
    <row r="895" customFormat="false" ht="15" hidden="false" customHeight="false" outlineLevel="0" collapsed="false">
      <c r="A895" s="23" t="n">
        <v>412333061</v>
      </c>
      <c r="B895" s="24" t="n">
        <v>46130</v>
      </c>
      <c r="C895" s="25" t="s">
        <v>682</v>
      </c>
      <c r="D895" s="25" t="s">
        <v>111</v>
      </c>
      <c r="E895" s="25" t="s">
        <v>82</v>
      </c>
      <c r="F895" s="25" t="s">
        <v>94</v>
      </c>
      <c r="G895" s="25" t="s">
        <v>41</v>
      </c>
      <c r="H895" s="21" t="n">
        <v>34950</v>
      </c>
      <c r="I895" s="25" t="s">
        <v>1260</v>
      </c>
      <c r="J895" s="25" t="s">
        <v>119</v>
      </c>
      <c r="K895" s="25" t="s">
        <v>1261</v>
      </c>
      <c r="L895" s="25"/>
      <c r="M895" s="25"/>
      <c r="N895" s="26" t="n">
        <f aca="false">DATE(YEAR(B895),MONTH(B895),1)</f>
        <v>46113</v>
      </c>
      <c r="O895" s="12" t="n">
        <f aca="false">IF(I895="","",INDEX('Jobber quotes'!$C$2:$C$1101,MATCH(I895,'Jobber quotes'!$A$2:$A$1101,0))-B895)</f>
        <v>2</v>
      </c>
    </row>
    <row r="896" customFormat="false" ht="15" hidden="false" customHeight="false" outlineLevel="0" collapsed="false">
      <c r="A896" s="23" t="n">
        <v>412333099</v>
      </c>
      <c r="B896" s="24" t="n">
        <v>46132</v>
      </c>
      <c r="C896" s="25" t="s">
        <v>123</v>
      </c>
      <c r="D896" s="25" t="s">
        <v>101</v>
      </c>
      <c r="E896" s="25" t="s">
        <v>82</v>
      </c>
      <c r="F896" s="25" t="s">
        <v>83</v>
      </c>
      <c r="G896" s="25" t="s">
        <v>103</v>
      </c>
      <c r="H896" s="21"/>
      <c r="I896" s="25"/>
      <c r="J896" s="25"/>
      <c r="K896" s="25"/>
      <c r="L896" s="25"/>
      <c r="M896" s="25" t="s">
        <v>104</v>
      </c>
      <c r="N896" s="26" t="n">
        <f aca="false">DATE(YEAR(B896),MONTH(B896),1)</f>
        <v>46113</v>
      </c>
      <c r="O896" s="12" t="str">
        <f aca="false">IF(I896="","",INDEX('Jobber quotes'!$C$2:$C$1101,MATCH(I896,'Jobber quotes'!$A$2:$A$1101,0))-B896)</f>
        <v/>
      </c>
    </row>
    <row r="897" customFormat="false" ht="15" hidden="false" customHeight="false" outlineLevel="0" collapsed="false">
      <c r="A897" s="23" t="n">
        <v>412333143</v>
      </c>
      <c r="B897" s="24" t="n">
        <v>46132</v>
      </c>
      <c r="C897" s="25" t="s">
        <v>510</v>
      </c>
      <c r="D897" s="25" t="s">
        <v>111</v>
      </c>
      <c r="E897" s="25" t="s">
        <v>89</v>
      </c>
      <c r="F897" s="25" t="s">
        <v>90</v>
      </c>
      <c r="G897" s="25" t="s">
        <v>42</v>
      </c>
      <c r="H897" s="21" t="n">
        <v>29050</v>
      </c>
      <c r="I897" s="25" t="s">
        <v>1262</v>
      </c>
      <c r="J897" s="25" t="s">
        <v>85</v>
      </c>
      <c r="K897" s="25"/>
      <c r="L897" s="25" t="s">
        <v>99</v>
      </c>
      <c r="M897" s="25"/>
      <c r="N897" s="26" t="n">
        <f aca="false">DATE(YEAR(B897),MONTH(B897),1)</f>
        <v>46113</v>
      </c>
      <c r="O897" s="12" t="n">
        <f aca="false">IF(I897="","",INDEX('Jobber quotes'!$C$2:$C$1101,MATCH(I897,'Jobber quotes'!$A$2:$A$1101,0))-B897)</f>
        <v>12</v>
      </c>
    </row>
    <row r="898" customFormat="false" ht="15" hidden="false" customHeight="false" outlineLevel="0" collapsed="false">
      <c r="A898" s="23" t="n">
        <v>412333176</v>
      </c>
      <c r="B898" s="24" t="n">
        <v>46132</v>
      </c>
      <c r="C898" s="25" t="s">
        <v>121</v>
      </c>
      <c r="D898" s="25" t="s">
        <v>81</v>
      </c>
      <c r="E898" s="25" t="s">
        <v>107</v>
      </c>
      <c r="F898" s="25" t="s">
        <v>94</v>
      </c>
      <c r="G898" s="25" t="s">
        <v>42</v>
      </c>
      <c r="H898" s="21" t="n">
        <v>23300</v>
      </c>
      <c r="I898" s="25" t="s">
        <v>1263</v>
      </c>
      <c r="J898" s="25" t="s">
        <v>85</v>
      </c>
      <c r="K898" s="25"/>
      <c r="L898" s="25" t="s">
        <v>109</v>
      </c>
      <c r="M898" s="25" t="s">
        <v>125</v>
      </c>
      <c r="N898" s="26" t="n">
        <f aca="false">DATE(YEAR(B898),MONTH(B898),1)</f>
        <v>46113</v>
      </c>
      <c r="O898" s="12" t="n">
        <f aca="false">IF(I898="","",INDEX('Jobber quotes'!$C$2:$C$1101,MATCH(I898,'Jobber quotes'!$A$2:$A$1101,0))-B898)</f>
        <v>12</v>
      </c>
    </row>
    <row r="899" customFormat="false" ht="15" hidden="false" customHeight="false" outlineLevel="0" collapsed="false">
      <c r="A899" s="23" t="n">
        <v>412333198</v>
      </c>
      <c r="B899" s="24" t="n">
        <v>46132</v>
      </c>
      <c r="C899" s="25" t="s">
        <v>230</v>
      </c>
      <c r="D899" s="25" t="s">
        <v>88</v>
      </c>
      <c r="E899" s="25" t="s">
        <v>97</v>
      </c>
      <c r="F899" s="25" t="s">
        <v>83</v>
      </c>
      <c r="G899" s="25" t="s">
        <v>41</v>
      </c>
      <c r="H899" s="21" t="n">
        <v>32450</v>
      </c>
      <c r="I899" s="25" t="s">
        <v>1264</v>
      </c>
      <c r="J899" s="25" t="s">
        <v>119</v>
      </c>
      <c r="K899" s="25" t="s">
        <v>1265</v>
      </c>
      <c r="L899" s="25"/>
      <c r="M899" s="25"/>
      <c r="N899" s="26" t="n">
        <f aca="false">DATE(YEAR(B899),MONTH(B899),1)</f>
        <v>46113</v>
      </c>
      <c r="O899" s="12" t="n">
        <f aca="false">IF(I899="","",INDEX('Jobber quotes'!$C$2:$C$1101,MATCH(I899,'Jobber quotes'!$A$2:$A$1101,0))-B899)</f>
        <v>4</v>
      </c>
    </row>
    <row r="900" customFormat="false" ht="15" hidden="false" customHeight="false" outlineLevel="0" collapsed="false">
      <c r="A900" s="23" t="n">
        <v>412333227</v>
      </c>
      <c r="B900" s="24" t="n">
        <v>46133</v>
      </c>
      <c r="C900" s="25" t="s">
        <v>868</v>
      </c>
      <c r="D900" s="25" t="s">
        <v>81</v>
      </c>
      <c r="E900" s="25" t="s">
        <v>89</v>
      </c>
      <c r="F900" s="25" t="s">
        <v>90</v>
      </c>
      <c r="G900" s="25" t="s">
        <v>41</v>
      </c>
      <c r="H900" s="21" t="n">
        <v>19150</v>
      </c>
      <c r="I900" s="25" t="s">
        <v>1266</v>
      </c>
      <c r="J900" s="25" t="s">
        <v>119</v>
      </c>
      <c r="K900" s="25" t="s">
        <v>1267</v>
      </c>
      <c r="L900" s="25"/>
      <c r="M900" s="25" t="s">
        <v>125</v>
      </c>
      <c r="N900" s="26" t="n">
        <f aca="false">DATE(YEAR(B900),MONTH(B900),1)</f>
        <v>46113</v>
      </c>
      <c r="O900" s="12" t="n">
        <f aca="false">IF(I900="","",INDEX('Jobber quotes'!$C$2:$C$1101,MATCH(I900,'Jobber quotes'!$A$2:$A$1101,0))-B900)</f>
        <v>14</v>
      </c>
    </row>
    <row r="901" customFormat="false" ht="15" hidden="false" customHeight="false" outlineLevel="0" collapsed="false">
      <c r="A901" s="23" t="n">
        <v>412333280</v>
      </c>
      <c r="B901" s="24" t="n">
        <v>46133</v>
      </c>
      <c r="C901" s="25" t="s">
        <v>93</v>
      </c>
      <c r="D901" s="25" t="s">
        <v>81</v>
      </c>
      <c r="E901" s="25" t="s">
        <v>112</v>
      </c>
      <c r="F901" s="25" t="s">
        <v>94</v>
      </c>
      <c r="G901" s="25" t="s">
        <v>42</v>
      </c>
      <c r="H901" s="21" t="n">
        <v>21900</v>
      </c>
      <c r="I901" s="25" t="s">
        <v>1268</v>
      </c>
      <c r="J901" s="25" t="s">
        <v>85</v>
      </c>
      <c r="K901" s="25"/>
      <c r="L901" s="25" t="s">
        <v>86</v>
      </c>
      <c r="M901" s="25"/>
      <c r="N901" s="26" t="n">
        <f aca="false">DATE(YEAR(B901),MONTH(B901),1)</f>
        <v>46113</v>
      </c>
      <c r="O901" s="12" t="n">
        <f aca="false">IF(I901="","",INDEX('Jobber quotes'!$C$2:$C$1101,MATCH(I901,'Jobber quotes'!$A$2:$A$1101,0))-B901)</f>
        <v>7</v>
      </c>
    </row>
    <row r="902" customFormat="false" ht="15" hidden="false" customHeight="false" outlineLevel="0" collapsed="false">
      <c r="A902" s="23" t="n">
        <v>412333330</v>
      </c>
      <c r="B902" s="24" t="n">
        <v>46133</v>
      </c>
      <c r="C902" s="25" t="s">
        <v>152</v>
      </c>
      <c r="D902" s="25" t="s">
        <v>81</v>
      </c>
      <c r="E902" s="25" t="s">
        <v>112</v>
      </c>
      <c r="F902" s="25" t="s">
        <v>83</v>
      </c>
      <c r="G902" s="25" t="s">
        <v>42</v>
      </c>
      <c r="H902" s="21" t="n">
        <v>8450</v>
      </c>
      <c r="I902" s="25" t="s">
        <v>1269</v>
      </c>
      <c r="J902" s="25" t="s">
        <v>85</v>
      </c>
      <c r="K902" s="25"/>
      <c r="L902" s="25" t="s">
        <v>92</v>
      </c>
      <c r="M902" s="25"/>
      <c r="N902" s="26" t="n">
        <f aca="false">DATE(YEAR(B902),MONTH(B902),1)</f>
        <v>46113</v>
      </c>
      <c r="O902" s="12" t="n">
        <f aca="false">IF(I902="","",INDEX('Jobber quotes'!$C$2:$C$1101,MATCH(I902,'Jobber quotes'!$A$2:$A$1101,0))-B902)</f>
        <v>7</v>
      </c>
    </row>
    <row r="903" customFormat="false" ht="15" hidden="false" customHeight="false" outlineLevel="0" collapsed="false">
      <c r="A903" s="23" t="n">
        <v>412333345</v>
      </c>
      <c r="B903" s="24" t="n">
        <v>46133</v>
      </c>
      <c r="C903" s="25" t="s">
        <v>243</v>
      </c>
      <c r="D903" s="25" t="s">
        <v>127</v>
      </c>
      <c r="E903" s="25" t="s">
        <v>97</v>
      </c>
      <c r="F903" s="25" t="s">
        <v>90</v>
      </c>
      <c r="G903" s="25" t="s">
        <v>42</v>
      </c>
      <c r="H903" s="21" t="n">
        <v>10850</v>
      </c>
      <c r="I903" s="25" t="s">
        <v>1270</v>
      </c>
      <c r="J903" s="25" t="s">
        <v>85</v>
      </c>
      <c r="K903" s="25"/>
      <c r="L903" s="25" t="s">
        <v>99</v>
      </c>
      <c r="M903" s="25"/>
      <c r="N903" s="26" t="n">
        <f aca="false">DATE(YEAR(B903),MONTH(B903),1)</f>
        <v>46113</v>
      </c>
      <c r="O903" s="12" t="n">
        <f aca="false">IF(I903="","",INDEX('Jobber quotes'!$C$2:$C$1101,MATCH(I903,'Jobber quotes'!$A$2:$A$1101,0))-B903)</f>
        <v>10</v>
      </c>
    </row>
    <row r="904" customFormat="false" ht="15" hidden="false" customHeight="false" outlineLevel="0" collapsed="false">
      <c r="A904" s="23" t="n">
        <v>412333394</v>
      </c>
      <c r="B904" s="24" t="n">
        <v>46134</v>
      </c>
      <c r="C904" s="25" t="s">
        <v>324</v>
      </c>
      <c r="D904" s="25" t="s">
        <v>88</v>
      </c>
      <c r="E904" s="25" t="s">
        <v>82</v>
      </c>
      <c r="F904" s="25" t="s">
        <v>94</v>
      </c>
      <c r="G904" s="25" t="s">
        <v>41</v>
      </c>
      <c r="H904" s="21" t="n">
        <v>26450</v>
      </c>
      <c r="I904" s="25" t="s">
        <v>1271</v>
      </c>
      <c r="J904" s="25" t="s">
        <v>119</v>
      </c>
      <c r="K904" s="25" t="s">
        <v>1272</v>
      </c>
      <c r="L904" s="25"/>
      <c r="M904" s="25"/>
      <c r="N904" s="26" t="n">
        <f aca="false">DATE(YEAR(B904),MONTH(B904),1)</f>
        <v>46113</v>
      </c>
      <c r="O904" s="12" t="n">
        <f aca="false">IF(I904="","",INDEX('Jobber quotes'!$C$2:$C$1101,MATCH(I904,'Jobber quotes'!$A$2:$A$1101,0))-B904)</f>
        <v>4</v>
      </c>
    </row>
    <row r="905" customFormat="false" ht="15" hidden="false" customHeight="false" outlineLevel="0" collapsed="false">
      <c r="A905" s="23" t="n">
        <v>412333411</v>
      </c>
      <c r="B905" s="24" t="n">
        <v>46134</v>
      </c>
      <c r="C905" s="25" t="s">
        <v>295</v>
      </c>
      <c r="D905" s="25" t="s">
        <v>106</v>
      </c>
      <c r="E905" s="25" t="s">
        <v>107</v>
      </c>
      <c r="F905" s="25" t="s">
        <v>83</v>
      </c>
      <c r="G905" s="25" t="s">
        <v>42</v>
      </c>
      <c r="H905" s="21" t="n">
        <v>3550</v>
      </c>
      <c r="I905" s="25" t="s">
        <v>1273</v>
      </c>
      <c r="J905" s="25" t="s">
        <v>85</v>
      </c>
      <c r="K905" s="25"/>
      <c r="L905" s="25" t="s">
        <v>99</v>
      </c>
      <c r="M905" s="25" t="s">
        <v>125</v>
      </c>
      <c r="N905" s="26" t="n">
        <f aca="false">DATE(YEAR(B905),MONTH(B905),1)</f>
        <v>46113</v>
      </c>
      <c r="O905" s="12" t="n">
        <f aca="false">IF(I905="","",INDEX('Jobber quotes'!$C$2:$C$1101,MATCH(I905,'Jobber quotes'!$A$2:$A$1101,0))-B905)</f>
        <v>9</v>
      </c>
    </row>
    <row r="906" customFormat="false" ht="15" hidden="false" customHeight="false" outlineLevel="0" collapsed="false">
      <c r="A906" s="23" t="n">
        <v>412333456</v>
      </c>
      <c r="B906" s="24" t="n">
        <v>46134</v>
      </c>
      <c r="C906" s="25" t="s">
        <v>93</v>
      </c>
      <c r="D906" s="25" t="s">
        <v>81</v>
      </c>
      <c r="E906" s="25" t="s">
        <v>97</v>
      </c>
      <c r="F906" s="25" t="s">
        <v>90</v>
      </c>
      <c r="G906" s="25" t="s">
        <v>41</v>
      </c>
      <c r="H906" s="21" t="n">
        <v>5750</v>
      </c>
      <c r="I906" s="25" t="s">
        <v>1274</v>
      </c>
      <c r="J906" s="25" t="s">
        <v>119</v>
      </c>
      <c r="K906" s="25" t="s">
        <v>1275</v>
      </c>
      <c r="L906" s="25"/>
      <c r="M906" s="25" t="s">
        <v>147</v>
      </c>
      <c r="N906" s="26" t="n">
        <f aca="false">DATE(YEAR(B906),MONTH(B906),1)</f>
        <v>46113</v>
      </c>
      <c r="O906" s="12" t="n">
        <f aca="false">IF(I906="","",INDEX('Jobber quotes'!$C$2:$C$1101,MATCH(I906,'Jobber quotes'!$A$2:$A$1101,0))-B906)</f>
        <v>14</v>
      </c>
    </row>
    <row r="907" customFormat="false" ht="15" hidden="false" customHeight="false" outlineLevel="0" collapsed="false">
      <c r="A907" s="23" t="n">
        <v>412333497</v>
      </c>
      <c r="B907" s="24" t="n">
        <v>46134</v>
      </c>
      <c r="C907" s="25" t="s">
        <v>318</v>
      </c>
      <c r="D907" s="25" t="s">
        <v>111</v>
      </c>
      <c r="E907" s="25" t="s">
        <v>112</v>
      </c>
      <c r="F907" s="25" t="s">
        <v>94</v>
      </c>
      <c r="G907" s="25" t="s">
        <v>42</v>
      </c>
      <c r="H907" s="21" t="n">
        <v>22400</v>
      </c>
      <c r="I907" s="25" t="s">
        <v>1276</v>
      </c>
      <c r="J907" s="25" t="s">
        <v>85</v>
      </c>
      <c r="K907" s="25"/>
      <c r="L907" s="25" t="s">
        <v>86</v>
      </c>
      <c r="M907" s="25"/>
      <c r="N907" s="26" t="n">
        <f aca="false">DATE(YEAR(B907),MONTH(B907),1)</f>
        <v>46113</v>
      </c>
      <c r="O907" s="12" t="n">
        <f aca="false">IF(I907="","",INDEX('Jobber quotes'!$C$2:$C$1101,MATCH(I907,'Jobber quotes'!$A$2:$A$1101,0))-B907)</f>
        <v>12</v>
      </c>
    </row>
    <row r="908" customFormat="false" ht="15" hidden="false" customHeight="false" outlineLevel="0" collapsed="false">
      <c r="A908" s="23" t="n">
        <v>412333532</v>
      </c>
      <c r="B908" s="24" t="n">
        <v>46134</v>
      </c>
      <c r="C908" s="25" t="s">
        <v>305</v>
      </c>
      <c r="D908" s="25" t="s">
        <v>81</v>
      </c>
      <c r="E908" s="25" t="s">
        <v>97</v>
      </c>
      <c r="F908" s="25" t="s">
        <v>83</v>
      </c>
      <c r="G908" s="25" t="s">
        <v>42</v>
      </c>
      <c r="H908" s="21" t="n">
        <v>18900</v>
      </c>
      <c r="I908" s="25" t="s">
        <v>1277</v>
      </c>
      <c r="J908" s="25" t="s">
        <v>85</v>
      </c>
      <c r="K908" s="25"/>
      <c r="L908" s="25" t="s">
        <v>99</v>
      </c>
      <c r="M908" s="25"/>
      <c r="N908" s="26" t="n">
        <f aca="false">DATE(YEAR(B908),MONTH(B908),1)</f>
        <v>46113</v>
      </c>
      <c r="O908" s="12" t="n">
        <f aca="false">IF(I908="","",INDEX('Jobber quotes'!$C$2:$C$1101,MATCH(I908,'Jobber quotes'!$A$2:$A$1101,0))-B908)</f>
        <v>8</v>
      </c>
    </row>
    <row r="909" customFormat="false" ht="15" hidden="false" customHeight="false" outlineLevel="0" collapsed="false">
      <c r="A909" s="23" t="n">
        <v>412333563</v>
      </c>
      <c r="B909" s="24" t="n">
        <v>46134</v>
      </c>
      <c r="C909" s="25" t="s">
        <v>460</v>
      </c>
      <c r="D909" s="25" t="s">
        <v>127</v>
      </c>
      <c r="E909" s="25" t="s">
        <v>107</v>
      </c>
      <c r="F909" s="25" t="s">
        <v>90</v>
      </c>
      <c r="G909" s="25" t="s">
        <v>115</v>
      </c>
      <c r="H909" s="21"/>
      <c r="I909" s="25"/>
      <c r="J909" s="25"/>
      <c r="K909" s="25"/>
      <c r="L909" s="25" t="s">
        <v>164</v>
      </c>
      <c r="M909" s="25"/>
      <c r="N909" s="26" t="n">
        <f aca="false">DATE(YEAR(B909),MONTH(B909),1)</f>
        <v>46113</v>
      </c>
      <c r="O909" s="12" t="str">
        <f aca="false">IF(I909="","",INDEX('Jobber quotes'!$C$2:$C$1101,MATCH(I909,'Jobber quotes'!$A$2:$A$1101,0))-B909)</f>
        <v/>
      </c>
    </row>
    <row r="910" customFormat="false" ht="15" hidden="false" customHeight="false" outlineLevel="0" collapsed="false">
      <c r="A910" s="23" t="n">
        <v>412333618</v>
      </c>
      <c r="B910" s="24" t="n">
        <v>46134</v>
      </c>
      <c r="C910" s="25" t="s">
        <v>180</v>
      </c>
      <c r="D910" s="25" t="s">
        <v>127</v>
      </c>
      <c r="E910" s="25" t="s">
        <v>97</v>
      </c>
      <c r="F910" s="25" t="s">
        <v>94</v>
      </c>
      <c r="G910" s="25" t="s">
        <v>115</v>
      </c>
      <c r="H910" s="21"/>
      <c r="I910" s="25"/>
      <c r="J910" s="25"/>
      <c r="K910" s="25"/>
      <c r="L910" s="25" t="s">
        <v>116</v>
      </c>
      <c r="M910" s="25"/>
      <c r="N910" s="26" t="n">
        <f aca="false">DATE(YEAR(B910),MONTH(B910),1)</f>
        <v>46113</v>
      </c>
      <c r="O910" s="12" t="str">
        <f aca="false">IF(I910="","",INDEX('Jobber quotes'!$C$2:$C$1101,MATCH(I910,'Jobber quotes'!$A$2:$A$1101,0))-B910)</f>
        <v/>
      </c>
    </row>
    <row r="911" customFormat="false" ht="15" hidden="false" customHeight="false" outlineLevel="0" collapsed="false">
      <c r="A911" s="23" t="n">
        <v>412333663</v>
      </c>
      <c r="B911" s="24" t="n">
        <v>46134</v>
      </c>
      <c r="C911" s="25" t="s">
        <v>547</v>
      </c>
      <c r="D911" s="25" t="s">
        <v>111</v>
      </c>
      <c r="E911" s="25" t="s">
        <v>82</v>
      </c>
      <c r="F911" s="25" t="s">
        <v>83</v>
      </c>
      <c r="G911" s="25" t="s">
        <v>41</v>
      </c>
      <c r="H911" s="21" t="n">
        <v>9550</v>
      </c>
      <c r="I911" s="25" t="s">
        <v>1278</v>
      </c>
      <c r="J911" s="25" t="s">
        <v>119</v>
      </c>
      <c r="K911" s="25" t="s">
        <v>1279</v>
      </c>
      <c r="L911" s="25"/>
      <c r="M911" s="25"/>
      <c r="N911" s="26" t="n">
        <f aca="false">DATE(YEAR(B911),MONTH(B911),1)</f>
        <v>46113</v>
      </c>
      <c r="O911" s="12" t="n">
        <f aca="false">IF(I911="","",INDEX('Jobber quotes'!$C$2:$C$1101,MATCH(I911,'Jobber quotes'!$A$2:$A$1101,0))-B911)</f>
        <v>3</v>
      </c>
    </row>
    <row r="912" customFormat="false" ht="15" hidden="false" customHeight="false" outlineLevel="0" collapsed="false">
      <c r="A912" s="23" t="n">
        <v>412333677</v>
      </c>
      <c r="B912" s="24" t="n">
        <v>46134</v>
      </c>
      <c r="C912" s="25" t="s">
        <v>177</v>
      </c>
      <c r="D912" s="25" t="s">
        <v>127</v>
      </c>
      <c r="E912" s="25" t="s">
        <v>112</v>
      </c>
      <c r="F912" s="25" t="s">
        <v>90</v>
      </c>
      <c r="G912" s="25" t="s">
        <v>41</v>
      </c>
      <c r="H912" s="21" t="n">
        <v>4400</v>
      </c>
      <c r="I912" s="25" t="s">
        <v>1280</v>
      </c>
      <c r="J912" s="25" t="s">
        <v>119</v>
      </c>
      <c r="K912" s="25" t="s">
        <v>1281</v>
      </c>
      <c r="L912" s="25"/>
      <c r="M912" s="25"/>
      <c r="N912" s="26" t="n">
        <f aca="false">DATE(YEAR(B912),MONTH(B912),1)</f>
        <v>46113</v>
      </c>
      <c r="O912" s="12" t="n">
        <f aca="false">IF(I912="","",INDEX('Jobber quotes'!$C$2:$C$1101,MATCH(I912,'Jobber quotes'!$A$2:$A$1101,0))-B912)</f>
        <v>5</v>
      </c>
    </row>
    <row r="913" customFormat="false" ht="15" hidden="false" customHeight="false" outlineLevel="0" collapsed="false">
      <c r="A913" s="23" t="n">
        <v>412333718</v>
      </c>
      <c r="B913" s="24" t="n">
        <v>46134</v>
      </c>
      <c r="C913" s="25" t="s">
        <v>303</v>
      </c>
      <c r="D913" s="25" t="s">
        <v>101</v>
      </c>
      <c r="E913" s="25" t="s">
        <v>89</v>
      </c>
      <c r="F913" s="25" t="s">
        <v>94</v>
      </c>
      <c r="G913" s="25" t="s">
        <v>42</v>
      </c>
      <c r="H913" s="21" t="n">
        <v>24500</v>
      </c>
      <c r="I913" s="25" t="s">
        <v>1282</v>
      </c>
      <c r="J913" s="25" t="s">
        <v>85</v>
      </c>
      <c r="K913" s="25"/>
      <c r="L913" s="25" t="s">
        <v>86</v>
      </c>
      <c r="M913" s="25"/>
      <c r="N913" s="26" t="n">
        <f aca="false">DATE(YEAR(B913),MONTH(B913),1)</f>
        <v>46113</v>
      </c>
      <c r="O913" s="12" t="n">
        <f aca="false">IF(I913="","",INDEX('Jobber quotes'!$C$2:$C$1101,MATCH(I913,'Jobber quotes'!$A$2:$A$1101,0))-B913)</f>
        <v>10</v>
      </c>
    </row>
    <row r="914" customFormat="false" ht="15" hidden="false" customHeight="false" outlineLevel="0" collapsed="false">
      <c r="A914" s="23" t="n">
        <v>412333765</v>
      </c>
      <c r="B914" s="24" t="n">
        <v>46134</v>
      </c>
      <c r="C914" s="25" t="s">
        <v>727</v>
      </c>
      <c r="D914" s="25" t="s">
        <v>127</v>
      </c>
      <c r="E914" s="25" t="s">
        <v>112</v>
      </c>
      <c r="F914" s="25" t="s">
        <v>83</v>
      </c>
      <c r="G914" s="25" t="s">
        <v>115</v>
      </c>
      <c r="H914" s="21"/>
      <c r="I914" s="25"/>
      <c r="J914" s="25"/>
      <c r="K914" s="25"/>
      <c r="L914" s="25" t="s">
        <v>164</v>
      </c>
      <c r="M914" s="25"/>
      <c r="N914" s="26" t="n">
        <f aca="false">DATE(YEAR(B914),MONTH(B914),1)</f>
        <v>46113</v>
      </c>
      <c r="O914" s="12" t="str">
        <f aca="false">IF(I914="","",INDEX('Jobber quotes'!$C$2:$C$1101,MATCH(I914,'Jobber quotes'!$A$2:$A$1101,0))-B914)</f>
        <v/>
      </c>
    </row>
    <row r="915" customFormat="false" ht="15" hidden="false" customHeight="false" outlineLevel="0" collapsed="false">
      <c r="A915" s="23" t="n">
        <v>412333785</v>
      </c>
      <c r="B915" s="24" t="n">
        <v>46135</v>
      </c>
      <c r="C915" s="25" t="s">
        <v>552</v>
      </c>
      <c r="D915" s="25" t="s">
        <v>156</v>
      </c>
      <c r="E915" s="25" t="s">
        <v>89</v>
      </c>
      <c r="F915" s="25" t="s">
        <v>90</v>
      </c>
      <c r="G915" s="25" t="s">
        <v>103</v>
      </c>
      <c r="H915" s="21"/>
      <c r="I915" s="25"/>
      <c r="J915" s="25"/>
      <c r="K915" s="25"/>
      <c r="L915" s="25"/>
      <c r="M915" s="25" t="s">
        <v>950</v>
      </c>
      <c r="N915" s="26" t="n">
        <f aca="false">DATE(YEAR(B915),MONTH(B915),1)</f>
        <v>46113</v>
      </c>
      <c r="O915" s="12" t="str">
        <f aca="false">IF(I915="","",INDEX('Jobber quotes'!$C$2:$C$1101,MATCH(I915,'Jobber quotes'!$A$2:$A$1101,0))-B915)</f>
        <v/>
      </c>
    </row>
    <row r="916" customFormat="false" ht="15" hidden="false" customHeight="false" outlineLevel="0" collapsed="false">
      <c r="A916" s="23" t="n">
        <v>412333831</v>
      </c>
      <c r="B916" s="24" t="n">
        <v>46135</v>
      </c>
      <c r="C916" s="25" t="s">
        <v>139</v>
      </c>
      <c r="D916" s="25" t="s">
        <v>111</v>
      </c>
      <c r="E916" s="25" t="s">
        <v>107</v>
      </c>
      <c r="F916" s="25" t="s">
        <v>94</v>
      </c>
      <c r="G916" s="25" t="s">
        <v>42</v>
      </c>
      <c r="H916" s="21" t="n">
        <v>18050</v>
      </c>
      <c r="I916" s="25" t="s">
        <v>1283</v>
      </c>
      <c r="J916" s="25" t="s">
        <v>85</v>
      </c>
      <c r="K916" s="25"/>
      <c r="L916" s="25" t="s">
        <v>109</v>
      </c>
      <c r="M916" s="25" t="s">
        <v>125</v>
      </c>
      <c r="N916" s="26" t="n">
        <f aca="false">DATE(YEAR(B916),MONTH(B916),1)</f>
        <v>46113</v>
      </c>
      <c r="O916" s="12" t="n">
        <f aca="false">IF(I916="","",INDEX('Jobber quotes'!$C$2:$C$1101,MATCH(I916,'Jobber quotes'!$A$2:$A$1101,0))-B916)</f>
        <v>12</v>
      </c>
    </row>
    <row r="917" customFormat="false" ht="15" hidden="false" customHeight="false" outlineLevel="0" collapsed="false">
      <c r="A917" s="23" t="n">
        <v>412333862</v>
      </c>
      <c r="B917" s="24" t="n">
        <v>46135</v>
      </c>
      <c r="C917" s="25" t="s">
        <v>624</v>
      </c>
      <c r="D917" s="25" t="s">
        <v>156</v>
      </c>
      <c r="E917" s="25" t="s">
        <v>89</v>
      </c>
      <c r="F917" s="25" t="s">
        <v>83</v>
      </c>
      <c r="G917" s="25" t="s">
        <v>103</v>
      </c>
      <c r="H917" s="21"/>
      <c r="I917" s="25"/>
      <c r="J917" s="25"/>
      <c r="K917" s="25"/>
      <c r="L917" s="25"/>
      <c r="M917" s="25" t="s">
        <v>104</v>
      </c>
      <c r="N917" s="26" t="n">
        <f aca="false">DATE(YEAR(B917),MONTH(B917),1)</f>
        <v>46113</v>
      </c>
      <c r="O917" s="12" t="str">
        <f aca="false">IF(I917="","",INDEX('Jobber quotes'!$C$2:$C$1101,MATCH(I917,'Jobber quotes'!$A$2:$A$1101,0))-B917)</f>
        <v/>
      </c>
    </row>
    <row r="918" customFormat="false" ht="15" hidden="false" customHeight="false" outlineLevel="0" collapsed="false">
      <c r="A918" s="23" t="n">
        <v>412333922</v>
      </c>
      <c r="B918" s="24" t="n">
        <v>46136</v>
      </c>
      <c r="C918" s="25" t="s">
        <v>650</v>
      </c>
      <c r="D918" s="25" t="s">
        <v>111</v>
      </c>
      <c r="E918" s="25" t="s">
        <v>112</v>
      </c>
      <c r="F918" s="25" t="s">
        <v>90</v>
      </c>
      <c r="G918" s="25" t="s">
        <v>41</v>
      </c>
      <c r="H918" s="21" t="n">
        <v>27900</v>
      </c>
      <c r="I918" s="25" t="s">
        <v>1284</v>
      </c>
      <c r="J918" s="25" t="s">
        <v>119</v>
      </c>
      <c r="K918" s="25" t="s">
        <v>1285</v>
      </c>
      <c r="L918" s="25"/>
      <c r="M918" s="25"/>
      <c r="N918" s="26" t="n">
        <f aca="false">DATE(YEAR(B918),MONTH(B918),1)</f>
        <v>46113</v>
      </c>
      <c r="O918" s="12" t="n">
        <f aca="false">IF(I918="","",INDEX('Jobber quotes'!$C$2:$C$1101,MATCH(I918,'Jobber quotes'!$A$2:$A$1101,0))-B918)</f>
        <v>14</v>
      </c>
    </row>
    <row r="919" customFormat="false" ht="15" hidden="false" customHeight="false" outlineLevel="0" collapsed="false">
      <c r="A919" s="23" t="n">
        <v>412333949</v>
      </c>
      <c r="B919" s="24" t="n">
        <v>46136</v>
      </c>
      <c r="C919" s="25" t="s">
        <v>580</v>
      </c>
      <c r="D919" s="25" t="s">
        <v>111</v>
      </c>
      <c r="E919" s="25" t="s">
        <v>107</v>
      </c>
      <c r="F919" s="25" t="s">
        <v>94</v>
      </c>
      <c r="G919" s="25" t="s">
        <v>42</v>
      </c>
      <c r="H919" s="21" t="n">
        <v>19250</v>
      </c>
      <c r="I919" s="25" t="s">
        <v>1286</v>
      </c>
      <c r="J919" s="25" t="s">
        <v>85</v>
      </c>
      <c r="K919" s="25"/>
      <c r="L919" s="25" t="s">
        <v>99</v>
      </c>
      <c r="M919" s="25"/>
      <c r="N919" s="26" t="n">
        <f aca="false">DATE(YEAR(B919),MONTH(B919),1)</f>
        <v>46113</v>
      </c>
      <c r="O919" s="12" t="n">
        <f aca="false">IF(I919="","",INDEX('Jobber quotes'!$C$2:$C$1101,MATCH(I919,'Jobber quotes'!$A$2:$A$1101,0))-B919)</f>
        <v>3</v>
      </c>
    </row>
    <row r="920" customFormat="false" ht="15" hidden="false" customHeight="false" outlineLevel="0" collapsed="false">
      <c r="A920" s="23" t="n">
        <v>412333990</v>
      </c>
      <c r="B920" s="24" t="n">
        <v>46136</v>
      </c>
      <c r="C920" s="25" t="s">
        <v>210</v>
      </c>
      <c r="D920" s="25" t="s">
        <v>127</v>
      </c>
      <c r="E920" s="25" t="s">
        <v>89</v>
      </c>
      <c r="F920" s="25" t="s">
        <v>83</v>
      </c>
      <c r="G920" s="25" t="s">
        <v>41</v>
      </c>
      <c r="H920" s="21" t="n">
        <v>12250</v>
      </c>
      <c r="I920" s="25" t="s">
        <v>1287</v>
      </c>
      <c r="J920" s="25" t="s">
        <v>119</v>
      </c>
      <c r="K920" s="25" t="s">
        <v>1288</v>
      </c>
      <c r="L920" s="25"/>
      <c r="M920" s="25" t="s">
        <v>125</v>
      </c>
      <c r="N920" s="26" t="n">
        <f aca="false">DATE(YEAR(B920),MONTH(B920),1)</f>
        <v>46113</v>
      </c>
      <c r="O920" s="12" t="n">
        <f aca="false">IF(I920="","",INDEX('Jobber quotes'!$C$2:$C$1101,MATCH(I920,'Jobber quotes'!$A$2:$A$1101,0))-B920)</f>
        <v>13</v>
      </c>
    </row>
    <row r="921" customFormat="false" ht="15" hidden="false" customHeight="false" outlineLevel="0" collapsed="false">
      <c r="A921" s="23" t="n">
        <v>412334006</v>
      </c>
      <c r="B921" s="24" t="n">
        <v>46136</v>
      </c>
      <c r="C921" s="25" t="s">
        <v>669</v>
      </c>
      <c r="D921" s="25" t="s">
        <v>156</v>
      </c>
      <c r="E921" s="25" t="s">
        <v>97</v>
      </c>
      <c r="F921" s="25" t="s">
        <v>90</v>
      </c>
      <c r="G921" s="25" t="s">
        <v>115</v>
      </c>
      <c r="H921" s="21"/>
      <c r="I921" s="25"/>
      <c r="J921" s="25"/>
      <c r="K921" s="25"/>
      <c r="L921" s="25" t="s">
        <v>116</v>
      </c>
      <c r="M921" s="25"/>
      <c r="N921" s="26" t="n">
        <f aca="false">DATE(YEAR(B921),MONTH(B921),1)</f>
        <v>46113</v>
      </c>
      <c r="O921" s="12" t="str">
        <f aca="false">IF(I921="","",INDEX('Jobber quotes'!$C$2:$C$1101,MATCH(I921,'Jobber quotes'!$A$2:$A$1101,0))-B921)</f>
        <v/>
      </c>
    </row>
    <row r="922" customFormat="false" ht="15" hidden="false" customHeight="false" outlineLevel="0" collapsed="false">
      <c r="A922" s="23" t="n">
        <v>412334049</v>
      </c>
      <c r="B922" s="24" t="n">
        <v>46136</v>
      </c>
      <c r="C922" s="25" t="s">
        <v>338</v>
      </c>
      <c r="D922" s="25" t="s">
        <v>88</v>
      </c>
      <c r="E922" s="25" t="s">
        <v>112</v>
      </c>
      <c r="F922" s="25" t="s">
        <v>94</v>
      </c>
      <c r="G922" s="25" t="s">
        <v>42</v>
      </c>
      <c r="H922" s="21" t="n">
        <v>34000</v>
      </c>
      <c r="I922" s="25" t="s">
        <v>1289</v>
      </c>
      <c r="J922" s="25" t="s">
        <v>85</v>
      </c>
      <c r="K922" s="25"/>
      <c r="L922" s="25" t="s">
        <v>99</v>
      </c>
      <c r="M922" s="25"/>
      <c r="N922" s="26" t="n">
        <f aca="false">DATE(YEAR(B922),MONTH(B922),1)</f>
        <v>46113</v>
      </c>
      <c r="O922" s="12" t="n">
        <f aca="false">IF(I922="","",INDEX('Jobber quotes'!$C$2:$C$1101,MATCH(I922,'Jobber quotes'!$A$2:$A$1101,0))-B922)</f>
        <v>10</v>
      </c>
    </row>
    <row r="923" customFormat="false" ht="15" hidden="false" customHeight="false" outlineLevel="0" collapsed="false">
      <c r="A923" s="23" t="n">
        <v>412334077</v>
      </c>
      <c r="B923" s="24" t="n">
        <v>46136</v>
      </c>
      <c r="C923" s="25" t="s">
        <v>1290</v>
      </c>
      <c r="D923" s="25" t="s">
        <v>106</v>
      </c>
      <c r="E923" s="25" t="s">
        <v>82</v>
      </c>
      <c r="F923" s="25" t="s">
        <v>83</v>
      </c>
      <c r="G923" s="25" t="s">
        <v>41</v>
      </c>
      <c r="H923" s="21" t="n">
        <v>7050</v>
      </c>
      <c r="I923" s="25" t="s">
        <v>1291</v>
      </c>
      <c r="J923" s="25" t="s">
        <v>119</v>
      </c>
      <c r="K923" s="25" t="s">
        <v>1292</v>
      </c>
      <c r="L923" s="25"/>
      <c r="M923" s="25" t="s">
        <v>125</v>
      </c>
      <c r="N923" s="26" t="n">
        <f aca="false">DATE(YEAR(B923),MONTH(B923),1)</f>
        <v>46113</v>
      </c>
      <c r="O923" s="12" t="n">
        <f aca="false">IF(I923="","",INDEX('Jobber quotes'!$C$2:$C$1101,MATCH(I923,'Jobber quotes'!$A$2:$A$1101,0))-B923)</f>
        <v>2</v>
      </c>
    </row>
    <row r="924" customFormat="false" ht="15" hidden="false" customHeight="false" outlineLevel="0" collapsed="false">
      <c r="A924" s="23" t="n">
        <v>412334144</v>
      </c>
      <c r="B924" s="24" t="n">
        <v>46136</v>
      </c>
      <c r="C924" s="25" t="s">
        <v>243</v>
      </c>
      <c r="D924" s="25" t="s">
        <v>127</v>
      </c>
      <c r="E924" s="25" t="s">
        <v>89</v>
      </c>
      <c r="F924" s="25" t="s">
        <v>90</v>
      </c>
      <c r="G924" s="25" t="s">
        <v>115</v>
      </c>
      <c r="H924" s="21"/>
      <c r="I924" s="25"/>
      <c r="J924" s="25"/>
      <c r="K924" s="25"/>
      <c r="L924" s="25" t="s">
        <v>116</v>
      </c>
      <c r="M924" s="25"/>
      <c r="N924" s="26" t="n">
        <f aca="false">DATE(YEAR(B924),MONTH(B924),1)</f>
        <v>46113</v>
      </c>
      <c r="O924" s="12" t="str">
        <f aca="false">IF(I924="","",INDEX('Jobber quotes'!$C$2:$C$1101,MATCH(I924,'Jobber quotes'!$A$2:$A$1101,0))-B924)</f>
        <v/>
      </c>
    </row>
    <row r="925" customFormat="false" ht="15" hidden="false" customHeight="false" outlineLevel="0" collapsed="false">
      <c r="A925" s="23" t="n">
        <v>412334155</v>
      </c>
      <c r="B925" s="24" t="n">
        <v>46136</v>
      </c>
      <c r="C925" s="25" t="s">
        <v>93</v>
      </c>
      <c r="D925" s="25" t="s">
        <v>81</v>
      </c>
      <c r="E925" s="25" t="s">
        <v>82</v>
      </c>
      <c r="F925" s="25" t="s">
        <v>94</v>
      </c>
      <c r="G925" s="25" t="s">
        <v>41</v>
      </c>
      <c r="H925" s="21" t="n">
        <v>12400</v>
      </c>
      <c r="I925" s="25" t="s">
        <v>1293</v>
      </c>
      <c r="J925" s="25" t="s">
        <v>119</v>
      </c>
      <c r="K925" s="25" t="s">
        <v>1294</v>
      </c>
      <c r="L925" s="25"/>
      <c r="M925" s="25" t="s">
        <v>125</v>
      </c>
      <c r="N925" s="26" t="n">
        <f aca="false">DATE(YEAR(B925),MONTH(B925),1)</f>
        <v>46113</v>
      </c>
      <c r="O925" s="12" t="n">
        <f aca="false">IF(I925="","",INDEX('Jobber quotes'!$C$2:$C$1101,MATCH(I925,'Jobber quotes'!$A$2:$A$1101,0))-B925)</f>
        <v>2</v>
      </c>
    </row>
    <row r="926" customFormat="false" ht="15" hidden="false" customHeight="false" outlineLevel="0" collapsed="false">
      <c r="A926" s="23" t="n">
        <v>412334207</v>
      </c>
      <c r="B926" s="24" t="n">
        <v>46137</v>
      </c>
      <c r="C926" s="25" t="s">
        <v>152</v>
      </c>
      <c r="D926" s="25" t="s">
        <v>81</v>
      </c>
      <c r="E926" s="25" t="s">
        <v>97</v>
      </c>
      <c r="F926" s="25" t="s">
        <v>83</v>
      </c>
      <c r="G926" s="25" t="s">
        <v>103</v>
      </c>
      <c r="H926" s="21"/>
      <c r="I926" s="25"/>
      <c r="J926" s="25"/>
      <c r="K926" s="25"/>
      <c r="L926" s="25"/>
      <c r="M926" s="25" t="s">
        <v>104</v>
      </c>
      <c r="N926" s="26" t="n">
        <f aca="false">DATE(YEAR(B926),MONTH(B926),1)</f>
        <v>46113</v>
      </c>
      <c r="O926" s="12" t="str">
        <f aca="false">IF(I926="","",INDEX('Jobber quotes'!$C$2:$C$1101,MATCH(I926,'Jobber quotes'!$A$2:$A$1101,0))-B926)</f>
        <v/>
      </c>
    </row>
    <row r="927" customFormat="false" ht="15" hidden="false" customHeight="false" outlineLevel="0" collapsed="false">
      <c r="A927" s="23" t="n">
        <v>412334236</v>
      </c>
      <c r="B927" s="24" t="n">
        <v>46137</v>
      </c>
      <c r="C927" s="25" t="s">
        <v>214</v>
      </c>
      <c r="D927" s="25" t="s">
        <v>127</v>
      </c>
      <c r="E927" s="25" t="s">
        <v>102</v>
      </c>
      <c r="F927" s="25" t="s">
        <v>90</v>
      </c>
      <c r="G927" s="25" t="s">
        <v>42</v>
      </c>
      <c r="H927" s="21" t="n">
        <v>3600</v>
      </c>
      <c r="I927" s="25" t="s">
        <v>1295</v>
      </c>
      <c r="J927" s="25" t="s">
        <v>85</v>
      </c>
      <c r="K927" s="25"/>
      <c r="L927" s="25" t="s">
        <v>99</v>
      </c>
      <c r="M927" s="25"/>
      <c r="N927" s="26" t="n">
        <f aca="false">DATE(YEAR(B927),MONTH(B927),1)</f>
        <v>46113</v>
      </c>
      <c r="O927" s="12" t="n">
        <f aca="false">IF(I927="","",INDEX('Jobber quotes'!$C$2:$C$1101,MATCH(I927,'Jobber quotes'!$A$2:$A$1101,0))-B927)</f>
        <v>4</v>
      </c>
    </row>
    <row r="928" customFormat="false" ht="15" hidden="false" customHeight="false" outlineLevel="0" collapsed="false">
      <c r="A928" s="23" t="n">
        <v>412334283</v>
      </c>
      <c r="B928" s="24" t="n">
        <v>46137</v>
      </c>
      <c r="C928" s="25" t="s">
        <v>575</v>
      </c>
      <c r="D928" s="25" t="s">
        <v>111</v>
      </c>
      <c r="E928" s="25" t="s">
        <v>82</v>
      </c>
      <c r="F928" s="25" t="s">
        <v>94</v>
      </c>
      <c r="G928" s="25" t="s">
        <v>41</v>
      </c>
      <c r="H928" s="21" t="n">
        <v>17100</v>
      </c>
      <c r="I928" s="25" t="s">
        <v>1296</v>
      </c>
      <c r="J928" s="25" t="s">
        <v>119</v>
      </c>
      <c r="K928" s="25" t="s">
        <v>1297</v>
      </c>
      <c r="L928" s="25"/>
      <c r="M928" s="25"/>
      <c r="N928" s="26" t="n">
        <f aca="false">DATE(YEAR(B928),MONTH(B928),1)</f>
        <v>46113</v>
      </c>
      <c r="O928" s="12" t="n">
        <f aca="false">IF(I928="","",INDEX('Jobber quotes'!$C$2:$C$1101,MATCH(I928,'Jobber quotes'!$A$2:$A$1101,0))-B928)</f>
        <v>4</v>
      </c>
    </row>
    <row r="929" customFormat="false" ht="15" hidden="false" customHeight="false" outlineLevel="0" collapsed="false">
      <c r="A929" s="23" t="n">
        <v>412334309</v>
      </c>
      <c r="B929" s="24" t="n">
        <v>46138</v>
      </c>
      <c r="C929" s="25" t="s">
        <v>254</v>
      </c>
      <c r="D929" s="25" t="s">
        <v>127</v>
      </c>
      <c r="E929" s="25" t="s">
        <v>112</v>
      </c>
      <c r="F929" s="25" t="s">
        <v>83</v>
      </c>
      <c r="G929" s="25" t="s">
        <v>41</v>
      </c>
      <c r="H929" s="21" t="n">
        <v>4200</v>
      </c>
      <c r="I929" s="25" t="s">
        <v>1298</v>
      </c>
      <c r="J929" s="25" t="s">
        <v>119</v>
      </c>
      <c r="K929" s="25" t="s">
        <v>1299</v>
      </c>
      <c r="L929" s="25"/>
      <c r="M929" s="25"/>
      <c r="N929" s="26" t="n">
        <f aca="false">DATE(YEAR(B929),MONTH(B929),1)</f>
        <v>46113</v>
      </c>
      <c r="O929" s="12" t="n">
        <f aca="false">IF(I929="","",INDEX('Jobber quotes'!$C$2:$C$1101,MATCH(I929,'Jobber quotes'!$A$2:$A$1101,0))-B929)</f>
        <v>10</v>
      </c>
    </row>
    <row r="930" customFormat="false" ht="15" hidden="false" customHeight="false" outlineLevel="0" collapsed="false">
      <c r="A930" s="23" t="n">
        <v>412334349</v>
      </c>
      <c r="B930" s="24" t="n">
        <v>46138</v>
      </c>
      <c r="C930" s="25" t="s">
        <v>571</v>
      </c>
      <c r="D930" s="25" t="s">
        <v>111</v>
      </c>
      <c r="E930" s="25" t="s">
        <v>107</v>
      </c>
      <c r="F930" s="25" t="s">
        <v>90</v>
      </c>
      <c r="G930" s="25" t="s">
        <v>103</v>
      </c>
      <c r="H930" s="21"/>
      <c r="I930" s="25"/>
      <c r="J930" s="25"/>
      <c r="K930" s="25"/>
      <c r="L930" s="25"/>
      <c r="M930" s="25" t="s">
        <v>104</v>
      </c>
      <c r="N930" s="26" t="n">
        <f aca="false">DATE(YEAR(B930),MONTH(B930),1)</f>
        <v>46113</v>
      </c>
      <c r="O930" s="12" t="str">
        <f aca="false">IF(I930="","",INDEX('Jobber quotes'!$C$2:$C$1101,MATCH(I930,'Jobber quotes'!$A$2:$A$1101,0))-B930)</f>
        <v/>
      </c>
    </row>
    <row r="931" customFormat="false" ht="15" hidden="false" customHeight="false" outlineLevel="0" collapsed="false">
      <c r="A931" s="23" t="n">
        <v>412334377</v>
      </c>
      <c r="B931" s="24" t="n">
        <v>46139</v>
      </c>
      <c r="C931" s="25" t="s">
        <v>532</v>
      </c>
      <c r="D931" s="25" t="s">
        <v>81</v>
      </c>
      <c r="E931" s="25" t="s">
        <v>112</v>
      </c>
      <c r="F931" s="25" t="s">
        <v>94</v>
      </c>
      <c r="G931" s="25" t="s">
        <v>115</v>
      </c>
      <c r="H931" s="21"/>
      <c r="I931" s="25"/>
      <c r="J931" s="25"/>
      <c r="K931" s="25"/>
      <c r="L931" s="25" t="s">
        <v>171</v>
      </c>
      <c r="M931" s="25"/>
      <c r="N931" s="26" t="n">
        <f aca="false">DATE(YEAR(B931),MONTH(B931),1)</f>
        <v>46113</v>
      </c>
      <c r="O931" s="12" t="str">
        <f aca="false">IF(I931="","",INDEX('Jobber quotes'!$C$2:$C$1101,MATCH(I931,'Jobber quotes'!$A$2:$A$1101,0))-B931)</f>
        <v/>
      </c>
    </row>
    <row r="932" customFormat="false" ht="15" hidden="false" customHeight="false" outlineLevel="0" collapsed="false">
      <c r="A932" s="23" t="n">
        <v>412334433</v>
      </c>
      <c r="B932" s="24" t="n">
        <v>46139</v>
      </c>
      <c r="C932" s="25" t="s">
        <v>531</v>
      </c>
      <c r="D932" s="25" t="s">
        <v>127</v>
      </c>
      <c r="E932" s="25" t="s">
        <v>82</v>
      </c>
      <c r="F932" s="25" t="s">
        <v>83</v>
      </c>
      <c r="G932" s="25" t="s">
        <v>42</v>
      </c>
      <c r="H932" s="21" t="n">
        <v>5450</v>
      </c>
      <c r="I932" s="25" t="s">
        <v>1300</v>
      </c>
      <c r="J932" s="25" t="s">
        <v>85</v>
      </c>
      <c r="K932" s="25"/>
      <c r="L932" s="25" t="s">
        <v>86</v>
      </c>
      <c r="M932" s="25" t="s">
        <v>125</v>
      </c>
      <c r="N932" s="26" t="n">
        <f aca="false">DATE(YEAR(B932),MONTH(B932),1)</f>
        <v>46113</v>
      </c>
      <c r="O932" s="12" t="n">
        <f aca="false">IF(I932="","",INDEX('Jobber quotes'!$C$2:$C$1101,MATCH(I932,'Jobber quotes'!$A$2:$A$1101,0))-B932)</f>
        <v>5</v>
      </c>
    </row>
    <row r="933" customFormat="false" ht="15" hidden="false" customHeight="false" outlineLevel="0" collapsed="false">
      <c r="A933" s="23" t="n">
        <v>412334450</v>
      </c>
      <c r="B933" s="24" t="n">
        <v>46139</v>
      </c>
      <c r="C933" s="25" t="s">
        <v>303</v>
      </c>
      <c r="D933" s="25" t="s">
        <v>101</v>
      </c>
      <c r="E933" s="25" t="s">
        <v>112</v>
      </c>
      <c r="F933" s="25" t="s">
        <v>90</v>
      </c>
      <c r="G933" s="25" t="s">
        <v>42</v>
      </c>
      <c r="H933" s="21" t="n">
        <v>16100</v>
      </c>
      <c r="I933" s="25" t="s">
        <v>1301</v>
      </c>
      <c r="J933" s="25" t="s">
        <v>85</v>
      </c>
      <c r="K933" s="25"/>
      <c r="L933" s="25" t="s">
        <v>86</v>
      </c>
      <c r="M933" s="25"/>
      <c r="N933" s="26" t="n">
        <f aca="false">DATE(YEAR(B933),MONTH(B933),1)</f>
        <v>46113</v>
      </c>
      <c r="O933" s="12" t="n">
        <f aca="false">IF(I933="","",INDEX('Jobber quotes'!$C$2:$C$1101,MATCH(I933,'Jobber quotes'!$A$2:$A$1101,0))-B933)</f>
        <v>7</v>
      </c>
    </row>
    <row r="934" customFormat="false" ht="15" hidden="false" customHeight="false" outlineLevel="0" collapsed="false">
      <c r="A934" s="23" t="n">
        <v>412334496</v>
      </c>
      <c r="B934" s="24" t="n">
        <v>46139</v>
      </c>
      <c r="C934" s="25" t="s">
        <v>317</v>
      </c>
      <c r="D934" s="25" t="s">
        <v>156</v>
      </c>
      <c r="E934" s="25" t="s">
        <v>112</v>
      </c>
      <c r="F934" s="25" t="s">
        <v>94</v>
      </c>
      <c r="G934" s="25" t="s">
        <v>42</v>
      </c>
      <c r="H934" s="21" t="n">
        <v>29650</v>
      </c>
      <c r="I934" s="25" t="s">
        <v>1302</v>
      </c>
      <c r="J934" s="25" t="s">
        <v>85</v>
      </c>
      <c r="K934" s="25"/>
      <c r="L934" s="25" t="s">
        <v>99</v>
      </c>
      <c r="M934" s="25" t="s">
        <v>125</v>
      </c>
      <c r="N934" s="26" t="n">
        <f aca="false">DATE(YEAR(B934),MONTH(B934),1)</f>
        <v>46113</v>
      </c>
      <c r="O934" s="12" t="n">
        <f aca="false">IF(I934="","",INDEX('Jobber quotes'!$C$2:$C$1101,MATCH(I934,'Jobber quotes'!$A$2:$A$1101,0))-B934)</f>
        <v>13</v>
      </c>
    </row>
    <row r="935" customFormat="false" ht="15" hidden="false" customHeight="false" outlineLevel="0" collapsed="false">
      <c r="A935" s="23" t="n">
        <v>412334538</v>
      </c>
      <c r="B935" s="24" t="n">
        <v>46139</v>
      </c>
      <c r="C935" s="25" t="s">
        <v>379</v>
      </c>
      <c r="D935" s="25" t="s">
        <v>88</v>
      </c>
      <c r="E935" s="25" t="s">
        <v>107</v>
      </c>
      <c r="F935" s="25" t="s">
        <v>83</v>
      </c>
      <c r="G935" s="25" t="s">
        <v>41</v>
      </c>
      <c r="H935" s="21" t="n">
        <v>8000</v>
      </c>
      <c r="I935" s="25" t="s">
        <v>1303</v>
      </c>
      <c r="J935" s="25" t="s">
        <v>119</v>
      </c>
      <c r="K935" s="25" t="s">
        <v>1304</v>
      </c>
      <c r="L935" s="25"/>
      <c r="M935" s="25" t="s">
        <v>125</v>
      </c>
      <c r="N935" s="26" t="n">
        <f aca="false">DATE(YEAR(B935),MONTH(B935),1)</f>
        <v>46113</v>
      </c>
      <c r="O935" s="12" t="n">
        <f aca="false">IF(I935="","",INDEX('Jobber quotes'!$C$2:$C$1101,MATCH(I935,'Jobber quotes'!$A$2:$A$1101,0))-B935)</f>
        <v>12</v>
      </c>
    </row>
    <row r="936" customFormat="false" ht="15" hidden="false" customHeight="false" outlineLevel="0" collapsed="false">
      <c r="A936" s="23" t="n">
        <v>412334572</v>
      </c>
      <c r="B936" s="24" t="n">
        <v>46139</v>
      </c>
      <c r="C936" s="25" t="s">
        <v>1305</v>
      </c>
      <c r="D936" s="25" t="s">
        <v>88</v>
      </c>
      <c r="E936" s="25" t="s">
        <v>107</v>
      </c>
      <c r="F936" s="25" t="s">
        <v>90</v>
      </c>
      <c r="G936" s="25" t="s">
        <v>115</v>
      </c>
      <c r="H936" s="21"/>
      <c r="I936" s="25"/>
      <c r="J936" s="25"/>
      <c r="K936" s="25"/>
      <c r="L936" s="25" t="s">
        <v>171</v>
      </c>
      <c r="M936" s="25" t="s">
        <v>147</v>
      </c>
      <c r="N936" s="26" t="n">
        <f aca="false">DATE(YEAR(B936),MONTH(B936),1)</f>
        <v>46113</v>
      </c>
      <c r="O936" s="12" t="str">
        <f aca="false">IF(I936="","",INDEX('Jobber quotes'!$C$2:$C$1101,MATCH(I936,'Jobber quotes'!$A$2:$A$1101,0))-B936)</f>
        <v/>
      </c>
    </row>
    <row r="937" customFormat="false" ht="15" hidden="false" customHeight="false" outlineLevel="0" collapsed="false">
      <c r="A937" s="23" t="n">
        <v>412334619</v>
      </c>
      <c r="B937" s="24" t="n">
        <v>46140</v>
      </c>
      <c r="C937" s="25" t="s">
        <v>523</v>
      </c>
      <c r="D937" s="25" t="s">
        <v>111</v>
      </c>
      <c r="E937" s="25" t="s">
        <v>89</v>
      </c>
      <c r="F937" s="25" t="s">
        <v>94</v>
      </c>
      <c r="G937" s="25" t="s">
        <v>42</v>
      </c>
      <c r="H937" s="21" t="n">
        <v>8200</v>
      </c>
      <c r="I937" s="25" t="s">
        <v>1306</v>
      </c>
      <c r="J937" s="25" t="s">
        <v>85</v>
      </c>
      <c r="K937" s="25"/>
      <c r="L937" s="25" t="s">
        <v>92</v>
      </c>
      <c r="M937" s="25"/>
      <c r="N937" s="26" t="n">
        <f aca="false">DATE(YEAR(B937),MONTH(B937),1)</f>
        <v>46113</v>
      </c>
      <c r="O937" s="12" t="n">
        <f aca="false">IF(I937="","",INDEX('Jobber quotes'!$C$2:$C$1101,MATCH(I937,'Jobber quotes'!$A$2:$A$1101,0))-B937)</f>
        <v>10</v>
      </c>
    </row>
    <row r="938" customFormat="false" ht="15" hidden="false" customHeight="false" outlineLevel="0" collapsed="false">
      <c r="A938" s="23" t="n">
        <v>412334635</v>
      </c>
      <c r="B938" s="24" t="n">
        <v>46140</v>
      </c>
      <c r="C938" s="25" t="s">
        <v>1307</v>
      </c>
      <c r="D938" s="25" t="s">
        <v>81</v>
      </c>
      <c r="E938" s="25" t="s">
        <v>97</v>
      </c>
      <c r="F938" s="25" t="s">
        <v>83</v>
      </c>
      <c r="G938" s="25" t="s">
        <v>115</v>
      </c>
      <c r="H938" s="21"/>
      <c r="I938" s="25"/>
      <c r="J938" s="25"/>
      <c r="K938" s="25"/>
      <c r="L938" s="25" t="s">
        <v>146</v>
      </c>
      <c r="M938" s="25"/>
      <c r="N938" s="26" t="n">
        <f aca="false">DATE(YEAR(B938),MONTH(B938),1)</f>
        <v>46113</v>
      </c>
      <c r="O938" s="12" t="str">
        <f aca="false">IF(I938="","",INDEX('Jobber quotes'!$C$2:$C$1101,MATCH(I938,'Jobber quotes'!$A$2:$A$1101,0))-B938)</f>
        <v/>
      </c>
    </row>
    <row r="939" customFormat="false" ht="15" hidden="false" customHeight="false" outlineLevel="0" collapsed="false">
      <c r="A939" s="23" t="n">
        <v>412334672</v>
      </c>
      <c r="B939" s="24" t="n">
        <v>46140</v>
      </c>
      <c r="C939" s="25" t="s">
        <v>515</v>
      </c>
      <c r="D939" s="25" t="s">
        <v>127</v>
      </c>
      <c r="E939" s="25" t="s">
        <v>89</v>
      </c>
      <c r="F939" s="25" t="s">
        <v>90</v>
      </c>
      <c r="G939" s="25" t="s">
        <v>42</v>
      </c>
      <c r="H939" s="21" t="n">
        <v>12850</v>
      </c>
      <c r="I939" s="25" t="s">
        <v>1308</v>
      </c>
      <c r="J939" s="25" t="s">
        <v>85</v>
      </c>
      <c r="K939" s="25"/>
      <c r="L939" s="25" t="s">
        <v>86</v>
      </c>
      <c r="M939" s="25" t="s">
        <v>125</v>
      </c>
      <c r="N939" s="26" t="n">
        <f aca="false">DATE(YEAR(B939),MONTH(B939),1)</f>
        <v>46113</v>
      </c>
      <c r="O939" s="12" t="n">
        <f aca="false">IF(I939="","",INDEX('Jobber quotes'!$C$2:$C$1101,MATCH(I939,'Jobber quotes'!$A$2:$A$1101,0))-B939)</f>
        <v>7</v>
      </c>
    </row>
    <row r="940" customFormat="false" ht="15" hidden="false" customHeight="false" outlineLevel="0" collapsed="false">
      <c r="A940" s="23" t="n">
        <v>412334715</v>
      </c>
      <c r="B940" s="24" t="n">
        <v>46141</v>
      </c>
      <c r="C940" s="25" t="s">
        <v>613</v>
      </c>
      <c r="D940" s="25" t="s">
        <v>156</v>
      </c>
      <c r="E940" s="25" t="s">
        <v>82</v>
      </c>
      <c r="F940" s="25" t="s">
        <v>94</v>
      </c>
      <c r="G940" s="25" t="s">
        <v>41</v>
      </c>
      <c r="H940" s="21" t="n">
        <v>14600</v>
      </c>
      <c r="I940" s="25" t="s">
        <v>1309</v>
      </c>
      <c r="J940" s="25" t="s">
        <v>119</v>
      </c>
      <c r="K940" s="25" t="s">
        <v>1310</v>
      </c>
      <c r="L940" s="25"/>
      <c r="M940" s="25"/>
      <c r="N940" s="26" t="n">
        <f aca="false">DATE(YEAR(B940),MONTH(B940),1)</f>
        <v>46113</v>
      </c>
      <c r="O940" s="12" t="n">
        <f aca="false">IF(I940="","",INDEX('Jobber quotes'!$C$2:$C$1101,MATCH(I940,'Jobber quotes'!$A$2:$A$1101,0))-B940)</f>
        <v>1</v>
      </c>
    </row>
    <row r="941" customFormat="false" ht="15" hidden="false" customHeight="false" outlineLevel="0" collapsed="false">
      <c r="A941" s="23" t="n">
        <v>412334752</v>
      </c>
      <c r="B941" s="24" t="n">
        <v>46141</v>
      </c>
      <c r="C941" s="25" t="s">
        <v>235</v>
      </c>
      <c r="D941" s="25" t="s">
        <v>88</v>
      </c>
      <c r="E941" s="25" t="s">
        <v>107</v>
      </c>
      <c r="F941" s="25" t="s">
        <v>83</v>
      </c>
      <c r="G941" s="25" t="s">
        <v>41</v>
      </c>
      <c r="H941" s="21" t="n">
        <v>31350</v>
      </c>
      <c r="I941" s="25" t="s">
        <v>1311</v>
      </c>
      <c r="J941" s="25" t="s">
        <v>119</v>
      </c>
      <c r="K941" s="25" t="s">
        <v>1312</v>
      </c>
      <c r="L941" s="25"/>
      <c r="M941" s="25" t="s">
        <v>199</v>
      </c>
      <c r="N941" s="26" t="n">
        <f aca="false">DATE(YEAR(B941),MONTH(B941),1)</f>
        <v>46113</v>
      </c>
      <c r="O941" s="12" t="n">
        <f aca="false">IF(I941="","",INDEX('Jobber quotes'!$C$2:$C$1101,MATCH(I941,'Jobber quotes'!$A$2:$A$1101,0))-B941)</f>
        <v>9</v>
      </c>
    </row>
    <row r="942" customFormat="false" ht="15" hidden="false" customHeight="false" outlineLevel="0" collapsed="false">
      <c r="A942" s="23" t="n">
        <v>412334783</v>
      </c>
      <c r="B942" s="24" t="n">
        <v>46141</v>
      </c>
      <c r="C942" s="25" t="s">
        <v>492</v>
      </c>
      <c r="D942" s="25" t="s">
        <v>88</v>
      </c>
      <c r="E942" s="25" t="s">
        <v>97</v>
      </c>
      <c r="F942" s="25" t="s">
        <v>90</v>
      </c>
      <c r="G942" s="25" t="s">
        <v>103</v>
      </c>
      <c r="H942" s="21"/>
      <c r="I942" s="25"/>
      <c r="J942" s="25"/>
      <c r="K942" s="25"/>
      <c r="L942" s="25"/>
      <c r="M942" s="25" t="s">
        <v>104</v>
      </c>
      <c r="N942" s="26" t="n">
        <f aca="false">DATE(YEAR(B942),MONTH(B942),1)</f>
        <v>46113</v>
      </c>
      <c r="O942" s="12" t="str">
        <f aca="false">IF(I942="","",INDEX('Jobber quotes'!$C$2:$C$1101,MATCH(I942,'Jobber quotes'!$A$2:$A$1101,0))-B942)</f>
        <v/>
      </c>
    </row>
    <row r="943" customFormat="false" ht="15" hidden="false" customHeight="false" outlineLevel="0" collapsed="false">
      <c r="A943" s="23" t="n">
        <v>412334829</v>
      </c>
      <c r="B943" s="24" t="n">
        <v>46141</v>
      </c>
      <c r="C943" s="25" t="s">
        <v>463</v>
      </c>
      <c r="D943" s="25" t="s">
        <v>111</v>
      </c>
      <c r="E943" s="25" t="s">
        <v>112</v>
      </c>
      <c r="F943" s="25" t="s">
        <v>94</v>
      </c>
      <c r="G943" s="25" t="s">
        <v>115</v>
      </c>
      <c r="H943" s="21"/>
      <c r="I943" s="25"/>
      <c r="J943" s="25"/>
      <c r="K943" s="25"/>
      <c r="L943" s="25" t="s">
        <v>116</v>
      </c>
      <c r="M943" s="25"/>
      <c r="N943" s="26" t="n">
        <f aca="false">DATE(YEAR(B943),MONTH(B943),1)</f>
        <v>46113</v>
      </c>
      <c r="O943" s="12" t="str">
        <f aca="false">IF(I943="","",INDEX('Jobber quotes'!$C$2:$C$1101,MATCH(I943,'Jobber quotes'!$A$2:$A$1101,0))-B943)</f>
        <v/>
      </c>
    </row>
    <row r="944" customFormat="false" ht="15" hidden="false" customHeight="false" outlineLevel="0" collapsed="false">
      <c r="A944" s="23" t="n">
        <v>412334872</v>
      </c>
      <c r="B944" s="24" t="n">
        <v>46141</v>
      </c>
      <c r="C944" s="25" t="s">
        <v>504</v>
      </c>
      <c r="D944" s="25" t="s">
        <v>156</v>
      </c>
      <c r="E944" s="25" t="s">
        <v>102</v>
      </c>
      <c r="F944" s="25" t="s">
        <v>83</v>
      </c>
      <c r="G944" s="25" t="s">
        <v>42</v>
      </c>
      <c r="H944" s="21" t="n">
        <v>14650</v>
      </c>
      <c r="I944" s="25" t="s">
        <v>1313</v>
      </c>
      <c r="J944" s="25" t="s">
        <v>85</v>
      </c>
      <c r="K944" s="25"/>
      <c r="L944" s="25" t="s">
        <v>109</v>
      </c>
      <c r="M944" s="25" t="s">
        <v>125</v>
      </c>
      <c r="N944" s="26" t="n">
        <f aca="false">DATE(YEAR(B944),MONTH(B944),1)</f>
        <v>46113</v>
      </c>
      <c r="O944" s="12" t="n">
        <f aca="false">IF(I944="","",INDEX('Jobber quotes'!$C$2:$C$1101,MATCH(I944,'Jobber quotes'!$A$2:$A$1101,0))-B944)</f>
        <v>1</v>
      </c>
    </row>
    <row r="945" customFormat="false" ht="15" hidden="false" customHeight="false" outlineLevel="0" collapsed="false">
      <c r="A945" s="23" t="n">
        <v>412334893</v>
      </c>
      <c r="B945" s="24" t="n">
        <v>46142</v>
      </c>
      <c r="C945" s="25" t="s">
        <v>759</v>
      </c>
      <c r="D945" s="25" t="s">
        <v>156</v>
      </c>
      <c r="E945" s="25" t="s">
        <v>97</v>
      </c>
      <c r="F945" s="25" t="s">
        <v>90</v>
      </c>
      <c r="G945" s="25" t="s">
        <v>115</v>
      </c>
      <c r="H945" s="21"/>
      <c r="I945" s="25"/>
      <c r="J945" s="25"/>
      <c r="K945" s="25"/>
      <c r="L945" s="25" t="s">
        <v>164</v>
      </c>
      <c r="M945" s="25"/>
      <c r="N945" s="26" t="n">
        <f aca="false">DATE(YEAR(B945),MONTH(B945),1)</f>
        <v>46113</v>
      </c>
      <c r="O945" s="12" t="str">
        <f aca="false">IF(I945="","",INDEX('Jobber quotes'!$C$2:$C$1101,MATCH(I945,'Jobber quotes'!$A$2:$A$1101,0))-B945)</f>
        <v/>
      </c>
    </row>
    <row r="946" customFormat="false" ht="15" hidden="false" customHeight="false" outlineLevel="0" collapsed="false">
      <c r="A946" s="23" t="n">
        <v>412334953</v>
      </c>
      <c r="B946" s="24" t="n">
        <v>46142</v>
      </c>
      <c r="C946" s="25" t="s">
        <v>460</v>
      </c>
      <c r="D946" s="25" t="s">
        <v>127</v>
      </c>
      <c r="E946" s="25" t="s">
        <v>107</v>
      </c>
      <c r="F946" s="25" t="s">
        <v>94</v>
      </c>
      <c r="G946" s="25" t="s">
        <v>42</v>
      </c>
      <c r="H946" s="21" t="n">
        <v>12250</v>
      </c>
      <c r="I946" s="25" t="s">
        <v>1314</v>
      </c>
      <c r="J946" s="25" t="s">
        <v>85</v>
      </c>
      <c r="K946" s="25"/>
      <c r="L946" s="25" t="s">
        <v>86</v>
      </c>
      <c r="M946" s="25"/>
      <c r="N946" s="26" t="n">
        <f aca="false">DATE(YEAR(B946),MONTH(B946),1)</f>
        <v>46113</v>
      </c>
      <c r="O946" s="12" t="n">
        <f aca="false">IF(I946="","",INDEX('Jobber quotes'!$C$2:$C$1101,MATCH(I946,'Jobber quotes'!$A$2:$A$1101,0))-B946)</f>
        <v>8</v>
      </c>
    </row>
    <row r="947" customFormat="false" ht="15" hidden="false" customHeight="false" outlineLevel="0" collapsed="false">
      <c r="A947" s="23" t="n">
        <v>412334993</v>
      </c>
      <c r="B947" s="24" t="n">
        <v>46143</v>
      </c>
      <c r="C947" s="25" t="s">
        <v>293</v>
      </c>
      <c r="D947" s="25" t="s">
        <v>111</v>
      </c>
      <c r="E947" s="25" t="s">
        <v>112</v>
      </c>
      <c r="F947" s="25" t="s">
        <v>83</v>
      </c>
      <c r="G947" s="25" t="s">
        <v>103</v>
      </c>
      <c r="H947" s="21"/>
      <c r="I947" s="25"/>
      <c r="J947" s="25"/>
      <c r="K947" s="25"/>
      <c r="L947" s="25"/>
      <c r="M947" s="25" t="s">
        <v>104</v>
      </c>
      <c r="N947" s="26" t="n">
        <f aca="false">DATE(YEAR(B947),MONTH(B947),1)</f>
        <v>46143</v>
      </c>
      <c r="O947" s="12" t="str">
        <f aca="false">IF(I947="","",INDEX('Jobber quotes'!$C$2:$C$1101,MATCH(I947,'Jobber quotes'!$A$2:$A$1101,0))-B947)</f>
        <v/>
      </c>
    </row>
    <row r="948" customFormat="false" ht="15" hidden="false" customHeight="false" outlineLevel="0" collapsed="false">
      <c r="A948" s="23" t="n">
        <v>412335030</v>
      </c>
      <c r="B948" s="24" t="n">
        <v>46143</v>
      </c>
      <c r="C948" s="25" t="s">
        <v>1315</v>
      </c>
      <c r="D948" s="25" t="s">
        <v>106</v>
      </c>
      <c r="E948" s="25" t="s">
        <v>112</v>
      </c>
      <c r="F948" s="25" t="s">
        <v>90</v>
      </c>
      <c r="G948" s="25" t="s">
        <v>103</v>
      </c>
      <c r="H948" s="21"/>
      <c r="I948" s="25"/>
      <c r="J948" s="25"/>
      <c r="K948" s="25"/>
      <c r="L948" s="25"/>
      <c r="M948" s="25" t="s">
        <v>104</v>
      </c>
      <c r="N948" s="26" t="n">
        <f aca="false">DATE(YEAR(B948),MONTH(B948),1)</f>
        <v>46143</v>
      </c>
      <c r="O948" s="12" t="str">
        <f aca="false">IF(I948="","",INDEX('Jobber quotes'!$C$2:$C$1101,MATCH(I948,'Jobber quotes'!$A$2:$A$1101,0))-B948)</f>
        <v/>
      </c>
    </row>
    <row r="949" customFormat="false" ht="15" hidden="false" customHeight="false" outlineLevel="0" collapsed="false">
      <c r="A949" s="23" t="n">
        <v>412335059</v>
      </c>
      <c r="B949" s="24" t="n">
        <v>46143</v>
      </c>
      <c r="C949" s="25" t="s">
        <v>757</v>
      </c>
      <c r="D949" s="25" t="s">
        <v>111</v>
      </c>
      <c r="E949" s="25" t="s">
        <v>82</v>
      </c>
      <c r="F949" s="25" t="s">
        <v>94</v>
      </c>
      <c r="G949" s="25" t="s">
        <v>41</v>
      </c>
      <c r="H949" s="21" t="n">
        <v>8700</v>
      </c>
      <c r="I949" s="25" t="s">
        <v>1316</v>
      </c>
      <c r="J949" s="25" t="s">
        <v>119</v>
      </c>
      <c r="K949" s="25" t="s">
        <v>1317</v>
      </c>
      <c r="L949" s="25"/>
      <c r="M949" s="25"/>
      <c r="N949" s="26" t="n">
        <f aca="false">DATE(YEAR(B949),MONTH(B949),1)</f>
        <v>46143</v>
      </c>
      <c r="O949" s="12" t="n">
        <f aca="false">IF(I949="","",INDEX('Jobber quotes'!$C$2:$C$1101,MATCH(I949,'Jobber quotes'!$A$2:$A$1101,0))-B949)</f>
        <v>4</v>
      </c>
    </row>
    <row r="950" customFormat="false" ht="15" hidden="false" customHeight="false" outlineLevel="0" collapsed="false">
      <c r="A950" s="23" t="n">
        <v>412335099</v>
      </c>
      <c r="B950" s="24" t="n">
        <v>46143</v>
      </c>
      <c r="C950" s="25" t="s">
        <v>665</v>
      </c>
      <c r="D950" s="25" t="s">
        <v>156</v>
      </c>
      <c r="E950" s="25" t="s">
        <v>89</v>
      </c>
      <c r="F950" s="25" t="s">
        <v>83</v>
      </c>
      <c r="G950" s="25" t="s">
        <v>103</v>
      </c>
      <c r="H950" s="21"/>
      <c r="I950" s="25"/>
      <c r="J950" s="25"/>
      <c r="K950" s="25"/>
      <c r="L950" s="25"/>
      <c r="M950" s="25" t="s">
        <v>104</v>
      </c>
      <c r="N950" s="26" t="n">
        <f aca="false">DATE(YEAR(B950),MONTH(B950),1)</f>
        <v>46143</v>
      </c>
      <c r="O950" s="12" t="str">
        <f aca="false">IF(I950="","",INDEX('Jobber quotes'!$C$2:$C$1101,MATCH(I950,'Jobber quotes'!$A$2:$A$1101,0))-B950)</f>
        <v/>
      </c>
    </row>
    <row r="951" customFormat="false" ht="15" hidden="false" customHeight="false" outlineLevel="0" collapsed="false">
      <c r="A951" s="23" t="n">
        <v>412335132</v>
      </c>
      <c r="B951" s="24" t="n">
        <v>46143</v>
      </c>
      <c r="C951" s="25" t="s">
        <v>769</v>
      </c>
      <c r="D951" s="25" t="s">
        <v>156</v>
      </c>
      <c r="E951" s="25" t="s">
        <v>107</v>
      </c>
      <c r="F951" s="25" t="s">
        <v>90</v>
      </c>
      <c r="G951" s="25" t="s">
        <v>42</v>
      </c>
      <c r="H951" s="21" t="n">
        <v>10850</v>
      </c>
      <c r="I951" s="25" t="s">
        <v>1318</v>
      </c>
      <c r="J951" s="25" t="s">
        <v>85</v>
      </c>
      <c r="K951" s="25"/>
      <c r="L951" s="25" t="s">
        <v>99</v>
      </c>
      <c r="M951" s="25"/>
      <c r="N951" s="26" t="n">
        <f aca="false">DATE(YEAR(B951),MONTH(B951),1)</f>
        <v>46143</v>
      </c>
      <c r="O951" s="12" t="n">
        <f aca="false">IF(I951="","",INDEX('Jobber quotes'!$C$2:$C$1101,MATCH(I951,'Jobber quotes'!$A$2:$A$1101,0))-B951)</f>
        <v>5</v>
      </c>
    </row>
    <row r="952" customFormat="false" ht="15" hidden="false" customHeight="false" outlineLevel="0" collapsed="false">
      <c r="A952" s="23" t="n">
        <v>412335160</v>
      </c>
      <c r="B952" s="24" t="n">
        <v>46144</v>
      </c>
      <c r="C952" s="25" t="s">
        <v>967</v>
      </c>
      <c r="D952" s="25" t="s">
        <v>106</v>
      </c>
      <c r="E952" s="25" t="s">
        <v>89</v>
      </c>
      <c r="F952" s="25" t="s">
        <v>94</v>
      </c>
      <c r="G952" s="25" t="s">
        <v>115</v>
      </c>
      <c r="H952" s="21"/>
      <c r="I952" s="25"/>
      <c r="J952" s="25"/>
      <c r="K952" s="25"/>
      <c r="L952" s="25" t="s">
        <v>164</v>
      </c>
      <c r="M952" s="25"/>
      <c r="N952" s="26" t="n">
        <f aca="false">DATE(YEAR(B952),MONTH(B952),1)</f>
        <v>46143</v>
      </c>
      <c r="O952" s="12" t="str">
        <f aca="false">IF(I952="","",INDEX('Jobber quotes'!$C$2:$C$1101,MATCH(I952,'Jobber quotes'!$A$2:$A$1101,0))-B952)</f>
        <v/>
      </c>
    </row>
    <row r="953" customFormat="false" ht="15" hidden="false" customHeight="false" outlineLevel="0" collapsed="false">
      <c r="A953" s="23" t="n">
        <v>412335196</v>
      </c>
      <c r="B953" s="24" t="n">
        <v>46144</v>
      </c>
      <c r="C953" s="25" t="s">
        <v>715</v>
      </c>
      <c r="D953" s="25" t="s">
        <v>127</v>
      </c>
      <c r="E953" s="25" t="s">
        <v>89</v>
      </c>
      <c r="F953" s="25" t="s">
        <v>83</v>
      </c>
      <c r="G953" s="25" t="s">
        <v>115</v>
      </c>
      <c r="H953" s="21"/>
      <c r="I953" s="25"/>
      <c r="J953" s="25"/>
      <c r="K953" s="25"/>
      <c r="L953" s="25" t="s">
        <v>116</v>
      </c>
      <c r="M953" s="25"/>
      <c r="N953" s="26" t="n">
        <f aca="false">DATE(YEAR(B953),MONTH(B953),1)</f>
        <v>46143</v>
      </c>
      <c r="O953" s="12" t="str">
        <f aca="false">IF(I953="","",INDEX('Jobber quotes'!$C$2:$C$1101,MATCH(I953,'Jobber quotes'!$A$2:$A$1101,0))-B953)</f>
        <v/>
      </c>
    </row>
    <row r="954" customFormat="false" ht="15" hidden="false" customHeight="false" outlineLevel="0" collapsed="false">
      <c r="A954" s="23" t="n">
        <v>412335254</v>
      </c>
      <c r="B954" s="24" t="n">
        <v>46145</v>
      </c>
      <c r="C954" s="25" t="s">
        <v>476</v>
      </c>
      <c r="D954" s="25" t="s">
        <v>111</v>
      </c>
      <c r="E954" s="25" t="s">
        <v>89</v>
      </c>
      <c r="F954" s="25" t="s">
        <v>90</v>
      </c>
      <c r="G954" s="25" t="s">
        <v>115</v>
      </c>
      <c r="H954" s="21"/>
      <c r="I954" s="25"/>
      <c r="J954" s="25"/>
      <c r="K954" s="25"/>
      <c r="L954" s="25" t="s">
        <v>116</v>
      </c>
      <c r="M954" s="25"/>
      <c r="N954" s="26" t="n">
        <f aca="false">DATE(YEAR(B954),MONTH(B954),1)</f>
        <v>46143</v>
      </c>
      <c r="O954" s="12" t="str">
        <f aca="false">IF(I954="","",INDEX('Jobber quotes'!$C$2:$C$1101,MATCH(I954,'Jobber quotes'!$A$2:$A$1101,0))-B954)</f>
        <v/>
      </c>
    </row>
    <row r="955" customFormat="false" ht="15" hidden="false" customHeight="false" outlineLevel="0" collapsed="false">
      <c r="A955" s="23" t="n">
        <v>412335261</v>
      </c>
      <c r="B955" s="24" t="n">
        <v>46146</v>
      </c>
      <c r="C955" s="25" t="s">
        <v>1136</v>
      </c>
      <c r="D955" s="25" t="s">
        <v>101</v>
      </c>
      <c r="E955" s="25" t="s">
        <v>89</v>
      </c>
      <c r="F955" s="25" t="s">
        <v>94</v>
      </c>
      <c r="G955" s="25" t="s">
        <v>41</v>
      </c>
      <c r="H955" s="21" t="n">
        <v>17550</v>
      </c>
      <c r="I955" s="25" t="s">
        <v>1319</v>
      </c>
      <c r="J955" s="25" t="s">
        <v>119</v>
      </c>
      <c r="K955" s="25" t="s">
        <v>1320</v>
      </c>
      <c r="L955" s="25"/>
      <c r="M955" s="25"/>
      <c r="N955" s="26" t="n">
        <f aca="false">DATE(YEAR(B955),MONTH(B955),1)</f>
        <v>46143</v>
      </c>
      <c r="O955" s="12" t="n">
        <f aca="false">IF(I955="","",INDEX('Jobber quotes'!$C$2:$C$1101,MATCH(I955,'Jobber quotes'!$A$2:$A$1101,0))-B955)</f>
        <v>7</v>
      </c>
    </row>
    <row r="956" customFormat="false" ht="15" hidden="false" customHeight="false" outlineLevel="0" collapsed="false">
      <c r="A956" s="23" t="n">
        <v>412335314</v>
      </c>
      <c r="B956" s="24" t="n">
        <v>46146</v>
      </c>
      <c r="C956" s="25" t="s">
        <v>566</v>
      </c>
      <c r="D956" s="25" t="s">
        <v>127</v>
      </c>
      <c r="E956" s="25" t="s">
        <v>107</v>
      </c>
      <c r="F956" s="25" t="s">
        <v>83</v>
      </c>
      <c r="G956" s="25" t="s">
        <v>41</v>
      </c>
      <c r="H956" s="21" t="n">
        <v>13000</v>
      </c>
      <c r="I956" s="25" t="s">
        <v>1321</v>
      </c>
      <c r="J956" s="25" t="s">
        <v>119</v>
      </c>
      <c r="K956" s="25" t="s">
        <v>1322</v>
      </c>
      <c r="L956" s="25"/>
      <c r="M956" s="25"/>
      <c r="N956" s="26" t="n">
        <f aca="false">DATE(YEAR(B956),MONTH(B956),1)</f>
        <v>46143</v>
      </c>
      <c r="O956" s="12" t="n">
        <f aca="false">IF(I956="","",INDEX('Jobber quotes'!$C$2:$C$1101,MATCH(I956,'Jobber quotes'!$A$2:$A$1101,0))-B956)</f>
        <v>8</v>
      </c>
    </row>
    <row r="957" customFormat="false" ht="15" hidden="false" customHeight="false" outlineLevel="0" collapsed="false">
      <c r="A957" s="23" t="n">
        <v>412335353</v>
      </c>
      <c r="B957" s="24" t="n">
        <v>46146</v>
      </c>
      <c r="C957" s="25" t="s">
        <v>457</v>
      </c>
      <c r="D957" s="25" t="s">
        <v>88</v>
      </c>
      <c r="E957" s="25" t="s">
        <v>112</v>
      </c>
      <c r="F957" s="25" t="s">
        <v>90</v>
      </c>
      <c r="G957" s="25" t="s">
        <v>42</v>
      </c>
      <c r="H957" s="21" t="n">
        <v>34700</v>
      </c>
      <c r="I957" s="25" t="s">
        <v>1323</v>
      </c>
      <c r="J957" s="25" t="s">
        <v>85</v>
      </c>
      <c r="K957" s="25"/>
      <c r="L957" s="25" t="s">
        <v>92</v>
      </c>
      <c r="M957" s="25"/>
      <c r="N957" s="26" t="n">
        <f aca="false">DATE(YEAR(B957),MONTH(B957),1)</f>
        <v>46143</v>
      </c>
      <c r="O957" s="12" t="n">
        <f aca="false">IF(I957="","",INDEX('Jobber quotes'!$C$2:$C$1101,MATCH(I957,'Jobber quotes'!$A$2:$A$1101,0))-B957)</f>
        <v>4</v>
      </c>
    </row>
    <row r="958" customFormat="false" ht="15" hidden="false" customHeight="false" outlineLevel="0" collapsed="false">
      <c r="A958" s="23" t="n">
        <v>412335398</v>
      </c>
      <c r="B958" s="24" t="n">
        <v>46146</v>
      </c>
      <c r="C958" s="25" t="s">
        <v>734</v>
      </c>
      <c r="D958" s="25" t="s">
        <v>81</v>
      </c>
      <c r="E958" s="25" t="s">
        <v>82</v>
      </c>
      <c r="F958" s="25" t="s">
        <v>94</v>
      </c>
      <c r="G958" s="25" t="s">
        <v>42</v>
      </c>
      <c r="H958" s="21" t="n">
        <v>26650</v>
      </c>
      <c r="I958" s="25" t="s">
        <v>1324</v>
      </c>
      <c r="J958" s="25" t="s">
        <v>85</v>
      </c>
      <c r="K958" s="25"/>
      <c r="L958" s="25" t="s">
        <v>92</v>
      </c>
      <c r="M958" s="25" t="s">
        <v>129</v>
      </c>
      <c r="N958" s="26" t="n">
        <f aca="false">DATE(YEAR(B958),MONTH(B958),1)</f>
        <v>46143</v>
      </c>
      <c r="O958" s="12" t="n">
        <f aca="false">IF(I958="","",INDEX('Jobber quotes'!$C$2:$C$1101,MATCH(I958,'Jobber quotes'!$A$2:$A$1101,0))-B958)</f>
        <v>2</v>
      </c>
    </row>
    <row r="959" customFormat="false" ht="15" hidden="false" customHeight="false" outlineLevel="0" collapsed="false">
      <c r="A959" s="23" t="n">
        <v>412335424</v>
      </c>
      <c r="B959" s="24" t="n">
        <v>46146</v>
      </c>
      <c r="C959" s="25" t="s">
        <v>407</v>
      </c>
      <c r="D959" s="25" t="s">
        <v>88</v>
      </c>
      <c r="E959" s="25" t="s">
        <v>89</v>
      </c>
      <c r="F959" s="25" t="s">
        <v>83</v>
      </c>
      <c r="G959" s="25" t="s">
        <v>42</v>
      </c>
      <c r="H959" s="21" t="n">
        <v>31250</v>
      </c>
      <c r="I959" s="25" t="s">
        <v>1325</v>
      </c>
      <c r="J959" s="25" t="s">
        <v>85</v>
      </c>
      <c r="K959" s="25"/>
      <c r="L959" s="25" t="s">
        <v>99</v>
      </c>
      <c r="M959" s="25"/>
      <c r="N959" s="26" t="n">
        <f aca="false">DATE(YEAR(B959),MONTH(B959),1)</f>
        <v>46143</v>
      </c>
      <c r="O959" s="12" t="n">
        <f aca="false">IF(I959="","",INDEX('Jobber quotes'!$C$2:$C$1101,MATCH(I959,'Jobber quotes'!$A$2:$A$1101,0))-B959)</f>
        <v>3</v>
      </c>
    </row>
    <row r="960" customFormat="false" ht="15" hidden="false" customHeight="false" outlineLevel="0" collapsed="false">
      <c r="A960" s="23" t="n">
        <v>412335475</v>
      </c>
      <c r="B960" s="24" t="n">
        <v>46146</v>
      </c>
      <c r="C960" s="25" t="s">
        <v>205</v>
      </c>
      <c r="D960" s="25" t="s">
        <v>81</v>
      </c>
      <c r="E960" s="25" t="s">
        <v>82</v>
      </c>
      <c r="F960" s="25" t="s">
        <v>90</v>
      </c>
      <c r="G960" s="25" t="s">
        <v>41</v>
      </c>
      <c r="H960" s="21" t="n">
        <v>19350</v>
      </c>
      <c r="I960" s="25" t="s">
        <v>1326</v>
      </c>
      <c r="J960" s="25" t="s">
        <v>119</v>
      </c>
      <c r="K960" s="25" t="s">
        <v>1327</v>
      </c>
      <c r="L960" s="25"/>
      <c r="M960" s="25"/>
      <c r="N960" s="26" t="n">
        <f aca="false">DATE(YEAR(B960),MONTH(B960),1)</f>
        <v>46143</v>
      </c>
      <c r="O960" s="12" t="n">
        <f aca="false">IF(I960="","",INDEX('Jobber quotes'!$C$2:$C$1101,MATCH(I960,'Jobber quotes'!$A$2:$A$1101,0))-B960)</f>
        <v>1</v>
      </c>
    </row>
    <row r="961" customFormat="false" ht="15" hidden="false" customHeight="false" outlineLevel="0" collapsed="false">
      <c r="A961" s="23" t="n">
        <v>412335507</v>
      </c>
      <c r="B961" s="24" t="n">
        <v>46146</v>
      </c>
      <c r="C961" s="25" t="s">
        <v>1025</v>
      </c>
      <c r="D961" s="25" t="s">
        <v>101</v>
      </c>
      <c r="E961" s="25" t="s">
        <v>89</v>
      </c>
      <c r="F961" s="25" t="s">
        <v>94</v>
      </c>
      <c r="G961" s="25" t="s">
        <v>41</v>
      </c>
      <c r="H961" s="21" t="n">
        <v>19400</v>
      </c>
      <c r="I961" s="25" t="s">
        <v>1328</v>
      </c>
      <c r="J961" s="25" t="s">
        <v>119</v>
      </c>
      <c r="K961" s="25" t="s">
        <v>1329</v>
      </c>
      <c r="L961" s="25"/>
      <c r="M961" s="25"/>
      <c r="N961" s="26" t="n">
        <f aca="false">DATE(YEAR(B961),MONTH(B961),1)</f>
        <v>46143</v>
      </c>
      <c r="O961" s="12" t="n">
        <f aca="false">IF(I961="","",INDEX('Jobber quotes'!$C$2:$C$1101,MATCH(I961,'Jobber quotes'!$A$2:$A$1101,0))-B961)</f>
        <v>10</v>
      </c>
    </row>
    <row r="962" customFormat="false" ht="15" hidden="false" customHeight="false" outlineLevel="0" collapsed="false">
      <c r="A962" s="23" t="n">
        <v>412335534</v>
      </c>
      <c r="B962" s="24" t="n">
        <v>46147</v>
      </c>
      <c r="C962" s="25" t="s">
        <v>659</v>
      </c>
      <c r="D962" s="25" t="s">
        <v>111</v>
      </c>
      <c r="E962" s="25" t="s">
        <v>107</v>
      </c>
      <c r="F962" s="25" t="s">
        <v>83</v>
      </c>
      <c r="G962" s="25" t="s">
        <v>115</v>
      </c>
      <c r="H962" s="21"/>
      <c r="I962" s="25"/>
      <c r="J962" s="25"/>
      <c r="K962" s="25"/>
      <c r="L962" s="25" t="s">
        <v>164</v>
      </c>
      <c r="M962" s="25"/>
      <c r="N962" s="26" t="n">
        <f aca="false">DATE(YEAR(B962),MONTH(B962),1)</f>
        <v>46143</v>
      </c>
      <c r="O962" s="12" t="str">
        <f aca="false">IF(I962="","",INDEX('Jobber quotes'!$C$2:$C$1101,MATCH(I962,'Jobber quotes'!$A$2:$A$1101,0))-B962)</f>
        <v/>
      </c>
    </row>
    <row r="963" customFormat="false" ht="15" hidden="false" customHeight="false" outlineLevel="0" collapsed="false">
      <c r="A963" s="23" t="n">
        <v>412335580</v>
      </c>
      <c r="B963" s="24" t="n">
        <v>46147</v>
      </c>
      <c r="C963" s="25" t="s">
        <v>751</v>
      </c>
      <c r="D963" s="25" t="s">
        <v>81</v>
      </c>
      <c r="E963" s="25" t="s">
        <v>89</v>
      </c>
      <c r="F963" s="25" t="s">
        <v>90</v>
      </c>
      <c r="G963" s="25" t="s">
        <v>42</v>
      </c>
      <c r="H963" s="21" t="n">
        <v>19450</v>
      </c>
      <c r="I963" s="25" t="s">
        <v>1330</v>
      </c>
      <c r="J963" s="25" t="s">
        <v>85</v>
      </c>
      <c r="K963" s="25"/>
      <c r="L963" s="25" t="s">
        <v>92</v>
      </c>
      <c r="M963" s="25"/>
      <c r="N963" s="26" t="n">
        <f aca="false">DATE(YEAR(B963),MONTH(B963),1)</f>
        <v>46143</v>
      </c>
      <c r="O963" s="12" t="n">
        <f aca="false">IF(I963="","",INDEX('Jobber quotes'!$C$2:$C$1101,MATCH(I963,'Jobber quotes'!$A$2:$A$1101,0))-B963)</f>
        <v>11</v>
      </c>
    </row>
    <row r="964" customFormat="false" ht="15" hidden="false" customHeight="false" outlineLevel="0" collapsed="false">
      <c r="A964" s="23" t="n">
        <v>412335597</v>
      </c>
      <c r="B964" s="24" t="n">
        <v>46148</v>
      </c>
      <c r="C964" s="25" t="s">
        <v>491</v>
      </c>
      <c r="D964" s="25" t="s">
        <v>111</v>
      </c>
      <c r="E964" s="25" t="s">
        <v>102</v>
      </c>
      <c r="F964" s="25" t="s">
        <v>94</v>
      </c>
      <c r="G964" s="25" t="s">
        <v>41</v>
      </c>
      <c r="H964" s="21" t="n">
        <v>25050</v>
      </c>
      <c r="I964" s="25" t="s">
        <v>1331</v>
      </c>
      <c r="J964" s="25" t="s">
        <v>119</v>
      </c>
      <c r="K964" s="25" t="s">
        <v>1332</v>
      </c>
      <c r="L964" s="25"/>
      <c r="M964" s="25"/>
      <c r="N964" s="26" t="n">
        <f aca="false">DATE(YEAR(B964),MONTH(B964),1)</f>
        <v>46143</v>
      </c>
      <c r="O964" s="12" t="n">
        <f aca="false">IF(I964="","",INDEX('Jobber quotes'!$C$2:$C$1101,MATCH(I964,'Jobber quotes'!$A$2:$A$1101,0))-B964)</f>
        <v>3</v>
      </c>
    </row>
    <row r="965" customFormat="false" ht="15" hidden="false" customHeight="false" outlineLevel="0" collapsed="false">
      <c r="A965" s="23" t="n">
        <v>412335634</v>
      </c>
      <c r="B965" s="24" t="n">
        <v>46148</v>
      </c>
      <c r="C965" s="25" t="s">
        <v>212</v>
      </c>
      <c r="D965" s="25" t="s">
        <v>101</v>
      </c>
      <c r="E965" s="25" t="s">
        <v>102</v>
      </c>
      <c r="F965" s="25" t="s">
        <v>83</v>
      </c>
      <c r="G965" s="25" t="s">
        <v>41</v>
      </c>
      <c r="H965" s="21" t="n">
        <v>15400</v>
      </c>
      <c r="I965" s="25" t="s">
        <v>1333</v>
      </c>
      <c r="J965" s="25" t="s">
        <v>119</v>
      </c>
      <c r="K965" s="25" t="s">
        <v>1334</v>
      </c>
      <c r="L965" s="25"/>
      <c r="M965" s="25"/>
      <c r="N965" s="26" t="n">
        <f aca="false">DATE(YEAR(B965),MONTH(B965),1)</f>
        <v>46143</v>
      </c>
      <c r="O965" s="12" t="n">
        <f aca="false">IF(I965="","",INDEX('Jobber quotes'!$C$2:$C$1101,MATCH(I965,'Jobber quotes'!$A$2:$A$1101,0))-B965)</f>
        <v>5</v>
      </c>
    </row>
    <row r="966" customFormat="false" ht="15" hidden="false" customHeight="false" outlineLevel="0" collapsed="false">
      <c r="A966" s="23" t="n">
        <v>412335686</v>
      </c>
      <c r="B966" s="24" t="n">
        <v>46148</v>
      </c>
      <c r="C966" s="25" t="s">
        <v>174</v>
      </c>
      <c r="D966" s="25" t="s">
        <v>88</v>
      </c>
      <c r="E966" s="25" t="s">
        <v>107</v>
      </c>
      <c r="F966" s="25" t="s">
        <v>90</v>
      </c>
      <c r="G966" s="25" t="s">
        <v>42</v>
      </c>
      <c r="H966" s="21" t="n">
        <v>10250</v>
      </c>
      <c r="I966" s="25" t="s">
        <v>1335</v>
      </c>
      <c r="J966" s="25" t="s">
        <v>85</v>
      </c>
      <c r="K966" s="25"/>
      <c r="L966" s="25" t="s">
        <v>86</v>
      </c>
      <c r="M966" s="25"/>
      <c r="N966" s="26" t="n">
        <f aca="false">DATE(YEAR(B966),MONTH(B966),1)</f>
        <v>46143</v>
      </c>
      <c r="O966" s="12" t="n">
        <f aca="false">IF(I966="","",INDEX('Jobber quotes'!$C$2:$C$1101,MATCH(I966,'Jobber quotes'!$A$2:$A$1101,0))-B966)</f>
        <v>5</v>
      </c>
    </row>
    <row r="967" customFormat="false" ht="15" hidden="false" customHeight="false" outlineLevel="0" collapsed="false">
      <c r="A967" s="23" t="n">
        <v>412335728</v>
      </c>
      <c r="B967" s="24" t="n">
        <v>46149</v>
      </c>
      <c r="C967" s="25" t="s">
        <v>110</v>
      </c>
      <c r="D967" s="25" t="s">
        <v>111</v>
      </c>
      <c r="E967" s="25" t="s">
        <v>107</v>
      </c>
      <c r="F967" s="25" t="s">
        <v>94</v>
      </c>
      <c r="G967" s="25" t="s">
        <v>42</v>
      </c>
      <c r="H967" s="21" t="n">
        <v>23200</v>
      </c>
      <c r="I967" s="25" t="s">
        <v>1336</v>
      </c>
      <c r="J967" s="25" t="s">
        <v>85</v>
      </c>
      <c r="K967" s="25"/>
      <c r="L967" s="25" t="s">
        <v>109</v>
      </c>
      <c r="M967" s="25"/>
      <c r="N967" s="26" t="n">
        <f aca="false">DATE(YEAR(B967),MONTH(B967),1)</f>
        <v>46143</v>
      </c>
      <c r="O967" s="12" t="n">
        <f aca="false">IF(I967="","",INDEX('Jobber quotes'!$C$2:$C$1101,MATCH(I967,'Jobber quotes'!$A$2:$A$1101,0))-B967)</f>
        <v>6</v>
      </c>
    </row>
    <row r="968" customFormat="false" ht="15" hidden="false" customHeight="false" outlineLevel="0" collapsed="false">
      <c r="A968" s="23" t="n">
        <v>412335761</v>
      </c>
      <c r="B968" s="24" t="n">
        <v>46149</v>
      </c>
      <c r="C968" s="25" t="s">
        <v>347</v>
      </c>
      <c r="D968" s="25" t="s">
        <v>127</v>
      </c>
      <c r="E968" s="25" t="s">
        <v>97</v>
      </c>
      <c r="F968" s="25" t="s">
        <v>83</v>
      </c>
      <c r="G968" s="25" t="s">
        <v>42</v>
      </c>
      <c r="H968" s="21" t="n">
        <v>11100</v>
      </c>
      <c r="I968" s="25" t="s">
        <v>1337</v>
      </c>
      <c r="J968" s="25" t="s">
        <v>85</v>
      </c>
      <c r="K968" s="25"/>
      <c r="L968" s="25" t="s">
        <v>86</v>
      </c>
      <c r="M968" s="25"/>
      <c r="N968" s="26" t="n">
        <f aca="false">DATE(YEAR(B968),MONTH(B968),1)</f>
        <v>46143</v>
      </c>
      <c r="O968" s="12" t="n">
        <f aca="false">IF(I968="","",INDEX('Jobber quotes'!$C$2:$C$1101,MATCH(I968,'Jobber quotes'!$A$2:$A$1101,0))-B968)</f>
        <v>12</v>
      </c>
    </row>
    <row r="969" customFormat="false" ht="15" hidden="false" customHeight="false" outlineLevel="0" collapsed="false">
      <c r="A969" s="23" t="n">
        <v>412335806</v>
      </c>
      <c r="B969" s="24" t="n">
        <v>46150</v>
      </c>
      <c r="C969" s="25" t="s">
        <v>87</v>
      </c>
      <c r="D969" s="25" t="s">
        <v>88</v>
      </c>
      <c r="E969" s="25" t="s">
        <v>112</v>
      </c>
      <c r="F969" s="25" t="s">
        <v>90</v>
      </c>
      <c r="G969" s="25" t="s">
        <v>42</v>
      </c>
      <c r="H969" s="21" t="n">
        <v>7050</v>
      </c>
      <c r="I969" s="25" t="s">
        <v>1338</v>
      </c>
      <c r="J969" s="25" t="s">
        <v>85</v>
      </c>
      <c r="K969" s="25"/>
      <c r="L969" s="25" t="s">
        <v>86</v>
      </c>
      <c r="M969" s="25" t="s">
        <v>125</v>
      </c>
      <c r="N969" s="26" t="n">
        <f aca="false">DATE(YEAR(B969),MONTH(B969),1)</f>
        <v>46143</v>
      </c>
      <c r="O969" s="12" t="n">
        <f aca="false">IF(I969="","",INDEX('Jobber quotes'!$C$2:$C$1101,MATCH(I969,'Jobber quotes'!$A$2:$A$1101,0))-B969)</f>
        <v>4</v>
      </c>
    </row>
    <row r="970" customFormat="false" ht="15" hidden="false" customHeight="false" outlineLevel="0" collapsed="false">
      <c r="A970" s="23" t="n">
        <v>412335839</v>
      </c>
      <c r="B970" s="24" t="n">
        <v>46150</v>
      </c>
      <c r="C970" s="25" t="s">
        <v>734</v>
      </c>
      <c r="D970" s="25" t="s">
        <v>81</v>
      </c>
      <c r="E970" s="25" t="s">
        <v>89</v>
      </c>
      <c r="F970" s="25" t="s">
        <v>94</v>
      </c>
      <c r="G970" s="25" t="s">
        <v>42</v>
      </c>
      <c r="H970" s="21" t="n">
        <v>6650</v>
      </c>
      <c r="I970" s="25" t="s">
        <v>1339</v>
      </c>
      <c r="J970" s="25" t="s">
        <v>85</v>
      </c>
      <c r="K970" s="25"/>
      <c r="L970" s="25" t="s">
        <v>99</v>
      </c>
      <c r="M970" s="25"/>
      <c r="N970" s="26" t="n">
        <f aca="false">DATE(YEAR(B970),MONTH(B970),1)</f>
        <v>46143</v>
      </c>
      <c r="O970" s="12" t="n">
        <f aca="false">IF(I970="","",INDEX('Jobber quotes'!$C$2:$C$1101,MATCH(I970,'Jobber quotes'!$A$2:$A$1101,0))-B970)</f>
        <v>7</v>
      </c>
    </row>
    <row r="971" customFormat="false" ht="15" hidden="false" customHeight="false" outlineLevel="0" collapsed="false">
      <c r="A971" s="23" t="n">
        <v>412335856</v>
      </c>
      <c r="B971" s="24" t="n">
        <v>46150</v>
      </c>
      <c r="C971" s="25" t="s">
        <v>773</v>
      </c>
      <c r="D971" s="25" t="s">
        <v>156</v>
      </c>
      <c r="E971" s="25" t="s">
        <v>97</v>
      </c>
      <c r="F971" s="25" t="s">
        <v>83</v>
      </c>
      <c r="G971" s="25" t="s">
        <v>115</v>
      </c>
      <c r="H971" s="21"/>
      <c r="I971" s="25"/>
      <c r="J971" s="25"/>
      <c r="K971" s="25"/>
      <c r="L971" s="25" t="s">
        <v>146</v>
      </c>
      <c r="M971" s="25"/>
      <c r="N971" s="26" t="n">
        <f aca="false">DATE(YEAR(B971),MONTH(B971),1)</f>
        <v>46143</v>
      </c>
      <c r="O971" s="12" t="str">
        <f aca="false">IF(I971="","",INDEX('Jobber quotes'!$C$2:$C$1101,MATCH(I971,'Jobber quotes'!$A$2:$A$1101,0))-B971)</f>
        <v/>
      </c>
    </row>
    <row r="972" customFormat="false" ht="15" hidden="false" customHeight="false" outlineLevel="0" collapsed="false">
      <c r="A972" s="23" t="n">
        <v>412335914</v>
      </c>
      <c r="B972" s="24" t="n">
        <v>46151</v>
      </c>
      <c r="C972" s="25" t="s">
        <v>227</v>
      </c>
      <c r="D972" s="25" t="s">
        <v>106</v>
      </c>
      <c r="E972" s="25" t="s">
        <v>112</v>
      </c>
      <c r="F972" s="25" t="s">
        <v>90</v>
      </c>
      <c r="G972" s="25" t="s">
        <v>41</v>
      </c>
      <c r="H972" s="21" t="n">
        <v>5700</v>
      </c>
      <c r="I972" s="25" t="s">
        <v>1340</v>
      </c>
      <c r="J972" s="25" t="s">
        <v>119</v>
      </c>
      <c r="K972" s="25" t="s">
        <v>1341</v>
      </c>
      <c r="L972" s="25"/>
      <c r="M972" s="25"/>
      <c r="N972" s="26" t="n">
        <f aca="false">DATE(YEAR(B972),MONTH(B972),1)</f>
        <v>46143</v>
      </c>
      <c r="O972" s="12" t="n">
        <f aca="false">IF(I972="","",INDEX('Jobber quotes'!$C$2:$C$1101,MATCH(I972,'Jobber quotes'!$A$2:$A$1101,0))-B972)</f>
        <v>9</v>
      </c>
    </row>
    <row r="973" customFormat="false" ht="15" hidden="false" customHeight="false" outlineLevel="0" collapsed="false">
      <c r="A973" s="23" t="n">
        <v>412335951</v>
      </c>
      <c r="B973" s="24" t="n">
        <v>46152</v>
      </c>
      <c r="C973" s="25" t="s">
        <v>547</v>
      </c>
      <c r="D973" s="25" t="s">
        <v>111</v>
      </c>
      <c r="E973" s="25" t="s">
        <v>82</v>
      </c>
      <c r="F973" s="25" t="s">
        <v>94</v>
      </c>
      <c r="G973" s="25" t="s">
        <v>41</v>
      </c>
      <c r="H973" s="21" t="n">
        <v>43450</v>
      </c>
      <c r="I973" s="25" t="s">
        <v>1342</v>
      </c>
      <c r="J973" s="25" t="s">
        <v>119</v>
      </c>
      <c r="K973" s="25" t="s">
        <v>1343</v>
      </c>
      <c r="L973" s="25"/>
      <c r="M973" s="25" t="s">
        <v>125</v>
      </c>
      <c r="N973" s="26" t="n">
        <f aca="false">DATE(YEAR(B973),MONTH(B973),1)</f>
        <v>46143</v>
      </c>
      <c r="O973" s="12" t="n">
        <f aca="false">IF(I973="","",INDEX('Jobber quotes'!$C$2:$C$1101,MATCH(I973,'Jobber quotes'!$A$2:$A$1101,0))-B973)</f>
        <v>2</v>
      </c>
    </row>
    <row r="974" customFormat="false" ht="15" hidden="false" customHeight="false" outlineLevel="0" collapsed="false">
      <c r="A974" s="23" t="n">
        <v>412335972</v>
      </c>
      <c r="B974" s="24" t="n">
        <v>46152</v>
      </c>
      <c r="C974" s="25" t="s">
        <v>177</v>
      </c>
      <c r="D974" s="25" t="s">
        <v>127</v>
      </c>
      <c r="E974" s="25" t="s">
        <v>89</v>
      </c>
      <c r="F974" s="25" t="s">
        <v>83</v>
      </c>
      <c r="G974" s="25" t="s">
        <v>41</v>
      </c>
      <c r="H974" s="21" t="n">
        <v>15500</v>
      </c>
      <c r="I974" s="25" t="s">
        <v>1344</v>
      </c>
      <c r="J974" s="25" t="s">
        <v>119</v>
      </c>
      <c r="K974" s="25" t="s">
        <v>1345</v>
      </c>
      <c r="L974" s="25"/>
      <c r="M974" s="25"/>
      <c r="N974" s="26" t="n">
        <f aca="false">DATE(YEAR(B974),MONTH(B974),1)</f>
        <v>46143</v>
      </c>
      <c r="O974" s="12" t="n">
        <f aca="false">IF(I974="","",INDEX('Jobber quotes'!$C$2:$C$1101,MATCH(I974,'Jobber quotes'!$A$2:$A$1101,0))-B974)</f>
        <v>6</v>
      </c>
    </row>
    <row r="975" customFormat="false" ht="15" hidden="false" customHeight="false" outlineLevel="0" collapsed="false">
      <c r="A975" s="23" t="n">
        <v>412336022</v>
      </c>
      <c r="B975" s="24" t="n">
        <v>46153</v>
      </c>
      <c r="C975" s="25" t="s">
        <v>177</v>
      </c>
      <c r="D975" s="25" t="s">
        <v>127</v>
      </c>
      <c r="E975" s="25" t="s">
        <v>89</v>
      </c>
      <c r="F975" s="25" t="s">
        <v>90</v>
      </c>
      <c r="G975" s="25" t="s">
        <v>115</v>
      </c>
      <c r="H975" s="21"/>
      <c r="I975" s="25"/>
      <c r="J975" s="25"/>
      <c r="K975" s="25"/>
      <c r="L975" s="25" t="s">
        <v>146</v>
      </c>
      <c r="M975" s="25"/>
      <c r="N975" s="26" t="n">
        <f aca="false">DATE(YEAR(B975),MONTH(B975),1)</f>
        <v>46143</v>
      </c>
      <c r="O975" s="12" t="str">
        <f aca="false">IF(I975="","",INDEX('Jobber quotes'!$C$2:$C$1101,MATCH(I975,'Jobber quotes'!$A$2:$A$1101,0))-B975)</f>
        <v/>
      </c>
    </row>
    <row r="976" customFormat="false" ht="15" hidden="false" customHeight="false" outlineLevel="0" collapsed="false">
      <c r="A976" s="23" t="n">
        <v>412336056</v>
      </c>
      <c r="B976" s="24" t="n">
        <v>46153</v>
      </c>
      <c r="C976" s="25" t="s">
        <v>399</v>
      </c>
      <c r="D976" s="25" t="s">
        <v>81</v>
      </c>
      <c r="E976" s="25" t="s">
        <v>112</v>
      </c>
      <c r="F976" s="25" t="s">
        <v>94</v>
      </c>
      <c r="G976" s="25" t="s">
        <v>42</v>
      </c>
      <c r="H976" s="21" t="n">
        <v>20550</v>
      </c>
      <c r="I976" s="25" t="s">
        <v>1346</v>
      </c>
      <c r="J976" s="25" t="s">
        <v>85</v>
      </c>
      <c r="K976" s="25"/>
      <c r="L976" s="25" t="s">
        <v>109</v>
      </c>
      <c r="M976" s="25"/>
      <c r="N976" s="26" t="n">
        <f aca="false">DATE(YEAR(B976),MONTH(B976),1)</f>
        <v>46143</v>
      </c>
      <c r="O976" s="12" t="n">
        <f aca="false">IF(I976="","",INDEX('Jobber quotes'!$C$2:$C$1101,MATCH(I976,'Jobber quotes'!$A$2:$A$1101,0))-B976)</f>
        <v>11</v>
      </c>
    </row>
    <row r="977" customFormat="false" ht="15" hidden="false" customHeight="false" outlineLevel="0" collapsed="false">
      <c r="A977" s="23" t="n">
        <v>412336098</v>
      </c>
      <c r="B977" s="24" t="n">
        <v>46153</v>
      </c>
      <c r="C977" s="25" t="s">
        <v>599</v>
      </c>
      <c r="D977" s="25" t="s">
        <v>127</v>
      </c>
      <c r="E977" s="25" t="s">
        <v>82</v>
      </c>
      <c r="F977" s="25" t="s">
        <v>83</v>
      </c>
      <c r="G977" s="25" t="s">
        <v>42</v>
      </c>
      <c r="H977" s="21" t="n">
        <v>13050</v>
      </c>
      <c r="I977" s="25" t="s">
        <v>1347</v>
      </c>
      <c r="J977" s="25" t="s">
        <v>85</v>
      </c>
      <c r="K977" s="25"/>
      <c r="L977" s="25" t="s">
        <v>92</v>
      </c>
      <c r="M977" s="25"/>
      <c r="N977" s="26" t="n">
        <f aca="false">DATE(YEAR(B977),MONTH(B977),1)</f>
        <v>46143</v>
      </c>
      <c r="O977" s="12" t="n">
        <f aca="false">IF(I977="","",INDEX('Jobber quotes'!$C$2:$C$1101,MATCH(I977,'Jobber quotes'!$A$2:$A$1101,0))-B977)</f>
        <v>5</v>
      </c>
    </row>
    <row r="978" customFormat="false" ht="15" hidden="false" customHeight="false" outlineLevel="0" collapsed="false">
      <c r="A978" s="23" t="n">
        <v>412336135</v>
      </c>
      <c r="B978" s="24" t="n">
        <v>46153</v>
      </c>
      <c r="C978" s="25" t="s">
        <v>519</v>
      </c>
      <c r="D978" s="25" t="s">
        <v>127</v>
      </c>
      <c r="E978" s="25" t="s">
        <v>97</v>
      </c>
      <c r="F978" s="25" t="s">
        <v>90</v>
      </c>
      <c r="G978" s="25" t="s">
        <v>103</v>
      </c>
      <c r="H978" s="21"/>
      <c r="I978" s="25"/>
      <c r="J978" s="25"/>
      <c r="K978" s="25"/>
      <c r="L978" s="25"/>
      <c r="M978" s="25" t="s">
        <v>104</v>
      </c>
      <c r="N978" s="26" t="n">
        <f aca="false">DATE(YEAR(B978),MONTH(B978),1)</f>
        <v>46143</v>
      </c>
      <c r="O978" s="12" t="str">
        <f aca="false">IF(I978="","",INDEX('Jobber quotes'!$C$2:$C$1101,MATCH(I978,'Jobber quotes'!$A$2:$A$1101,0))-B978)</f>
        <v/>
      </c>
    </row>
    <row r="979" customFormat="false" ht="15" hidden="false" customHeight="false" outlineLevel="0" collapsed="false">
      <c r="A979" s="23" t="n">
        <v>412336172</v>
      </c>
      <c r="B979" s="24" t="n">
        <v>46154</v>
      </c>
      <c r="C979" s="25" t="s">
        <v>566</v>
      </c>
      <c r="D979" s="25" t="s">
        <v>127</v>
      </c>
      <c r="E979" s="25" t="s">
        <v>89</v>
      </c>
      <c r="F979" s="25" t="s">
        <v>94</v>
      </c>
      <c r="G979" s="25" t="s">
        <v>42</v>
      </c>
      <c r="H979" s="21" t="n">
        <v>6300</v>
      </c>
      <c r="I979" s="25" t="s">
        <v>1348</v>
      </c>
      <c r="J979" s="25" t="s">
        <v>85</v>
      </c>
      <c r="K979" s="25"/>
      <c r="L979" s="25" t="s">
        <v>92</v>
      </c>
      <c r="M979" s="25"/>
      <c r="N979" s="26" t="n">
        <f aca="false">DATE(YEAR(B979),MONTH(B979),1)</f>
        <v>46143</v>
      </c>
      <c r="O979" s="12" t="n">
        <f aca="false">IF(I979="","",INDEX('Jobber quotes'!$C$2:$C$1101,MATCH(I979,'Jobber quotes'!$A$2:$A$1101,0))-B979)</f>
        <v>2</v>
      </c>
    </row>
    <row r="980" customFormat="false" ht="15" hidden="false" customHeight="false" outlineLevel="0" collapsed="false">
      <c r="A980" s="23" t="n">
        <v>412336186</v>
      </c>
      <c r="B980" s="24" t="n">
        <v>46154</v>
      </c>
      <c r="C980" s="25" t="s">
        <v>738</v>
      </c>
      <c r="D980" s="25" t="s">
        <v>101</v>
      </c>
      <c r="E980" s="25" t="s">
        <v>102</v>
      </c>
      <c r="F980" s="25" t="s">
        <v>83</v>
      </c>
      <c r="G980" s="25" t="s">
        <v>42</v>
      </c>
      <c r="H980" s="21" t="n">
        <v>23350</v>
      </c>
      <c r="I980" s="25" t="s">
        <v>1349</v>
      </c>
      <c r="J980" s="25" t="s">
        <v>85</v>
      </c>
      <c r="K980" s="25"/>
      <c r="L980" s="25" t="s">
        <v>109</v>
      </c>
      <c r="M980" s="25"/>
      <c r="N980" s="26" t="n">
        <f aca="false">DATE(YEAR(B980),MONTH(B980),1)</f>
        <v>46143</v>
      </c>
      <c r="O980" s="12" t="n">
        <f aca="false">IF(I980="","",INDEX('Jobber quotes'!$C$2:$C$1101,MATCH(I980,'Jobber quotes'!$A$2:$A$1101,0))-B980)</f>
        <v>5</v>
      </c>
    </row>
    <row r="981" customFormat="false" ht="15" hidden="false" customHeight="false" outlineLevel="0" collapsed="false">
      <c r="A981" s="23" t="n">
        <v>412336252</v>
      </c>
      <c r="B981" s="24" t="n">
        <v>46154</v>
      </c>
      <c r="C981" s="25" t="s">
        <v>343</v>
      </c>
      <c r="D981" s="25" t="s">
        <v>88</v>
      </c>
      <c r="E981" s="25" t="s">
        <v>107</v>
      </c>
      <c r="F981" s="25" t="s">
        <v>90</v>
      </c>
      <c r="G981" s="25" t="s">
        <v>42</v>
      </c>
      <c r="H981" s="21" t="n">
        <v>28250</v>
      </c>
      <c r="I981" s="25" t="s">
        <v>1350</v>
      </c>
      <c r="J981" s="25" t="s">
        <v>85</v>
      </c>
      <c r="K981" s="25"/>
      <c r="L981" s="25" t="s">
        <v>86</v>
      </c>
      <c r="M981" s="25"/>
      <c r="N981" s="26" t="n">
        <f aca="false">DATE(YEAR(B981),MONTH(B981),1)</f>
        <v>46143</v>
      </c>
      <c r="O981" s="12" t="n">
        <f aca="false">IF(I981="","",INDEX('Jobber quotes'!$C$2:$C$1101,MATCH(I981,'Jobber quotes'!$A$2:$A$1101,0))-B981)</f>
        <v>11</v>
      </c>
    </row>
    <row r="982" customFormat="false" ht="15" hidden="false" customHeight="false" outlineLevel="0" collapsed="false">
      <c r="A982" s="23" t="n">
        <v>412336260</v>
      </c>
      <c r="B982" s="24" t="n">
        <v>46154</v>
      </c>
      <c r="C982" s="25" t="s">
        <v>773</v>
      </c>
      <c r="D982" s="25" t="s">
        <v>156</v>
      </c>
      <c r="E982" s="25" t="s">
        <v>89</v>
      </c>
      <c r="F982" s="25" t="s">
        <v>94</v>
      </c>
      <c r="G982" s="25" t="s">
        <v>41</v>
      </c>
      <c r="H982" s="21" t="n">
        <v>12650</v>
      </c>
      <c r="I982" s="25" t="s">
        <v>1351</v>
      </c>
      <c r="J982" s="25" t="s">
        <v>119</v>
      </c>
      <c r="K982" s="25" t="s">
        <v>1352</v>
      </c>
      <c r="L982" s="25"/>
      <c r="M982" s="25" t="s">
        <v>199</v>
      </c>
      <c r="N982" s="26" t="n">
        <f aca="false">DATE(YEAR(B982),MONTH(B982),1)</f>
        <v>46143</v>
      </c>
      <c r="O982" s="12" t="n">
        <f aca="false">IF(I982="","",INDEX('Jobber quotes'!$C$2:$C$1101,MATCH(I982,'Jobber quotes'!$A$2:$A$1101,0))-B982)</f>
        <v>5</v>
      </c>
    </row>
    <row r="983" customFormat="false" ht="15" hidden="false" customHeight="false" outlineLevel="0" collapsed="false">
      <c r="A983" s="23" t="n">
        <v>412336323</v>
      </c>
      <c r="B983" s="24" t="n">
        <v>46154</v>
      </c>
      <c r="C983" s="25" t="s">
        <v>451</v>
      </c>
      <c r="D983" s="25" t="s">
        <v>81</v>
      </c>
      <c r="E983" s="25" t="s">
        <v>89</v>
      </c>
      <c r="F983" s="25" t="s">
        <v>83</v>
      </c>
      <c r="G983" s="25" t="s">
        <v>115</v>
      </c>
      <c r="H983" s="21"/>
      <c r="I983" s="25"/>
      <c r="J983" s="25"/>
      <c r="K983" s="25"/>
      <c r="L983" s="25" t="s">
        <v>116</v>
      </c>
      <c r="M983" s="25"/>
      <c r="N983" s="26" t="n">
        <f aca="false">DATE(YEAR(B983),MONTH(B983),1)</f>
        <v>46143</v>
      </c>
      <c r="O983" s="12" t="str">
        <f aca="false">IF(I983="","",INDEX('Jobber quotes'!$C$2:$C$1101,MATCH(I983,'Jobber quotes'!$A$2:$A$1101,0))-B983)</f>
        <v/>
      </c>
    </row>
    <row r="984" customFormat="false" ht="15" hidden="false" customHeight="false" outlineLevel="0" collapsed="false">
      <c r="A984" s="23" t="n">
        <v>412336359</v>
      </c>
      <c r="B984" s="24" t="n">
        <v>46154</v>
      </c>
      <c r="C984" s="25" t="s">
        <v>100</v>
      </c>
      <c r="D984" s="25" t="s">
        <v>101</v>
      </c>
      <c r="E984" s="25" t="s">
        <v>112</v>
      </c>
      <c r="F984" s="25" t="s">
        <v>90</v>
      </c>
      <c r="G984" s="25" t="s">
        <v>42</v>
      </c>
      <c r="H984" s="21" t="n">
        <v>25800</v>
      </c>
      <c r="I984" s="25" t="s">
        <v>1353</v>
      </c>
      <c r="J984" s="25" t="s">
        <v>85</v>
      </c>
      <c r="K984" s="25"/>
      <c r="L984" s="25" t="s">
        <v>99</v>
      </c>
      <c r="M984" s="25"/>
      <c r="N984" s="26" t="n">
        <f aca="false">DATE(YEAR(B984),MONTH(B984),1)</f>
        <v>46143</v>
      </c>
      <c r="O984" s="12" t="n">
        <f aca="false">IF(I984="","",INDEX('Jobber quotes'!$C$2:$C$1101,MATCH(I984,'Jobber quotes'!$A$2:$A$1101,0))-B984)</f>
        <v>8</v>
      </c>
    </row>
    <row r="985" customFormat="false" ht="15" hidden="false" customHeight="false" outlineLevel="0" collapsed="false">
      <c r="A985" s="23" t="n">
        <v>412336393</v>
      </c>
      <c r="B985" s="24" t="n">
        <v>46154</v>
      </c>
      <c r="C985" s="25" t="s">
        <v>165</v>
      </c>
      <c r="D985" s="25" t="s">
        <v>88</v>
      </c>
      <c r="E985" s="25" t="s">
        <v>97</v>
      </c>
      <c r="F985" s="25" t="s">
        <v>94</v>
      </c>
      <c r="G985" s="25" t="s">
        <v>42</v>
      </c>
      <c r="H985" s="21" t="n">
        <v>26500</v>
      </c>
      <c r="I985" s="25" t="s">
        <v>1354</v>
      </c>
      <c r="J985" s="25" t="s">
        <v>85</v>
      </c>
      <c r="K985" s="25"/>
      <c r="L985" s="25" t="s">
        <v>86</v>
      </c>
      <c r="M985" s="25"/>
      <c r="N985" s="26" t="n">
        <f aca="false">DATE(YEAR(B985),MONTH(B985),1)</f>
        <v>46143</v>
      </c>
      <c r="O985" s="12" t="n">
        <f aca="false">IF(I985="","",INDEX('Jobber quotes'!$C$2:$C$1101,MATCH(I985,'Jobber quotes'!$A$2:$A$1101,0))-B985)</f>
        <v>7</v>
      </c>
    </row>
    <row r="986" customFormat="false" ht="15" hidden="false" customHeight="false" outlineLevel="0" collapsed="false">
      <c r="A986" s="23" t="n">
        <v>412336408</v>
      </c>
      <c r="B986" s="24" t="n">
        <v>46154</v>
      </c>
      <c r="C986" s="25" t="s">
        <v>177</v>
      </c>
      <c r="D986" s="25" t="s">
        <v>127</v>
      </c>
      <c r="E986" s="25" t="s">
        <v>82</v>
      </c>
      <c r="F986" s="25" t="s">
        <v>83</v>
      </c>
      <c r="G986" s="25" t="s">
        <v>42</v>
      </c>
      <c r="H986" s="21" t="n">
        <v>13000</v>
      </c>
      <c r="I986" s="25" t="s">
        <v>1355</v>
      </c>
      <c r="J986" s="25" t="s">
        <v>85</v>
      </c>
      <c r="K986" s="25"/>
      <c r="L986" s="25" t="s">
        <v>109</v>
      </c>
      <c r="M986" s="25"/>
      <c r="N986" s="26" t="n">
        <f aca="false">DATE(YEAR(B986),MONTH(B986),1)</f>
        <v>46143</v>
      </c>
      <c r="O986" s="12" t="n">
        <f aca="false">IF(I986="","",INDEX('Jobber quotes'!$C$2:$C$1101,MATCH(I986,'Jobber quotes'!$A$2:$A$1101,0))-B986)</f>
        <v>2</v>
      </c>
    </row>
    <row r="987" customFormat="false" ht="15" hidden="false" customHeight="false" outlineLevel="0" collapsed="false">
      <c r="A987" s="23" t="n">
        <v>412336461</v>
      </c>
      <c r="B987" s="24" t="n">
        <v>46155</v>
      </c>
      <c r="C987" s="25" t="s">
        <v>379</v>
      </c>
      <c r="D987" s="25" t="s">
        <v>88</v>
      </c>
      <c r="E987" s="25" t="s">
        <v>89</v>
      </c>
      <c r="F987" s="25" t="s">
        <v>90</v>
      </c>
      <c r="G987" s="25" t="s">
        <v>42</v>
      </c>
      <c r="H987" s="21" t="n">
        <v>14800</v>
      </c>
      <c r="I987" s="25" t="s">
        <v>1356</v>
      </c>
      <c r="J987" s="25" t="s">
        <v>85</v>
      </c>
      <c r="K987" s="25"/>
      <c r="L987" s="25" t="s">
        <v>109</v>
      </c>
      <c r="M987" s="25"/>
      <c r="N987" s="26" t="n">
        <f aca="false">DATE(YEAR(B987),MONTH(B987),1)</f>
        <v>46143</v>
      </c>
      <c r="O987" s="12" t="n">
        <f aca="false">IF(I987="","",INDEX('Jobber quotes'!$C$2:$C$1101,MATCH(I987,'Jobber quotes'!$A$2:$A$1101,0))-B987)</f>
        <v>9</v>
      </c>
    </row>
    <row r="988" customFormat="false" ht="15" hidden="false" customHeight="false" outlineLevel="0" collapsed="false">
      <c r="A988" s="23" t="n">
        <v>412336485</v>
      </c>
      <c r="B988" s="24" t="n">
        <v>46155</v>
      </c>
      <c r="C988" s="25" t="s">
        <v>270</v>
      </c>
      <c r="D988" s="25" t="s">
        <v>127</v>
      </c>
      <c r="E988" s="25" t="s">
        <v>102</v>
      </c>
      <c r="F988" s="25" t="s">
        <v>94</v>
      </c>
      <c r="G988" s="25" t="s">
        <v>41</v>
      </c>
      <c r="H988" s="21" t="n">
        <v>13500</v>
      </c>
      <c r="I988" s="25" t="s">
        <v>1357</v>
      </c>
      <c r="J988" s="25" t="s">
        <v>119</v>
      </c>
      <c r="K988" s="25" t="s">
        <v>1358</v>
      </c>
      <c r="L988" s="25"/>
      <c r="M988" s="25" t="s">
        <v>125</v>
      </c>
      <c r="N988" s="26" t="n">
        <f aca="false">DATE(YEAR(B988),MONTH(B988),1)</f>
        <v>46143</v>
      </c>
      <c r="O988" s="12" t="n">
        <f aca="false">IF(I988="","",INDEX('Jobber quotes'!$C$2:$C$1101,MATCH(I988,'Jobber quotes'!$A$2:$A$1101,0))-B988)</f>
        <v>3</v>
      </c>
    </row>
    <row r="989" customFormat="false" ht="15" hidden="false" customHeight="false" outlineLevel="0" collapsed="false">
      <c r="A989" s="23" t="n">
        <v>412336535</v>
      </c>
      <c r="B989" s="24" t="n">
        <v>46155</v>
      </c>
      <c r="C989" s="25" t="s">
        <v>343</v>
      </c>
      <c r="D989" s="25" t="s">
        <v>88</v>
      </c>
      <c r="E989" s="25" t="s">
        <v>112</v>
      </c>
      <c r="F989" s="25" t="s">
        <v>83</v>
      </c>
      <c r="G989" s="25" t="s">
        <v>42</v>
      </c>
      <c r="H989" s="21" t="n">
        <v>25950</v>
      </c>
      <c r="I989" s="25" t="s">
        <v>1359</v>
      </c>
      <c r="J989" s="25" t="s">
        <v>85</v>
      </c>
      <c r="K989" s="25"/>
      <c r="L989" s="25" t="s">
        <v>92</v>
      </c>
      <c r="M989" s="25"/>
      <c r="N989" s="26" t="n">
        <f aca="false">DATE(YEAR(B989),MONTH(B989),1)</f>
        <v>46143</v>
      </c>
      <c r="O989" s="12" t="n">
        <f aca="false">IF(I989="","",INDEX('Jobber quotes'!$C$2:$C$1101,MATCH(I989,'Jobber quotes'!$A$2:$A$1101,0))-B989)</f>
        <v>14</v>
      </c>
    </row>
    <row r="990" customFormat="false" ht="15" hidden="false" customHeight="false" outlineLevel="0" collapsed="false">
      <c r="A990" s="23" t="n">
        <v>412336572</v>
      </c>
      <c r="B990" s="24" t="n">
        <v>46155</v>
      </c>
      <c r="C990" s="25" t="s">
        <v>633</v>
      </c>
      <c r="D990" s="25" t="s">
        <v>106</v>
      </c>
      <c r="E990" s="25" t="s">
        <v>102</v>
      </c>
      <c r="F990" s="25" t="s">
        <v>90</v>
      </c>
      <c r="G990" s="25" t="s">
        <v>42</v>
      </c>
      <c r="H990" s="21" t="n">
        <v>1200</v>
      </c>
      <c r="I990" s="25" t="s">
        <v>1360</v>
      </c>
      <c r="J990" s="25" t="s">
        <v>85</v>
      </c>
      <c r="K990" s="25"/>
      <c r="L990" s="25" t="s">
        <v>92</v>
      </c>
      <c r="M990" s="25"/>
      <c r="N990" s="26" t="n">
        <f aca="false">DATE(YEAR(B990),MONTH(B990),1)</f>
        <v>46143</v>
      </c>
      <c r="O990" s="12" t="n">
        <f aca="false">IF(I990="","",INDEX('Jobber quotes'!$C$2:$C$1101,MATCH(I990,'Jobber quotes'!$A$2:$A$1101,0))-B990)</f>
        <v>2</v>
      </c>
    </row>
    <row r="991" customFormat="false" ht="15" hidden="false" customHeight="false" outlineLevel="0" collapsed="false">
      <c r="A991" s="23" t="n">
        <v>412336597</v>
      </c>
      <c r="B991" s="24" t="n">
        <v>46155</v>
      </c>
      <c r="C991" s="25" t="s">
        <v>258</v>
      </c>
      <c r="D991" s="25" t="s">
        <v>81</v>
      </c>
      <c r="E991" s="25" t="s">
        <v>97</v>
      </c>
      <c r="F991" s="25" t="s">
        <v>94</v>
      </c>
      <c r="G991" s="25" t="s">
        <v>115</v>
      </c>
      <c r="H991" s="21"/>
      <c r="I991" s="25"/>
      <c r="J991" s="25"/>
      <c r="K991" s="25"/>
      <c r="L991" s="25" t="s">
        <v>116</v>
      </c>
      <c r="M991" s="25"/>
      <c r="N991" s="26" t="n">
        <f aca="false">DATE(YEAR(B991),MONTH(B991),1)</f>
        <v>46143</v>
      </c>
      <c r="O991" s="12" t="str">
        <f aca="false">IF(I991="","",INDEX('Jobber quotes'!$C$2:$C$1101,MATCH(I991,'Jobber quotes'!$A$2:$A$1101,0))-B991)</f>
        <v/>
      </c>
    </row>
    <row r="992" customFormat="false" ht="15" hidden="false" customHeight="false" outlineLevel="0" collapsed="false">
      <c r="A992" s="23" t="n">
        <v>412336635</v>
      </c>
      <c r="B992" s="24" t="n">
        <v>46156</v>
      </c>
      <c r="C992" s="25" t="s">
        <v>203</v>
      </c>
      <c r="D992" s="25" t="s">
        <v>101</v>
      </c>
      <c r="E992" s="25" t="s">
        <v>97</v>
      </c>
      <c r="F992" s="25" t="s">
        <v>83</v>
      </c>
      <c r="G992" s="25" t="s">
        <v>115</v>
      </c>
      <c r="H992" s="21"/>
      <c r="I992" s="25"/>
      <c r="J992" s="25"/>
      <c r="K992" s="25"/>
      <c r="L992" s="25" t="s">
        <v>146</v>
      </c>
      <c r="M992" s="25"/>
      <c r="N992" s="26" t="n">
        <f aca="false">DATE(YEAR(B992),MONTH(B992),1)</f>
        <v>46143</v>
      </c>
      <c r="O992" s="12" t="str">
        <f aca="false">IF(I992="","",INDEX('Jobber quotes'!$C$2:$C$1101,MATCH(I992,'Jobber quotes'!$A$2:$A$1101,0))-B992)</f>
        <v/>
      </c>
    </row>
    <row r="993" customFormat="false" ht="15" hidden="false" customHeight="false" outlineLevel="0" collapsed="false">
      <c r="A993" s="23" t="n">
        <v>412336668</v>
      </c>
      <c r="B993" s="24" t="n">
        <v>46156</v>
      </c>
      <c r="C993" s="25" t="s">
        <v>722</v>
      </c>
      <c r="D993" s="25" t="s">
        <v>88</v>
      </c>
      <c r="E993" s="25" t="s">
        <v>97</v>
      </c>
      <c r="F993" s="25" t="s">
        <v>90</v>
      </c>
      <c r="G993" s="25" t="s">
        <v>115</v>
      </c>
      <c r="H993" s="21"/>
      <c r="I993" s="25"/>
      <c r="J993" s="25"/>
      <c r="K993" s="25"/>
      <c r="L993" s="25" t="s">
        <v>171</v>
      </c>
      <c r="M993" s="25"/>
      <c r="N993" s="26" t="n">
        <f aca="false">DATE(YEAR(B993),MONTH(B993),1)</f>
        <v>46143</v>
      </c>
      <c r="O993" s="12" t="str">
        <f aca="false">IF(I993="","",INDEX('Jobber quotes'!$C$2:$C$1101,MATCH(I993,'Jobber quotes'!$A$2:$A$1101,0))-B993)</f>
        <v/>
      </c>
    </row>
    <row r="994" customFormat="false" ht="15" hidden="false" customHeight="false" outlineLevel="0" collapsed="false">
      <c r="A994" s="23" t="n">
        <v>412336734</v>
      </c>
      <c r="B994" s="24" t="n">
        <v>46156</v>
      </c>
      <c r="C994" s="25" t="s">
        <v>354</v>
      </c>
      <c r="D994" s="25" t="s">
        <v>81</v>
      </c>
      <c r="E994" s="25" t="s">
        <v>97</v>
      </c>
      <c r="F994" s="25" t="s">
        <v>94</v>
      </c>
      <c r="G994" s="25" t="s">
        <v>115</v>
      </c>
      <c r="H994" s="21"/>
      <c r="I994" s="25"/>
      <c r="J994" s="25"/>
      <c r="K994" s="25"/>
      <c r="L994" s="25" t="s">
        <v>164</v>
      </c>
      <c r="M994" s="25"/>
      <c r="N994" s="26" t="n">
        <f aca="false">DATE(YEAR(B994),MONTH(B994),1)</f>
        <v>46143</v>
      </c>
      <c r="O994" s="12" t="str">
        <f aca="false">IF(I994="","",INDEX('Jobber quotes'!$C$2:$C$1101,MATCH(I994,'Jobber quotes'!$A$2:$A$1101,0))-B994)</f>
        <v/>
      </c>
    </row>
    <row r="995" customFormat="false" ht="15" hidden="false" customHeight="false" outlineLevel="0" collapsed="false">
      <c r="A995" s="23" t="n">
        <v>412336745</v>
      </c>
      <c r="B995" s="24" t="n">
        <v>46156</v>
      </c>
      <c r="C995" s="25" t="s">
        <v>709</v>
      </c>
      <c r="D995" s="25" t="s">
        <v>101</v>
      </c>
      <c r="E995" s="25" t="s">
        <v>97</v>
      </c>
      <c r="F995" s="25" t="s">
        <v>83</v>
      </c>
      <c r="G995" s="25" t="s">
        <v>103</v>
      </c>
      <c r="H995" s="21"/>
      <c r="I995" s="25"/>
      <c r="J995" s="25"/>
      <c r="K995" s="25"/>
      <c r="L995" s="25"/>
      <c r="M995" s="25" t="s">
        <v>950</v>
      </c>
      <c r="N995" s="26" t="n">
        <f aca="false">DATE(YEAR(B995),MONTH(B995),1)</f>
        <v>46143</v>
      </c>
      <c r="O995" s="12" t="str">
        <f aca="false">IF(I995="","",INDEX('Jobber quotes'!$C$2:$C$1101,MATCH(I995,'Jobber quotes'!$A$2:$A$1101,0))-B995)</f>
        <v/>
      </c>
    </row>
    <row r="996" customFormat="false" ht="15" hidden="false" customHeight="false" outlineLevel="0" collapsed="false">
      <c r="A996" s="23" t="n">
        <v>412336796</v>
      </c>
      <c r="B996" s="24" t="n">
        <v>46156</v>
      </c>
      <c r="C996" s="25" t="s">
        <v>172</v>
      </c>
      <c r="D996" s="25" t="s">
        <v>88</v>
      </c>
      <c r="E996" s="25" t="s">
        <v>89</v>
      </c>
      <c r="F996" s="25" t="s">
        <v>90</v>
      </c>
      <c r="G996" s="25" t="s">
        <v>42</v>
      </c>
      <c r="H996" s="21" t="n">
        <v>37100</v>
      </c>
      <c r="I996" s="25" t="s">
        <v>1361</v>
      </c>
      <c r="J996" s="25" t="s">
        <v>85</v>
      </c>
      <c r="K996" s="25"/>
      <c r="L996" s="25" t="s">
        <v>92</v>
      </c>
      <c r="M996" s="25"/>
      <c r="N996" s="26" t="n">
        <f aca="false">DATE(YEAR(B996),MONTH(B996),1)</f>
        <v>46143</v>
      </c>
      <c r="O996" s="12" t="n">
        <f aca="false">IF(I996="","",INDEX('Jobber quotes'!$C$2:$C$1101,MATCH(I996,'Jobber quotes'!$A$2:$A$1101,0))-B996)</f>
        <v>13</v>
      </c>
    </row>
    <row r="997" customFormat="false" ht="15" hidden="false" customHeight="false" outlineLevel="0" collapsed="false">
      <c r="A997" s="23" t="n">
        <v>412336817</v>
      </c>
      <c r="B997" s="24" t="n">
        <v>46157</v>
      </c>
      <c r="C997" s="25" t="s">
        <v>1221</v>
      </c>
      <c r="D997" s="25" t="s">
        <v>106</v>
      </c>
      <c r="E997" s="25" t="s">
        <v>89</v>
      </c>
      <c r="F997" s="25" t="s">
        <v>94</v>
      </c>
      <c r="G997" s="25" t="s">
        <v>115</v>
      </c>
      <c r="H997" s="21"/>
      <c r="I997" s="25"/>
      <c r="J997" s="25"/>
      <c r="K997" s="25"/>
      <c r="L997" s="25" t="s">
        <v>164</v>
      </c>
      <c r="M997" s="25"/>
      <c r="N997" s="26" t="n">
        <f aca="false">DATE(YEAR(B997),MONTH(B997),1)</f>
        <v>46143</v>
      </c>
      <c r="O997" s="12" t="str">
        <f aca="false">IF(I997="","",INDEX('Jobber quotes'!$C$2:$C$1101,MATCH(I997,'Jobber quotes'!$A$2:$A$1101,0))-B997)</f>
        <v/>
      </c>
    </row>
    <row r="998" customFormat="false" ht="15" hidden="false" customHeight="false" outlineLevel="0" collapsed="false">
      <c r="A998" s="23" t="n">
        <v>412336866</v>
      </c>
      <c r="B998" s="24" t="n">
        <v>46157</v>
      </c>
      <c r="C998" s="25" t="s">
        <v>603</v>
      </c>
      <c r="D998" s="25" t="s">
        <v>111</v>
      </c>
      <c r="E998" s="25" t="s">
        <v>112</v>
      </c>
      <c r="F998" s="25" t="s">
        <v>83</v>
      </c>
      <c r="G998" s="25" t="s">
        <v>115</v>
      </c>
      <c r="H998" s="21"/>
      <c r="I998" s="25"/>
      <c r="J998" s="25"/>
      <c r="K998" s="25"/>
      <c r="L998" s="25" t="s">
        <v>146</v>
      </c>
      <c r="M998" s="25"/>
      <c r="N998" s="26" t="n">
        <f aca="false">DATE(YEAR(B998),MONTH(B998),1)</f>
        <v>46143</v>
      </c>
      <c r="O998" s="12" t="str">
        <f aca="false">IF(I998="","",INDEX('Jobber quotes'!$C$2:$C$1101,MATCH(I998,'Jobber quotes'!$A$2:$A$1101,0))-B998)</f>
        <v/>
      </c>
    </row>
    <row r="999" customFormat="false" ht="15" hidden="false" customHeight="false" outlineLevel="0" collapsed="false">
      <c r="A999" s="23" t="n">
        <v>412336892</v>
      </c>
      <c r="B999" s="24" t="n">
        <v>46157</v>
      </c>
      <c r="C999" s="25" t="s">
        <v>270</v>
      </c>
      <c r="D999" s="25" t="s">
        <v>127</v>
      </c>
      <c r="E999" s="25" t="s">
        <v>89</v>
      </c>
      <c r="F999" s="25" t="s">
        <v>90</v>
      </c>
      <c r="G999" s="25" t="s">
        <v>42</v>
      </c>
      <c r="H999" s="21" t="n">
        <v>12600</v>
      </c>
      <c r="I999" s="25" t="s">
        <v>1362</v>
      </c>
      <c r="J999" s="25" t="s">
        <v>85</v>
      </c>
      <c r="K999" s="25"/>
      <c r="L999" s="25" t="s">
        <v>99</v>
      </c>
      <c r="M999" s="25" t="s">
        <v>125</v>
      </c>
      <c r="N999" s="26" t="n">
        <f aca="false">DATE(YEAR(B999),MONTH(B999),1)</f>
        <v>46143</v>
      </c>
      <c r="O999" s="12" t="n">
        <f aca="false">IF(I999="","",INDEX('Jobber quotes'!$C$2:$C$1101,MATCH(I999,'Jobber quotes'!$A$2:$A$1101,0))-B999)</f>
        <v>8</v>
      </c>
    </row>
    <row r="1000" customFormat="false" ht="15" hidden="false" customHeight="false" outlineLevel="0" collapsed="false">
      <c r="A1000" s="23" t="n">
        <v>412336938</v>
      </c>
      <c r="B1000" s="24" t="n">
        <v>46160</v>
      </c>
      <c r="C1000" s="25" t="s">
        <v>347</v>
      </c>
      <c r="D1000" s="25" t="s">
        <v>127</v>
      </c>
      <c r="E1000" s="25" t="s">
        <v>97</v>
      </c>
      <c r="F1000" s="25" t="s">
        <v>94</v>
      </c>
      <c r="G1000" s="25" t="s">
        <v>41</v>
      </c>
      <c r="H1000" s="21" t="n">
        <v>12000</v>
      </c>
      <c r="I1000" s="25" t="s">
        <v>1363</v>
      </c>
      <c r="J1000" s="25" t="s">
        <v>119</v>
      </c>
      <c r="K1000" s="25" t="s">
        <v>1364</v>
      </c>
      <c r="L1000" s="25"/>
      <c r="M1000" s="25"/>
      <c r="N1000" s="26" t="n">
        <f aca="false">DATE(YEAR(B1000),MONTH(B1000),1)</f>
        <v>46143</v>
      </c>
      <c r="O1000" s="12" t="n">
        <f aca="false">IF(I1000="","",INDEX('Jobber quotes'!$C$2:$C$1101,MATCH(I1000,'Jobber quotes'!$A$2:$A$1101,0))-B1000)</f>
        <v>12</v>
      </c>
    </row>
    <row r="1001" customFormat="false" ht="15" hidden="false" customHeight="false" outlineLevel="0" collapsed="false">
      <c r="A1001" s="23" t="n">
        <v>412336964</v>
      </c>
      <c r="B1001" s="24" t="n">
        <v>46160</v>
      </c>
      <c r="C1001" s="25" t="s">
        <v>121</v>
      </c>
      <c r="D1001" s="25" t="s">
        <v>81</v>
      </c>
      <c r="E1001" s="25" t="s">
        <v>102</v>
      </c>
      <c r="F1001" s="25" t="s">
        <v>83</v>
      </c>
      <c r="G1001" s="25" t="s">
        <v>41</v>
      </c>
      <c r="H1001" s="21" t="n">
        <v>14800</v>
      </c>
      <c r="I1001" s="25" t="s">
        <v>1365</v>
      </c>
      <c r="J1001" s="25" t="s">
        <v>119</v>
      </c>
      <c r="K1001" s="25" t="s">
        <v>1366</v>
      </c>
      <c r="L1001" s="25"/>
      <c r="M1001" s="25"/>
      <c r="N1001" s="26" t="n">
        <f aca="false">DATE(YEAR(B1001),MONTH(B1001),1)</f>
        <v>46143</v>
      </c>
      <c r="O1001" s="12" t="n">
        <f aca="false">IF(I1001="","",INDEX('Jobber quotes'!$C$2:$C$1101,MATCH(I1001,'Jobber quotes'!$A$2:$A$1101,0))-B1001)</f>
        <v>2</v>
      </c>
    </row>
    <row r="1002" customFormat="false" ht="15" hidden="false" customHeight="false" outlineLevel="0" collapsed="false">
      <c r="A1002" s="23" t="n">
        <v>412337007</v>
      </c>
      <c r="B1002" s="24" t="n">
        <v>46160</v>
      </c>
      <c r="C1002" s="25" t="s">
        <v>114</v>
      </c>
      <c r="D1002" s="25" t="s">
        <v>88</v>
      </c>
      <c r="E1002" s="25" t="s">
        <v>112</v>
      </c>
      <c r="F1002" s="25" t="s">
        <v>90</v>
      </c>
      <c r="G1002" s="25" t="s">
        <v>41</v>
      </c>
      <c r="H1002" s="21" t="n">
        <v>35650</v>
      </c>
      <c r="I1002" s="25" t="s">
        <v>1367</v>
      </c>
      <c r="J1002" s="25" t="s">
        <v>119</v>
      </c>
      <c r="K1002" s="25" t="s">
        <v>1368</v>
      </c>
      <c r="L1002" s="25"/>
      <c r="M1002" s="25" t="s">
        <v>125</v>
      </c>
      <c r="N1002" s="26" t="n">
        <f aca="false">DATE(YEAR(B1002),MONTH(B1002),1)</f>
        <v>46143</v>
      </c>
      <c r="O1002" s="12" t="n">
        <f aca="false">IF(I1002="","",INDEX('Jobber quotes'!$C$2:$C$1101,MATCH(I1002,'Jobber quotes'!$A$2:$A$1101,0))-B1002)</f>
        <v>14</v>
      </c>
    </row>
    <row r="1003" customFormat="false" ht="15" hidden="false" customHeight="false" outlineLevel="0" collapsed="false">
      <c r="A1003" s="23" t="n">
        <v>412337045</v>
      </c>
      <c r="B1003" s="24" t="n">
        <v>46160</v>
      </c>
      <c r="C1003" s="25" t="s">
        <v>492</v>
      </c>
      <c r="D1003" s="25" t="s">
        <v>88</v>
      </c>
      <c r="E1003" s="25" t="s">
        <v>89</v>
      </c>
      <c r="F1003" s="25" t="s">
        <v>94</v>
      </c>
      <c r="G1003" s="25" t="s">
        <v>115</v>
      </c>
      <c r="H1003" s="21"/>
      <c r="I1003" s="25"/>
      <c r="J1003" s="25"/>
      <c r="K1003" s="25"/>
      <c r="L1003" s="25" t="s">
        <v>146</v>
      </c>
      <c r="M1003" s="25"/>
      <c r="N1003" s="26" t="n">
        <f aca="false">DATE(YEAR(B1003),MONTH(B1003),1)</f>
        <v>46143</v>
      </c>
      <c r="O1003" s="12" t="str">
        <f aca="false">IF(I1003="","",INDEX('Jobber quotes'!$C$2:$C$1101,MATCH(I1003,'Jobber quotes'!$A$2:$A$1101,0))-B1003)</f>
        <v/>
      </c>
    </row>
    <row r="1004" customFormat="false" ht="15" hidden="false" customHeight="false" outlineLevel="0" collapsed="false">
      <c r="A1004" s="23" t="n">
        <v>412337093</v>
      </c>
      <c r="B1004" s="24" t="n">
        <v>46161</v>
      </c>
      <c r="C1004" s="25" t="s">
        <v>951</v>
      </c>
      <c r="D1004" s="25" t="s">
        <v>127</v>
      </c>
      <c r="E1004" s="25" t="s">
        <v>112</v>
      </c>
      <c r="F1004" s="25" t="s">
        <v>83</v>
      </c>
      <c r="G1004" s="25" t="s">
        <v>103</v>
      </c>
      <c r="H1004" s="21"/>
      <c r="I1004" s="25"/>
      <c r="J1004" s="25"/>
      <c r="K1004" s="25"/>
      <c r="L1004" s="25"/>
      <c r="M1004" s="25" t="s">
        <v>104</v>
      </c>
      <c r="N1004" s="26" t="n">
        <f aca="false">DATE(YEAR(B1004),MONTH(B1004),1)</f>
        <v>46143</v>
      </c>
      <c r="O1004" s="12" t="str">
        <f aca="false">IF(I1004="","",INDEX('Jobber quotes'!$C$2:$C$1101,MATCH(I1004,'Jobber quotes'!$A$2:$A$1101,0))-B1004)</f>
        <v/>
      </c>
    </row>
    <row r="1005" customFormat="false" ht="15" hidden="false" customHeight="false" outlineLevel="0" collapsed="false">
      <c r="A1005" s="23" t="n">
        <v>412337116</v>
      </c>
      <c r="B1005" s="24" t="n">
        <v>46161</v>
      </c>
      <c r="C1005" s="25" t="s">
        <v>182</v>
      </c>
      <c r="D1005" s="25" t="s">
        <v>111</v>
      </c>
      <c r="E1005" s="25" t="s">
        <v>112</v>
      </c>
      <c r="F1005" s="25" t="s">
        <v>90</v>
      </c>
      <c r="G1005" s="25" t="s">
        <v>42</v>
      </c>
      <c r="H1005" s="21" t="n">
        <v>6500</v>
      </c>
      <c r="I1005" s="25" t="s">
        <v>1369</v>
      </c>
      <c r="J1005" s="25" t="s">
        <v>85</v>
      </c>
      <c r="K1005" s="25"/>
      <c r="L1005" s="25" t="s">
        <v>99</v>
      </c>
      <c r="M1005" s="25"/>
      <c r="N1005" s="26" t="n">
        <f aca="false">DATE(YEAR(B1005),MONTH(B1005),1)</f>
        <v>46143</v>
      </c>
      <c r="O1005" s="12" t="n">
        <f aca="false">IF(I1005="","",INDEX('Jobber quotes'!$C$2:$C$1101,MATCH(I1005,'Jobber quotes'!$A$2:$A$1101,0))-B1005)</f>
        <v>12</v>
      </c>
    </row>
    <row r="1006" customFormat="false" ht="15" hidden="false" customHeight="false" outlineLevel="0" collapsed="false">
      <c r="A1006" s="23" t="n">
        <v>412337165</v>
      </c>
      <c r="B1006" s="24" t="n">
        <v>46161</v>
      </c>
      <c r="C1006" s="25" t="s">
        <v>469</v>
      </c>
      <c r="D1006" s="25" t="s">
        <v>111</v>
      </c>
      <c r="E1006" s="25" t="s">
        <v>82</v>
      </c>
      <c r="F1006" s="25" t="s">
        <v>94</v>
      </c>
      <c r="G1006" s="25" t="s">
        <v>41</v>
      </c>
      <c r="H1006" s="21" t="n">
        <v>45250</v>
      </c>
      <c r="I1006" s="25" t="s">
        <v>1370</v>
      </c>
      <c r="J1006" s="25" t="s">
        <v>119</v>
      </c>
      <c r="K1006" s="25" t="s">
        <v>1371</v>
      </c>
      <c r="L1006" s="25"/>
      <c r="M1006" s="25" t="s">
        <v>147</v>
      </c>
      <c r="N1006" s="26" t="n">
        <f aca="false">DATE(YEAR(B1006),MONTH(B1006),1)</f>
        <v>46143</v>
      </c>
      <c r="O1006" s="12" t="n">
        <f aca="false">IF(I1006="","",INDEX('Jobber quotes'!$C$2:$C$1101,MATCH(I1006,'Jobber quotes'!$A$2:$A$1101,0))-B1006)</f>
        <v>4</v>
      </c>
    </row>
    <row r="1007" customFormat="false" ht="15" hidden="false" customHeight="false" outlineLevel="0" collapsed="false">
      <c r="A1007" s="23" t="n">
        <v>412337194</v>
      </c>
      <c r="B1007" s="24" t="n">
        <v>46161</v>
      </c>
      <c r="C1007" s="25" t="s">
        <v>270</v>
      </c>
      <c r="D1007" s="25" t="s">
        <v>127</v>
      </c>
      <c r="E1007" s="25" t="s">
        <v>112</v>
      </c>
      <c r="F1007" s="25" t="s">
        <v>83</v>
      </c>
      <c r="G1007" s="25" t="s">
        <v>41</v>
      </c>
      <c r="H1007" s="21" t="n">
        <v>11300</v>
      </c>
      <c r="I1007" s="25" t="s">
        <v>1372</v>
      </c>
      <c r="J1007" s="25" t="s">
        <v>119</v>
      </c>
      <c r="K1007" s="25" t="s">
        <v>1373</v>
      </c>
      <c r="L1007" s="25"/>
      <c r="M1007" s="25"/>
      <c r="N1007" s="26" t="n">
        <f aca="false">DATE(YEAR(B1007),MONTH(B1007),1)</f>
        <v>46143</v>
      </c>
      <c r="O1007" s="12" t="n">
        <f aca="false">IF(I1007="","",INDEX('Jobber quotes'!$C$2:$C$1101,MATCH(I1007,'Jobber quotes'!$A$2:$A$1101,0))-B1007)</f>
        <v>5</v>
      </c>
    </row>
    <row r="1008" customFormat="false" ht="15" hidden="false" customHeight="false" outlineLevel="0" collapsed="false">
      <c r="A1008" s="23" t="n">
        <v>412337222</v>
      </c>
      <c r="B1008" s="24" t="n">
        <v>46162</v>
      </c>
      <c r="C1008" s="25" t="s">
        <v>466</v>
      </c>
      <c r="D1008" s="25" t="s">
        <v>127</v>
      </c>
      <c r="E1008" s="25" t="s">
        <v>89</v>
      </c>
      <c r="F1008" s="25" t="s">
        <v>90</v>
      </c>
      <c r="G1008" s="25" t="s">
        <v>115</v>
      </c>
      <c r="H1008" s="21"/>
      <c r="I1008" s="25"/>
      <c r="J1008" s="25"/>
      <c r="K1008" s="25"/>
      <c r="L1008" s="25" t="s">
        <v>171</v>
      </c>
      <c r="M1008" s="25"/>
      <c r="N1008" s="26" t="n">
        <f aca="false">DATE(YEAR(B1008),MONTH(B1008),1)</f>
        <v>46143</v>
      </c>
      <c r="O1008" s="12" t="str">
        <f aca="false">IF(I1008="","",INDEX('Jobber quotes'!$C$2:$C$1101,MATCH(I1008,'Jobber quotes'!$A$2:$A$1101,0))-B1008)</f>
        <v/>
      </c>
    </row>
    <row r="1009" customFormat="false" ht="15" hidden="false" customHeight="false" outlineLevel="0" collapsed="false">
      <c r="A1009" s="23" t="n">
        <v>412337281</v>
      </c>
      <c r="B1009" s="24" t="n">
        <v>46162</v>
      </c>
      <c r="C1009" s="25" t="s">
        <v>334</v>
      </c>
      <c r="D1009" s="25" t="s">
        <v>156</v>
      </c>
      <c r="E1009" s="25" t="s">
        <v>97</v>
      </c>
      <c r="F1009" s="25" t="s">
        <v>94</v>
      </c>
      <c r="G1009" s="25" t="s">
        <v>115</v>
      </c>
      <c r="H1009" s="21"/>
      <c r="I1009" s="25"/>
      <c r="J1009" s="25"/>
      <c r="K1009" s="25"/>
      <c r="L1009" s="25" t="s">
        <v>164</v>
      </c>
      <c r="M1009" s="25"/>
      <c r="N1009" s="26" t="n">
        <f aca="false">DATE(YEAR(B1009),MONTH(B1009),1)</f>
        <v>46143</v>
      </c>
      <c r="O1009" s="12" t="str">
        <f aca="false">IF(I1009="","",INDEX('Jobber quotes'!$C$2:$C$1101,MATCH(I1009,'Jobber quotes'!$A$2:$A$1101,0))-B1009)</f>
        <v/>
      </c>
    </row>
    <row r="1010" customFormat="false" ht="15" hidden="false" customHeight="false" outlineLevel="0" collapsed="false">
      <c r="A1010" s="23" t="n">
        <v>412337324</v>
      </c>
      <c r="B1010" s="24" t="n">
        <v>46162</v>
      </c>
      <c r="C1010" s="25" t="s">
        <v>291</v>
      </c>
      <c r="D1010" s="25" t="s">
        <v>81</v>
      </c>
      <c r="E1010" s="25" t="s">
        <v>97</v>
      </c>
      <c r="F1010" s="25" t="s">
        <v>83</v>
      </c>
      <c r="G1010" s="25" t="s">
        <v>42</v>
      </c>
      <c r="H1010" s="21" t="n">
        <v>18050</v>
      </c>
      <c r="I1010" s="25" t="s">
        <v>1374</v>
      </c>
      <c r="J1010" s="25" t="s">
        <v>85</v>
      </c>
      <c r="K1010" s="25"/>
      <c r="L1010" s="25" t="s">
        <v>99</v>
      </c>
      <c r="M1010" s="25"/>
      <c r="N1010" s="26" t="n">
        <f aca="false">DATE(YEAR(B1010),MONTH(B1010),1)</f>
        <v>46143</v>
      </c>
      <c r="O1010" s="12" t="n">
        <f aca="false">IF(I1010="","",INDEX('Jobber quotes'!$C$2:$C$1101,MATCH(I1010,'Jobber quotes'!$A$2:$A$1101,0))-B1010)</f>
        <v>12</v>
      </c>
    </row>
    <row r="1011" customFormat="false" ht="15" hidden="false" customHeight="false" outlineLevel="0" collapsed="false">
      <c r="A1011" s="23" t="n">
        <v>412337343</v>
      </c>
      <c r="B1011" s="24" t="n">
        <v>46162</v>
      </c>
      <c r="C1011" s="25" t="s">
        <v>87</v>
      </c>
      <c r="D1011" s="25" t="s">
        <v>88</v>
      </c>
      <c r="E1011" s="25" t="s">
        <v>89</v>
      </c>
      <c r="F1011" s="25" t="s">
        <v>90</v>
      </c>
      <c r="G1011" s="25" t="s">
        <v>41</v>
      </c>
      <c r="H1011" s="21" t="n">
        <v>9300</v>
      </c>
      <c r="I1011" s="25" t="s">
        <v>1375</v>
      </c>
      <c r="J1011" s="25" t="s">
        <v>119</v>
      </c>
      <c r="K1011" s="25" t="s">
        <v>1376</v>
      </c>
      <c r="L1011" s="25"/>
      <c r="M1011" s="25"/>
      <c r="N1011" s="26" t="n">
        <f aca="false">DATE(YEAR(B1011),MONTH(B1011),1)</f>
        <v>46143</v>
      </c>
      <c r="O1011" s="12" t="n">
        <f aca="false">IF(I1011="","",INDEX('Jobber quotes'!$C$2:$C$1101,MATCH(I1011,'Jobber quotes'!$A$2:$A$1101,0))-B1011)</f>
        <v>12</v>
      </c>
    </row>
    <row r="1012" customFormat="false" ht="15" hidden="false" customHeight="false" outlineLevel="0" collapsed="false">
      <c r="A1012" s="23" t="n">
        <v>412337400</v>
      </c>
      <c r="B1012" s="24" t="n">
        <v>46162</v>
      </c>
      <c r="C1012" s="25" t="s">
        <v>134</v>
      </c>
      <c r="D1012" s="25" t="s">
        <v>81</v>
      </c>
      <c r="E1012" s="25" t="s">
        <v>89</v>
      </c>
      <c r="F1012" s="25" t="s">
        <v>94</v>
      </c>
      <c r="G1012" s="25" t="s">
        <v>42</v>
      </c>
      <c r="H1012" s="21" t="n">
        <v>8500</v>
      </c>
      <c r="I1012" s="25" t="s">
        <v>1377</v>
      </c>
      <c r="J1012" s="25" t="s">
        <v>85</v>
      </c>
      <c r="K1012" s="25"/>
      <c r="L1012" s="25" t="s">
        <v>109</v>
      </c>
      <c r="M1012" s="25"/>
      <c r="N1012" s="26" t="n">
        <f aca="false">DATE(YEAR(B1012),MONTH(B1012),1)</f>
        <v>46143</v>
      </c>
      <c r="O1012" s="12" t="n">
        <f aca="false">IF(I1012="","",INDEX('Jobber quotes'!$C$2:$C$1101,MATCH(I1012,'Jobber quotes'!$A$2:$A$1101,0))-B1012)</f>
        <v>13</v>
      </c>
    </row>
    <row r="1013" customFormat="false" ht="15" hidden="false" customHeight="false" outlineLevel="0" collapsed="false">
      <c r="A1013" s="23" t="n">
        <v>412337436</v>
      </c>
      <c r="B1013" s="24" t="n">
        <v>46162</v>
      </c>
      <c r="C1013" s="25" t="s">
        <v>989</v>
      </c>
      <c r="D1013" s="25" t="s">
        <v>106</v>
      </c>
      <c r="E1013" s="25" t="s">
        <v>89</v>
      </c>
      <c r="F1013" s="25" t="s">
        <v>83</v>
      </c>
      <c r="G1013" s="25" t="s">
        <v>41</v>
      </c>
      <c r="H1013" s="21" t="n">
        <v>8500</v>
      </c>
      <c r="I1013" s="25" t="s">
        <v>1378</v>
      </c>
      <c r="J1013" s="25" t="s">
        <v>119</v>
      </c>
      <c r="K1013" s="25" t="s">
        <v>1379</v>
      </c>
      <c r="L1013" s="25"/>
      <c r="M1013" s="25"/>
      <c r="N1013" s="26" t="n">
        <f aca="false">DATE(YEAR(B1013),MONTH(B1013),1)</f>
        <v>46143</v>
      </c>
      <c r="O1013" s="12" t="n">
        <f aca="false">IF(I1013="","",INDEX('Jobber quotes'!$C$2:$C$1101,MATCH(I1013,'Jobber quotes'!$A$2:$A$1101,0))-B1013)</f>
        <v>12</v>
      </c>
    </row>
    <row r="1014" customFormat="false" ht="15" hidden="false" customHeight="false" outlineLevel="0" collapsed="false">
      <c r="A1014" s="23" t="n">
        <v>412337445</v>
      </c>
      <c r="B1014" s="24" t="n">
        <v>46163</v>
      </c>
      <c r="C1014" s="25" t="s">
        <v>682</v>
      </c>
      <c r="D1014" s="25" t="s">
        <v>111</v>
      </c>
      <c r="E1014" s="25" t="s">
        <v>82</v>
      </c>
      <c r="F1014" s="25" t="s">
        <v>90</v>
      </c>
      <c r="G1014" s="25" t="s">
        <v>41</v>
      </c>
      <c r="H1014" s="21" t="n">
        <v>39650</v>
      </c>
      <c r="I1014" s="25" t="s">
        <v>1380</v>
      </c>
      <c r="J1014" s="25" t="s">
        <v>119</v>
      </c>
      <c r="K1014" s="25" t="s">
        <v>1381</v>
      </c>
      <c r="L1014" s="25"/>
      <c r="M1014" s="25"/>
      <c r="N1014" s="26" t="n">
        <f aca="false">DATE(YEAR(B1014),MONTH(B1014),1)</f>
        <v>46143</v>
      </c>
      <c r="O1014" s="12" t="n">
        <f aca="false">IF(I1014="","",INDEX('Jobber quotes'!$C$2:$C$1101,MATCH(I1014,'Jobber quotes'!$A$2:$A$1101,0))-B1014)</f>
        <v>5</v>
      </c>
    </row>
    <row r="1015" customFormat="false" ht="15" hidden="false" customHeight="false" outlineLevel="0" collapsed="false">
      <c r="A1015" s="23" t="n">
        <v>412337496</v>
      </c>
      <c r="B1015" s="24" t="n">
        <v>46163</v>
      </c>
      <c r="C1015" s="25" t="s">
        <v>347</v>
      </c>
      <c r="D1015" s="25" t="s">
        <v>127</v>
      </c>
      <c r="E1015" s="25" t="s">
        <v>97</v>
      </c>
      <c r="F1015" s="25" t="s">
        <v>94</v>
      </c>
      <c r="G1015" s="25" t="s">
        <v>41</v>
      </c>
      <c r="H1015" s="21" t="n">
        <v>7850</v>
      </c>
      <c r="I1015" s="25" t="s">
        <v>1382</v>
      </c>
      <c r="J1015" s="25" t="s">
        <v>119</v>
      </c>
      <c r="K1015" s="25" t="s">
        <v>1383</v>
      </c>
      <c r="L1015" s="25"/>
      <c r="M1015" s="25"/>
      <c r="N1015" s="26" t="n">
        <f aca="false">DATE(YEAR(B1015),MONTH(B1015),1)</f>
        <v>46143</v>
      </c>
      <c r="O1015" s="12" t="n">
        <f aca="false">IF(I1015="","",INDEX('Jobber quotes'!$C$2:$C$1101,MATCH(I1015,'Jobber quotes'!$A$2:$A$1101,0))-B1015)</f>
        <v>4</v>
      </c>
    </row>
    <row r="1016" customFormat="false" ht="15" hidden="false" customHeight="false" outlineLevel="0" collapsed="false">
      <c r="A1016" s="23" t="n">
        <v>412337520</v>
      </c>
      <c r="B1016" s="24" t="n">
        <v>46163</v>
      </c>
      <c r="C1016" s="25" t="s">
        <v>975</v>
      </c>
      <c r="D1016" s="25" t="s">
        <v>156</v>
      </c>
      <c r="E1016" s="25" t="s">
        <v>89</v>
      </c>
      <c r="F1016" s="25" t="s">
        <v>83</v>
      </c>
      <c r="G1016" s="25" t="s">
        <v>115</v>
      </c>
      <c r="H1016" s="21"/>
      <c r="I1016" s="25"/>
      <c r="J1016" s="25"/>
      <c r="K1016" s="25"/>
      <c r="L1016" s="25" t="s">
        <v>116</v>
      </c>
      <c r="M1016" s="25"/>
      <c r="N1016" s="26" t="n">
        <f aca="false">DATE(YEAR(B1016),MONTH(B1016),1)</f>
        <v>46143</v>
      </c>
      <c r="O1016" s="12" t="str">
        <f aca="false">IF(I1016="","",INDEX('Jobber quotes'!$C$2:$C$1101,MATCH(I1016,'Jobber quotes'!$A$2:$A$1101,0))-B1016)</f>
        <v/>
      </c>
    </row>
    <row r="1017" customFormat="false" ht="15" hidden="false" customHeight="false" outlineLevel="0" collapsed="false">
      <c r="A1017" s="23" t="n">
        <v>412337573</v>
      </c>
      <c r="B1017" s="24" t="n">
        <v>46163</v>
      </c>
      <c r="C1017" s="25" t="s">
        <v>727</v>
      </c>
      <c r="D1017" s="25" t="s">
        <v>127</v>
      </c>
      <c r="E1017" s="25" t="s">
        <v>89</v>
      </c>
      <c r="F1017" s="25" t="s">
        <v>90</v>
      </c>
      <c r="G1017" s="25" t="s">
        <v>42</v>
      </c>
      <c r="H1017" s="21" t="n">
        <v>2800</v>
      </c>
      <c r="I1017" s="25" t="s">
        <v>1384</v>
      </c>
      <c r="J1017" s="25" t="s">
        <v>85</v>
      </c>
      <c r="K1017" s="25"/>
      <c r="L1017" s="25" t="s">
        <v>92</v>
      </c>
      <c r="M1017" s="25"/>
      <c r="N1017" s="26" t="n">
        <f aca="false">DATE(YEAR(B1017),MONTH(B1017),1)</f>
        <v>46143</v>
      </c>
      <c r="O1017" s="12" t="n">
        <f aca="false">IF(I1017="","",INDEX('Jobber quotes'!$C$2:$C$1101,MATCH(I1017,'Jobber quotes'!$A$2:$A$1101,0))-B1017)</f>
        <v>5</v>
      </c>
    </row>
    <row r="1018" customFormat="false" ht="15" hidden="false" customHeight="false" outlineLevel="0" collapsed="false">
      <c r="A1018" s="23" t="n">
        <v>412337600</v>
      </c>
      <c r="B1018" s="24" t="n">
        <v>46163</v>
      </c>
      <c r="C1018" s="25" t="s">
        <v>1385</v>
      </c>
      <c r="D1018" s="25" t="s">
        <v>127</v>
      </c>
      <c r="E1018" s="25" t="s">
        <v>82</v>
      </c>
      <c r="F1018" s="25" t="s">
        <v>94</v>
      </c>
      <c r="G1018" s="25" t="s">
        <v>41</v>
      </c>
      <c r="H1018" s="21" t="n">
        <v>12300</v>
      </c>
      <c r="I1018" s="25" t="s">
        <v>1386</v>
      </c>
      <c r="J1018" s="25" t="s">
        <v>119</v>
      </c>
      <c r="K1018" s="25" t="s">
        <v>1387</v>
      </c>
      <c r="L1018" s="25"/>
      <c r="M1018" s="25"/>
      <c r="N1018" s="26" t="n">
        <f aca="false">DATE(YEAR(B1018),MONTH(B1018),1)</f>
        <v>46143</v>
      </c>
      <c r="O1018" s="12" t="n">
        <f aca="false">IF(I1018="","",INDEX('Jobber quotes'!$C$2:$C$1101,MATCH(I1018,'Jobber quotes'!$A$2:$A$1101,0))-B1018)</f>
        <v>5</v>
      </c>
    </row>
    <row r="1019" customFormat="false" ht="15" hidden="false" customHeight="false" outlineLevel="0" collapsed="false">
      <c r="A1019" s="23" t="n">
        <v>412337637</v>
      </c>
      <c r="B1019" s="24" t="n">
        <v>46164</v>
      </c>
      <c r="C1019" s="25" t="s">
        <v>1037</v>
      </c>
      <c r="D1019" s="25" t="s">
        <v>101</v>
      </c>
      <c r="E1019" s="25" t="s">
        <v>97</v>
      </c>
      <c r="F1019" s="25" t="s">
        <v>83</v>
      </c>
      <c r="G1019" s="25" t="s">
        <v>42</v>
      </c>
      <c r="H1019" s="21" t="n">
        <v>13300</v>
      </c>
      <c r="I1019" s="25" t="s">
        <v>1388</v>
      </c>
      <c r="J1019" s="25" t="s">
        <v>85</v>
      </c>
      <c r="K1019" s="25"/>
      <c r="L1019" s="25" t="s">
        <v>109</v>
      </c>
      <c r="M1019" s="25"/>
      <c r="N1019" s="26" t="n">
        <f aca="false">DATE(YEAR(B1019),MONTH(B1019),1)</f>
        <v>46143</v>
      </c>
      <c r="O1019" s="12" t="n">
        <f aca="false">IF(I1019="","",INDEX('Jobber quotes'!$C$2:$C$1101,MATCH(I1019,'Jobber quotes'!$A$2:$A$1101,0))-B1019)</f>
        <v>7</v>
      </c>
    </row>
    <row r="1020" customFormat="false" ht="15" hidden="false" customHeight="false" outlineLevel="0" collapsed="false">
      <c r="A1020" s="23" t="n">
        <v>412337678</v>
      </c>
      <c r="B1020" s="24" t="n">
        <v>46164</v>
      </c>
      <c r="C1020" s="25" t="s">
        <v>134</v>
      </c>
      <c r="D1020" s="25" t="s">
        <v>81</v>
      </c>
      <c r="E1020" s="25" t="s">
        <v>102</v>
      </c>
      <c r="F1020" s="25" t="s">
        <v>90</v>
      </c>
      <c r="G1020" s="25" t="s">
        <v>41</v>
      </c>
      <c r="H1020" s="21" t="n">
        <v>10950</v>
      </c>
      <c r="I1020" s="25" t="s">
        <v>1389</v>
      </c>
      <c r="J1020" s="25" t="s">
        <v>119</v>
      </c>
      <c r="K1020" s="25" t="s">
        <v>1390</v>
      </c>
      <c r="L1020" s="25"/>
      <c r="M1020" s="25" t="s">
        <v>125</v>
      </c>
      <c r="N1020" s="26" t="n">
        <f aca="false">DATE(YEAR(B1020),MONTH(B1020),1)</f>
        <v>46143</v>
      </c>
      <c r="O1020" s="12" t="n">
        <f aca="false">IF(I1020="","",INDEX('Jobber quotes'!$C$2:$C$1101,MATCH(I1020,'Jobber quotes'!$A$2:$A$1101,0))-B1020)</f>
        <v>3</v>
      </c>
    </row>
    <row r="1021" customFormat="false" ht="15" hidden="false" customHeight="false" outlineLevel="0" collapsed="false">
      <c r="A1021" s="23" t="n">
        <v>412337711</v>
      </c>
      <c r="B1021" s="24" t="n">
        <v>46164</v>
      </c>
      <c r="C1021" s="25" t="s">
        <v>1180</v>
      </c>
      <c r="D1021" s="25" t="s">
        <v>111</v>
      </c>
      <c r="E1021" s="25" t="s">
        <v>112</v>
      </c>
      <c r="F1021" s="25" t="s">
        <v>94</v>
      </c>
      <c r="G1021" s="25" t="s">
        <v>41</v>
      </c>
      <c r="H1021" s="21" t="n">
        <v>9800</v>
      </c>
      <c r="I1021" s="25" t="s">
        <v>1391</v>
      </c>
      <c r="J1021" s="25" t="s">
        <v>119</v>
      </c>
      <c r="K1021" s="25" t="s">
        <v>1392</v>
      </c>
      <c r="L1021" s="25"/>
      <c r="M1021" s="25"/>
      <c r="N1021" s="26" t="n">
        <f aca="false">DATE(YEAR(B1021),MONTH(B1021),1)</f>
        <v>46143</v>
      </c>
      <c r="O1021" s="12" t="n">
        <f aca="false">IF(I1021="","",INDEX('Jobber quotes'!$C$2:$C$1101,MATCH(I1021,'Jobber quotes'!$A$2:$A$1101,0))-B1021)</f>
        <v>10</v>
      </c>
    </row>
    <row r="1022" customFormat="false" ht="15" hidden="false" customHeight="false" outlineLevel="0" collapsed="false">
      <c r="A1022" s="23" t="n">
        <v>412337764</v>
      </c>
      <c r="B1022" s="24" t="n">
        <v>46164</v>
      </c>
      <c r="C1022" s="25" t="s">
        <v>310</v>
      </c>
      <c r="D1022" s="25" t="s">
        <v>88</v>
      </c>
      <c r="E1022" s="25" t="s">
        <v>82</v>
      </c>
      <c r="F1022" s="25" t="s">
        <v>83</v>
      </c>
      <c r="G1022" s="25" t="s">
        <v>41</v>
      </c>
      <c r="H1022" s="21" t="n">
        <v>35650</v>
      </c>
      <c r="I1022" s="25" t="s">
        <v>1393</v>
      </c>
      <c r="J1022" s="25" t="s">
        <v>119</v>
      </c>
      <c r="K1022" s="25" t="s">
        <v>1394</v>
      </c>
      <c r="L1022" s="25"/>
      <c r="M1022" s="25"/>
      <c r="N1022" s="26" t="n">
        <f aca="false">DATE(YEAR(B1022),MONTH(B1022),1)</f>
        <v>46143</v>
      </c>
      <c r="O1022" s="12" t="n">
        <f aca="false">IF(I1022="","",INDEX('Jobber quotes'!$C$2:$C$1101,MATCH(I1022,'Jobber quotes'!$A$2:$A$1101,0))-B1022)</f>
        <v>3</v>
      </c>
    </row>
    <row r="1023" customFormat="false" ht="15" hidden="false" customHeight="false" outlineLevel="0" collapsed="false">
      <c r="A1023" s="23" t="n">
        <v>412337802</v>
      </c>
      <c r="B1023" s="24" t="n">
        <v>46166</v>
      </c>
      <c r="C1023" s="25" t="s">
        <v>654</v>
      </c>
      <c r="D1023" s="25" t="s">
        <v>81</v>
      </c>
      <c r="E1023" s="25" t="s">
        <v>97</v>
      </c>
      <c r="F1023" s="25" t="s">
        <v>90</v>
      </c>
      <c r="G1023" s="25" t="s">
        <v>42</v>
      </c>
      <c r="H1023" s="21" t="n">
        <v>28000</v>
      </c>
      <c r="I1023" s="25" t="s">
        <v>1395</v>
      </c>
      <c r="J1023" s="25" t="s">
        <v>85</v>
      </c>
      <c r="K1023" s="25"/>
      <c r="L1023" s="25" t="s">
        <v>92</v>
      </c>
      <c r="M1023" s="25" t="s">
        <v>125</v>
      </c>
      <c r="N1023" s="26" t="n">
        <f aca="false">DATE(YEAR(B1023),MONTH(B1023),1)</f>
        <v>46143</v>
      </c>
      <c r="O1023" s="12" t="n">
        <f aca="false">IF(I1023="","",INDEX('Jobber quotes'!$C$2:$C$1101,MATCH(I1023,'Jobber quotes'!$A$2:$A$1101,0))-B1023)</f>
        <v>3</v>
      </c>
    </row>
    <row r="1024" customFormat="false" ht="15" hidden="false" customHeight="false" outlineLevel="0" collapsed="false">
      <c r="A1024" s="23" t="n">
        <v>412337826</v>
      </c>
      <c r="B1024" s="24" t="n">
        <v>46167</v>
      </c>
      <c r="C1024" s="25" t="s">
        <v>300</v>
      </c>
      <c r="D1024" s="25" t="s">
        <v>101</v>
      </c>
      <c r="E1024" s="25" t="s">
        <v>107</v>
      </c>
      <c r="F1024" s="25" t="s">
        <v>94</v>
      </c>
      <c r="G1024" s="25" t="s">
        <v>115</v>
      </c>
      <c r="H1024" s="21"/>
      <c r="I1024" s="25"/>
      <c r="J1024" s="25"/>
      <c r="K1024" s="25"/>
      <c r="L1024" s="25" t="s">
        <v>146</v>
      </c>
      <c r="M1024" s="25"/>
      <c r="N1024" s="26" t="n">
        <f aca="false">DATE(YEAR(B1024),MONTH(B1024),1)</f>
        <v>46143</v>
      </c>
      <c r="O1024" s="12" t="str">
        <f aca="false">IF(I1024="","",INDEX('Jobber quotes'!$C$2:$C$1101,MATCH(I1024,'Jobber quotes'!$A$2:$A$1101,0))-B1024)</f>
        <v/>
      </c>
    </row>
    <row r="1025" customFormat="false" ht="15" hidden="false" customHeight="false" outlineLevel="0" collapsed="false">
      <c r="A1025" s="23" t="n">
        <v>412337865</v>
      </c>
      <c r="B1025" s="24" t="n">
        <v>46167</v>
      </c>
      <c r="C1025" s="25" t="s">
        <v>389</v>
      </c>
      <c r="D1025" s="25" t="s">
        <v>88</v>
      </c>
      <c r="E1025" s="25" t="s">
        <v>97</v>
      </c>
      <c r="F1025" s="25" t="s">
        <v>83</v>
      </c>
      <c r="G1025" s="25" t="s">
        <v>115</v>
      </c>
      <c r="H1025" s="21"/>
      <c r="I1025" s="25"/>
      <c r="J1025" s="25"/>
      <c r="K1025" s="25"/>
      <c r="L1025" s="25" t="s">
        <v>164</v>
      </c>
      <c r="M1025" s="25"/>
      <c r="N1025" s="26" t="n">
        <f aca="false">DATE(YEAR(B1025),MONTH(B1025),1)</f>
        <v>46143</v>
      </c>
      <c r="O1025" s="12" t="str">
        <f aca="false">IF(I1025="","",INDEX('Jobber quotes'!$C$2:$C$1101,MATCH(I1025,'Jobber quotes'!$A$2:$A$1101,0))-B1025)</f>
        <v/>
      </c>
    </row>
    <row r="1026" customFormat="false" ht="15" hidden="false" customHeight="false" outlineLevel="0" collapsed="false">
      <c r="A1026" s="23" t="n">
        <v>412337899</v>
      </c>
      <c r="B1026" s="24" t="n">
        <v>46167</v>
      </c>
      <c r="C1026" s="25" t="s">
        <v>476</v>
      </c>
      <c r="D1026" s="25" t="s">
        <v>111</v>
      </c>
      <c r="E1026" s="25" t="s">
        <v>112</v>
      </c>
      <c r="F1026" s="25" t="s">
        <v>90</v>
      </c>
      <c r="G1026" s="25" t="s">
        <v>42</v>
      </c>
      <c r="H1026" s="21" t="n">
        <v>21600</v>
      </c>
      <c r="I1026" s="25" t="s">
        <v>1396</v>
      </c>
      <c r="J1026" s="25" t="s">
        <v>85</v>
      </c>
      <c r="K1026" s="25"/>
      <c r="L1026" s="25" t="s">
        <v>86</v>
      </c>
      <c r="M1026" s="25"/>
      <c r="N1026" s="26" t="n">
        <f aca="false">DATE(YEAR(B1026),MONTH(B1026),1)</f>
        <v>46143</v>
      </c>
      <c r="O1026" s="12" t="n">
        <f aca="false">IF(I1026="","",INDEX('Jobber quotes'!$C$2:$C$1101,MATCH(I1026,'Jobber quotes'!$A$2:$A$1101,0))-B1026)</f>
        <v>2</v>
      </c>
    </row>
    <row r="1027" customFormat="false" ht="15" hidden="false" customHeight="false" outlineLevel="0" collapsed="false">
      <c r="A1027" s="23" t="n">
        <v>412337936</v>
      </c>
      <c r="B1027" s="24" t="n">
        <v>46167</v>
      </c>
      <c r="C1027" s="25" t="s">
        <v>592</v>
      </c>
      <c r="D1027" s="25" t="s">
        <v>101</v>
      </c>
      <c r="E1027" s="25" t="s">
        <v>89</v>
      </c>
      <c r="F1027" s="25" t="s">
        <v>94</v>
      </c>
      <c r="G1027" s="25" t="s">
        <v>115</v>
      </c>
      <c r="H1027" s="21"/>
      <c r="I1027" s="25"/>
      <c r="J1027" s="25"/>
      <c r="K1027" s="25"/>
      <c r="L1027" s="25" t="s">
        <v>171</v>
      </c>
      <c r="M1027" s="25"/>
      <c r="N1027" s="26" t="n">
        <f aca="false">DATE(YEAR(B1027),MONTH(B1027),1)</f>
        <v>46143</v>
      </c>
      <c r="O1027" s="12" t="str">
        <f aca="false">IF(I1027="","",INDEX('Jobber quotes'!$C$2:$C$1101,MATCH(I1027,'Jobber quotes'!$A$2:$A$1101,0))-B1027)</f>
        <v/>
      </c>
    </row>
    <row r="1028" customFormat="false" ht="15" hidden="false" customHeight="false" outlineLevel="0" collapsed="false">
      <c r="A1028" s="23" t="n">
        <v>412337976</v>
      </c>
      <c r="B1028" s="24" t="n">
        <v>46168</v>
      </c>
      <c r="C1028" s="25" t="s">
        <v>404</v>
      </c>
      <c r="D1028" s="25" t="s">
        <v>156</v>
      </c>
      <c r="E1028" s="25" t="s">
        <v>89</v>
      </c>
      <c r="F1028" s="25" t="s">
        <v>83</v>
      </c>
      <c r="G1028" s="25" t="s">
        <v>115</v>
      </c>
      <c r="H1028" s="21"/>
      <c r="I1028" s="25"/>
      <c r="J1028" s="25"/>
      <c r="K1028" s="25"/>
      <c r="L1028" s="25" t="s">
        <v>146</v>
      </c>
      <c r="M1028" s="25"/>
      <c r="N1028" s="26" t="n">
        <f aca="false">DATE(YEAR(B1028),MONTH(B1028),1)</f>
        <v>46143</v>
      </c>
      <c r="O1028" s="12" t="str">
        <f aca="false">IF(I1028="","",INDEX('Jobber quotes'!$C$2:$C$1101,MATCH(I1028,'Jobber quotes'!$A$2:$A$1101,0))-B1028)</f>
        <v/>
      </c>
    </row>
    <row r="1029" customFormat="false" ht="15" hidden="false" customHeight="false" outlineLevel="0" collapsed="false">
      <c r="A1029" s="23" t="n">
        <v>412338029</v>
      </c>
      <c r="B1029" s="24" t="n">
        <v>46169</v>
      </c>
      <c r="C1029" s="25" t="s">
        <v>247</v>
      </c>
      <c r="D1029" s="25" t="s">
        <v>127</v>
      </c>
      <c r="E1029" s="25" t="s">
        <v>89</v>
      </c>
      <c r="F1029" s="25" t="s">
        <v>90</v>
      </c>
      <c r="G1029" s="25" t="s">
        <v>115</v>
      </c>
      <c r="H1029" s="21"/>
      <c r="I1029" s="25"/>
      <c r="J1029" s="25"/>
      <c r="K1029" s="25"/>
      <c r="L1029" s="25" t="s">
        <v>146</v>
      </c>
      <c r="M1029" s="25"/>
      <c r="N1029" s="26" t="n">
        <f aca="false">DATE(YEAR(B1029),MONTH(B1029),1)</f>
        <v>46143</v>
      </c>
      <c r="O1029" s="12" t="str">
        <f aca="false">IF(I1029="","",INDEX('Jobber quotes'!$C$2:$C$1101,MATCH(I1029,'Jobber quotes'!$A$2:$A$1101,0))-B1029)</f>
        <v/>
      </c>
    </row>
    <row r="1030" customFormat="false" ht="15" hidden="false" customHeight="false" outlineLevel="0" collapsed="false">
      <c r="A1030" s="23" t="n">
        <v>412338038</v>
      </c>
      <c r="B1030" s="24" t="n">
        <v>46169</v>
      </c>
      <c r="C1030" s="25" t="s">
        <v>562</v>
      </c>
      <c r="D1030" s="25" t="s">
        <v>81</v>
      </c>
      <c r="E1030" s="25" t="s">
        <v>97</v>
      </c>
      <c r="F1030" s="25" t="s">
        <v>94</v>
      </c>
      <c r="G1030" s="25" t="s">
        <v>103</v>
      </c>
      <c r="H1030" s="21"/>
      <c r="I1030" s="25"/>
      <c r="J1030" s="25"/>
      <c r="K1030" s="25"/>
      <c r="L1030" s="25"/>
      <c r="M1030" s="25" t="s">
        <v>104</v>
      </c>
      <c r="N1030" s="26" t="n">
        <f aca="false">DATE(YEAR(B1030),MONTH(B1030),1)</f>
        <v>46143</v>
      </c>
      <c r="O1030" s="12" t="str">
        <f aca="false">IF(I1030="","",INDEX('Jobber quotes'!$C$2:$C$1101,MATCH(I1030,'Jobber quotes'!$A$2:$A$1101,0))-B1030)</f>
        <v/>
      </c>
    </row>
    <row r="1031" customFormat="false" ht="15" hidden="false" customHeight="false" outlineLevel="0" collapsed="false">
      <c r="A1031" s="23" t="n">
        <v>412338084</v>
      </c>
      <c r="B1031" s="24" t="n">
        <v>46169</v>
      </c>
      <c r="C1031" s="25" t="s">
        <v>659</v>
      </c>
      <c r="D1031" s="25" t="s">
        <v>111</v>
      </c>
      <c r="E1031" s="25" t="s">
        <v>82</v>
      </c>
      <c r="F1031" s="25" t="s">
        <v>83</v>
      </c>
      <c r="G1031" s="25" t="s">
        <v>41</v>
      </c>
      <c r="H1031" s="21" t="n">
        <v>37150</v>
      </c>
      <c r="I1031" s="25" t="s">
        <v>1397</v>
      </c>
      <c r="J1031" s="25" t="s">
        <v>119</v>
      </c>
      <c r="K1031" s="25" t="s">
        <v>1398</v>
      </c>
      <c r="L1031" s="25"/>
      <c r="M1031" s="25"/>
      <c r="N1031" s="26" t="n">
        <f aca="false">DATE(YEAR(B1031),MONTH(B1031),1)</f>
        <v>46143</v>
      </c>
      <c r="O1031" s="12" t="n">
        <f aca="false">IF(I1031="","",INDEX('Jobber quotes'!$C$2:$C$1101,MATCH(I1031,'Jobber quotes'!$A$2:$A$1101,0))-B1031)</f>
        <v>1</v>
      </c>
    </row>
    <row r="1032" customFormat="false" ht="15" hidden="false" customHeight="false" outlineLevel="0" collapsed="false">
      <c r="A1032" s="23" t="n">
        <v>412338139</v>
      </c>
      <c r="B1032" s="24" t="n">
        <v>46169</v>
      </c>
      <c r="C1032" s="25" t="s">
        <v>466</v>
      </c>
      <c r="D1032" s="25" t="s">
        <v>127</v>
      </c>
      <c r="E1032" s="25" t="s">
        <v>89</v>
      </c>
      <c r="F1032" s="25" t="s">
        <v>90</v>
      </c>
      <c r="G1032" s="25" t="s">
        <v>41</v>
      </c>
      <c r="H1032" s="21" t="n">
        <v>12100</v>
      </c>
      <c r="I1032" s="25" t="s">
        <v>1399</v>
      </c>
      <c r="J1032" s="25" t="s">
        <v>119</v>
      </c>
      <c r="K1032" s="25" t="s">
        <v>1400</v>
      </c>
      <c r="L1032" s="25"/>
      <c r="M1032" s="25" t="s">
        <v>133</v>
      </c>
      <c r="N1032" s="26" t="n">
        <f aca="false">DATE(YEAR(B1032),MONTH(B1032),1)</f>
        <v>46143</v>
      </c>
      <c r="O1032" s="12" t="n">
        <f aca="false">IF(I1032="","",INDEX('Jobber quotes'!$C$2:$C$1101,MATCH(I1032,'Jobber quotes'!$A$2:$A$1101,0))-B1032)</f>
        <v>6</v>
      </c>
    </row>
    <row r="1033" customFormat="false" ht="15" hidden="false" customHeight="false" outlineLevel="0" collapsed="false">
      <c r="A1033" s="23" t="n">
        <v>412338171</v>
      </c>
      <c r="B1033" s="24" t="n">
        <v>46169</v>
      </c>
      <c r="C1033" s="25" t="s">
        <v>310</v>
      </c>
      <c r="D1033" s="25" t="s">
        <v>88</v>
      </c>
      <c r="E1033" s="25" t="s">
        <v>97</v>
      </c>
      <c r="F1033" s="25" t="s">
        <v>94</v>
      </c>
      <c r="G1033" s="25" t="s">
        <v>115</v>
      </c>
      <c r="H1033" s="21"/>
      <c r="I1033" s="25"/>
      <c r="J1033" s="25"/>
      <c r="K1033" s="25"/>
      <c r="L1033" s="25" t="s">
        <v>164</v>
      </c>
      <c r="M1033" s="25"/>
      <c r="N1033" s="26" t="n">
        <f aca="false">DATE(YEAR(B1033),MONTH(B1033),1)</f>
        <v>46143</v>
      </c>
      <c r="O1033" s="12" t="str">
        <f aca="false">IF(I1033="","",INDEX('Jobber quotes'!$C$2:$C$1101,MATCH(I1033,'Jobber quotes'!$A$2:$A$1101,0))-B1033)</f>
        <v/>
      </c>
    </row>
    <row r="1034" customFormat="false" ht="15" hidden="false" customHeight="false" outlineLevel="0" collapsed="false">
      <c r="A1034" s="23" t="n">
        <v>412338198</v>
      </c>
      <c r="B1034" s="24" t="n">
        <v>46169</v>
      </c>
      <c r="C1034" s="25" t="s">
        <v>379</v>
      </c>
      <c r="D1034" s="25" t="s">
        <v>88</v>
      </c>
      <c r="E1034" s="25" t="s">
        <v>82</v>
      </c>
      <c r="F1034" s="25" t="s">
        <v>83</v>
      </c>
      <c r="G1034" s="25" t="s">
        <v>42</v>
      </c>
      <c r="H1034" s="21" t="n">
        <v>12200</v>
      </c>
      <c r="I1034" s="25" t="s">
        <v>1401</v>
      </c>
      <c r="J1034" s="25" t="s">
        <v>85</v>
      </c>
      <c r="K1034" s="25"/>
      <c r="L1034" s="25" t="s">
        <v>92</v>
      </c>
      <c r="M1034" s="25"/>
      <c r="N1034" s="26" t="n">
        <f aca="false">DATE(YEAR(B1034),MONTH(B1034),1)</f>
        <v>46143</v>
      </c>
      <c r="O1034" s="12" t="n">
        <f aca="false">IF(I1034="","",INDEX('Jobber quotes'!$C$2:$C$1101,MATCH(I1034,'Jobber quotes'!$A$2:$A$1101,0))-B1034)</f>
        <v>6</v>
      </c>
    </row>
    <row r="1035" customFormat="false" ht="15" hidden="false" customHeight="false" outlineLevel="0" collapsed="false">
      <c r="A1035" s="23" t="n">
        <v>412338236</v>
      </c>
      <c r="B1035" s="24" t="n">
        <v>46169</v>
      </c>
      <c r="C1035" s="25" t="s">
        <v>439</v>
      </c>
      <c r="D1035" s="25" t="s">
        <v>106</v>
      </c>
      <c r="E1035" s="25" t="s">
        <v>89</v>
      </c>
      <c r="F1035" s="25" t="s">
        <v>90</v>
      </c>
      <c r="G1035" s="25" t="s">
        <v>41</v>
      </c>
      <c r="H1035" s="21" t="n">
        <v>5500</v>
      </c>
      <c r="I1035" s="25" t="s">
        <v>1402</v>
      </c>
      <c r="J1035" s="25" t="s">
        <v>119</v>
      </c>
      <c r="K1035" s="25" t="s">
        <v>1403</v>
      </c>
      <c r="L1035" s="25"/>
      <c r="M1035" s="25"/>
      <c r="N1035" s="26" t="n">
        <f aca="false">DATE(YEAR(B1035),MONTH(B1035),1)</f>
        <v>46143</v>
      </c>
      <c r="O1035" s="12" t="n">
        <f aca="false">IF(I1035="","",INDEX('Jobber quotes'!$C$2:$C$1101,MATCH(I1035,'Jobber quotes'!$A$2:$A$1101,0))-B1035)</f>
        <v>3</v>
      </c>
    </row>
    <row r="1036" customFormat="false" ht="15" hidden="false" customHeight="false" outlineLevel="0" collapsed="false">
      <c r="A1036" s="23" t="n">
        <v>412338283</v>
      </c>
      <c r="B1036" s="24" t="n">
        <v>46170</v>
      </c>
      <c r="C1036" s="25" t="s">
        <v>476</v>
      </c>
      <c r="D1036" s="25" t="s">
        <v>111</v>
      </c>
      <c r="E1036" s="25" t="s">
        <v>112</v>
      </c>
      <c r="F1036" s="25" t="s">
        <v>94</v>
      </c>
      <c r="G1036" s="25" t="s">
        <v>103</v>
      </c>
      <c r="H1036" s="21"/>
      <c r="I1036" s="25"/>
      <c r="J1036" s="25"/>
      <c r="K1036" s="25"/>
      <c r="L1036" s="25"/>
      <c r="M1036" s="25" t="s">
        <v>104</v>
      </c>
      <c r="N1036" s="26" t="n">
        <f aca="false">DATE(YEAR(B1036),MONTH(B1036),1)</f>
        <v>46143</v>
      </c>
      <c r="O1036" s="12" t="str">
        <f aca="false">IF(I1036="","",INDEX('Jobber quotes'!$C$2:$C$1101,MATCH(I1036,'Jobber quotes'!$A$2:$A$1101,0))-B1036)</f>
        <v/>
      </c>
    </row>
    <row r="1037" customFormat="false" ht="15" hidden="false" customHeight="false" outlineLevel="0" collapsed="false">
      <c r="A1037" s="23" t="n">
        <v>412338324</v>
      </c>
      <c r="B1037" s="24" t="n">
        <v>46170</v>
      </c>
      <c r="C1037" s="25" t="s">
        <v>379</v>
      </c>
      <c r="D1037" s="25" t="s">
        <v>88</v>
      </c>
      <c r="E1037" s="25" t="s">
        <v>107</v>
      </c>
      <c r="F1037" s="25" t="s">
        <v>83</v>
      </c>
      <c r="G1037" s="25" t="s">
        <v>115</v>
      </c>
      <c r="H1037" s="21"/>
      <c r="I1037" s="25"/>
      <c r="J1037" s="25"/>
      <c r="K1037" s="25"/>
      <c r="L1037" s="25" t="s">
        <v>171</v>
      </c>
      <c r="M1037" s="25"/>
      <c r="N1037" s="26" t="n">
        <f aca="false">DATE(YEAR(B1037),MONTH(B1037),1)</f>
        <v>46143</v>
      </c>
      <c r="O1037" s="12" t="str">
        <f aca="false">IF(I1037="","",INDEX('Jobber quotes'!$C$2:$C$1101,MATCH(I1037,'Jobber quotes'!$A$2:$A$1101,0))-B1037)</f>
        <v/>
      </c>
    </row>
    <row r="1038" customFormat="false" ht="15" hidden="false" customHeight="false" outlineLevel="0" collapsed="false">
      <c r="A1038" s="23" t="n">
        <v>412338348</v>
      </c>
      <c r="B1038" s="24" t="n">
        <v>46170</v>
      </c>
      <c r="C1038" s="25" t="s">
        <v>1015</v>
      </c>
      <c r="D1038" s="25" t="s">
        <v>106</v>
      </c>
      <c r="E1038" s="25" t="s">
        <v>82</v>
      </c>
      <c r="F1038" s="25" t="s">
        <v>90</v>
      </c>
      <c r="G1038" s="25" t="s">
        <v>41</v>
      </c>
      <c r="H1038" s="21" t="n">
        <v>2150</v>
      </c>
      <c r="I1038" s="25" t="s">
        <v>1404</v>
      </c>
      <c r="J1038" s="25" t="s">
        <v>119</v>
      </c>
      <c r="K1038" s="25" t="s">
        <v>1405</v>
      </c>
      <c r="L1038" s="25"/>
      <c r="M1038" s="25"/>
      <c r="N1038" s="26" t="n">
        <f aca="false">DATE(YEAR(B1038),MONTH(B1038),1)</f>
        <v>46143</v>
      </c>
      <c r="O1038" s="12" t="n">
        <f aca="false">IF(I1038="","",INDEX('Jobber quotes'!$C$2:$C$1101,MATCH(I1038,'Jobber quotes'!$A$2:$A$1101,0))-B1038)</f>
        <v>4</v>
      </c>
    </row>
    <row r="1039" customFormat="false" ht="15" hidden="false" customHeight="false" outlineLevel="0" collapsed="false">
      <c r="A1039" s="23" t="n">
        <v>412338376</v>
      </c>
      <c r="B1039" s="24" t="n">
        <v>46171</v>
      </c>
      <c r="C1039" s="25" t="s">
        <v>278</v>
      </c>
      <c r="D1039" s="25" t="s">
        <v>88</v>
      </c>
      <c r="E1039" s="25" t="s">
        <v>97</v>
      </c>
      <c r="F1039" s="25" t="s">
        <v>94</v>
      </c>
      <c r="G1039" s="25" t="s">
        <v>42</v>
      </c>
      <c r="H1039" s="21" t="n">
        <v>25050</v>
      </c>
      <c r="I1039" s="25" t="s">
        <v>1406</v>
      </c>
      <c r="J1039" s="25" t="s">
        <v>85</v>
      </c>
      <c r="K1039" s="25"/>
      <c r="L1039" s="25" t="s">
        <v>109</v>
      </c>
      <c r="M1039" s="25" t="s">
        <v>125</v>
      </c>
      <c r="N1039" s="26" t="n">
        <f aca="false">DATE(YEAR(B1039),MONTH(B1039),1)</f>
        <v>46143</v>
      </c>
      <c r="O1039" s="12" t="n">
        <f aca="false">IF(I1039="","",INDEX('Jobber quotes'!$C$2:$C$1101,MATCH(I1039,'Jobber quotes'!$A$2:$A$1101,0))-B1039)</f>
        <v>12</v>
      </c>
    </row>
    <row r="1040" customFormat="false" ht="15" hidden="false" customHeight="false" outlineLevel="0" collapsed="false">
      <c r="A1040" s="23" t="n">
        <v>412338433</v>
      </c>
      <c r="B1040" s="24" t="n">
        <v>46171</v>
      </c>
      <c r="C1040" s="25" t="s">
        <v>460</v>
      </c>
      <c r="D1040" s="25" t="s">
        <v>127</v>
      </c>
      <c r="E1040" s="25" t="s">
        <v>89</v>
      </c>
      <c r="F1040" s="25" t="s">
        <v>83</v>
      </c>
      <c r="G1040" s="25" t="s">
        <v>41</v>
      </c>
      <c r="H1040" s="21" t="n">
        <v>15050</v>
      </c>
      <c r="I1040" s="25" t="s">
        <v>1407</v>
      </c>
      <c r="J1040" s="25" t="s">
        <v>119</v>
      </c>
      <c r="K1040" s="25" t="s">
        <v>1408</v>
      </c>
      <c r="L1040" s="25"/>
      <c r="M1040" s="25"/>
      <c r="N1040" s="26" t="n">
        <f aca="false">DATE(YEAR(B1040),MONTH(B1040),1)</f>
        <v>46143</v>
      </c>
      <c r="O1040" s="12" t="n">
        <f aca="false">IF(I1040="","",INDEX('Jobber quotes'!$C$2:$C$1101,MATCH(I1040,'Jobber quotes'!$A$2:$A$1101,0))-B1040)</f>
        <v>9</v>
      </c>
    </row>
    <row r="1041" customFormat="false" ht="15" hidden="false" customHeight="false" outlineLevel="0" collapsed="false">
      <c r="A1041" s="23" t="n">
        <v>412338472</v>
      </c>
      <c r="B1041" s="24" t="n">
        <v>46171</v>
      </c>
      <c r="C1041" s="25" t="s">
        <v>182</v>
      </c>
      <c r="D1041" s="25" t="s">
        <v>111</v>
      </c>
      <c r="E1041" s="25" t="s">
        <v>112</v>
      </c>
      <c r="F1041" s="25" t="s">
        <v>90</v>
      </c>
      <c r="G1041" s="25" t="s">
        <v>41</v>
      </c>
      <c r="H1041" s="21" t="n">
        <v>43250</v>
      </c>
      <c r="I1041" s="25" t="s">
        <v>1409</v>
      </c>
      <c r="J1041" s="25" t="s">
        <v>119</v>
      </c>
      <c r="K1041" s="25" t="s">
        <v>1410</v>
      </c>
      <c r="L1041" s="25"/>
      <c r="M1041" s="25"/>
      <c r="N1041" s="26" t="n">
        <f aca="false">DATE(YEAR(B1041),MONTH(B1041),1)</f>
        <v>46143</v>
      </c>
      <c r="O1041" s="12" t="n">
        <f aca="false">IF(I1041="","",INDEX('Jobber quotes'!$C$2:$C$1101,MATCH(I1041,'Jobber quotes'!$A$2:$A$1101,0))-B1041)</f>
        <v>9</v>
      </c>
    </row>
    <row r="1042" customFormat="false" ht="15" hidden="false" customHeight="false" outlineLevel="0" collapsed="false">
      <c r="A1042" s="23" t="n">
        <v>412338503</v>
      </c>
      <c r="B1042" s="24" t="n">
        <v>46171</v>
      </c>
      <c r="C1042" s="25" t="s">
        <v>290</v>
      </c>
      <c r="D1042" s="25" t="s">
        <v>111</v>
      </c>
      <c r="E1042" s="25" t="s">
        <v>112</v>
      </c>
      <c r="F1042" s="25" t="s">
        <v>94</v>
      </c>
      <c r="G1042" s="25" t="s">
        <v>115</v>
      </c>
      <c r="H1042" s="21"/>
      <c r="I1042" s="25"/>
      <c r="J1042" s="25"/>
      <c r="K1042" s="25"/>
      <c r="L1042" s="25" t="s">
        <v>146</v>
      </c>
      <c r="M1042" s="25"/>
      <c r="N1042" s="26" t="n">
        <f aca="false">DATE(YEAR(B1042),MONTH(B1042),1)</f>
        <v>46143</v>
      </c>
      <c r="O1042" s="12" t="str">
        <f aca="false">IF(I1042="","",INDEX('Jobber quotes'!$C$2:$C$1101,MATCH(I1042,'Jobber quotes'!$A$2:$A$1101,0))-B1042)</f>
        <v/>
      </c>
    </row>
    <row r="1043" customFormat="false" ht="15" hidden="false" customHeight="false" outlineLevel="0" collapsed="false">
      <c r="A1043" s="23" t="n">
        <v>412338530</v>
      </c>
      <c r="B1043" s="24" t="n">
        <v>46171</v>
      </c>
      <c r="C1043" s="25" t="s">
        <v>375</v>
      </c>
      <c r="D1043" s="25" t="s">
        <v>88</v>
      </c>
      <c r="E1043" s="25" t="s">
        <v>112</v>
      </c>
      <c r="F1043" s="25" t="s">
        <v>83</v>
      </c>
      <c r="G1043" s="25" t="s">
        <v>103</v>
      </c>
      <c r="H1043" s="21"/>
      <c r="I1043" s="25"/>
      <c r="J1043" s="25"/>
      <c r="K1043" s="25"/>
      <c r="L1043" s="25"/>
      <c r="M1043" s="25" t="s">
        <v>104</v>
      </c>
      <c r="N1043" s="26" t="n">
        <f aca="false">DATE(YEAR(B1043),MONTH(B1043),1)</f>
        <v>46143</v>
      </c>
      <c r="O1043" s="12" t="str">
        <f aca="false">IF(I1043="","",INDEX('Jobber quotes'!$C$2:$C$1101,MATCH(I1043,'Jobber quotes'!$A$2:$A$1101,0))-B1043)</f>
        <v/>
      </c>
    </row>
    <row r="1044" customFormat="false" ht="15" hidden="false" customHeight="false" outlineLevel="0" collapsed="false">
      <c r="A1044" s="23" t="n">
        <v>412338570</v>
      </c>
      <c r="B1044" s="24" t="n">
        <v>46171</v>
      </c>
      <c r="C1044" s="25" t="s">
        <v>663</v>
      </c>
      <c r="D1044" s="25" t="s">
        <v>156</v>
      </c>
      <c r="E1044" s="25" t="s">
        <v>82</v>
      </c>
      <c r="F1044" s="25" t="s">
        <v>90</v>
      </c>
      <c r="G1044" s="25" t="s">
        <v>41</v>
      </c>
      <c r="H1044" s="21" t="n">
        <v>6450</v>
      </c>
      <c r="I1044" s="25" t="s">
        <v>1411</v>
      </c>
      <c r="J1044" s="25" t="s">
        <v>119</v>
      </c>
      <c r="K1044" s="25" t="s">
        <v>1412</v>
      </c>
      <c r="L1044" s="25"/>
      <c r="M1044" s="25"/>
      <c r="N1044" s="26" t="n">
        <f aca="false">DATE(YEAR(B1044),MONTH(B1044),1)</f>
        <v>46143</v>
      </c>
      <c r="O1044" s="12" t="n">
        <f aca="false">IF(I1044="","",INDEX('Jobber quotes'!$C$2:$C$1101,MATCH(I1044,'Jobber quotes'!$A$2:$A$1101,0))-B1044)</f>
        <v>3</v>
      </c>
    </row>
    <row r="1045" customFormat="false" ht="15" hidden="false" customHeight="false" outlineLevel="0" collapsed="false">
      <c r="A1045" s="23" t="n">
        <v>412338611</v>
      </c>
      <c r="B1045" s="24" t="n">
        <v>46172</v>
      </c>
      <c r="C1045" s="25" t="s">
        <v>1180</v>
      </c>
      <c r="D1045" s="25" t="s">
        <v>111</v>
      </c>
      <c r="E1045" s="25" t="s">
        <v>107</v>
      </c>
      <c r="F1045" s="25" t="s">
        <v>94</v>
      </c>
      <c r="G1045" s="25" t="s">
        <v>115</v>
      </c>
      <c r="H1045" s="21"/>
      <c r="I1045" s="25"/>
      <c r="J1045" s="25"/>
      <c r="K1045" s="25"/>
      <c r="L1045" s="25" t="s">
        <v>171</v>
      </c>
      <c r="M1045" s="25"/>
      <c r="N1045" s="26" t="n">
        <f aca="false">DATE(YEAR(B1045),MONTH(B1045),1)</f>
        <v>46143</v>
      </c>
      <c r="O1045" s="12" t="str">
        <f aca="false">IF(I1045="","",INDEX('Jobber quotes'!$C$2:$C$1101,MATCH(I1045,'Jobber quotes'!$A$2:$A$1101,0))-B1045)</f>
        <v/>
      </c>
    </row>
    <row r="1046" customFormat="false" ht="15" hidden="false" customHeight="false" outlineLevel="0" collapsed="false">
      <c r="A1046" s="23" t="n">
        <v>412338637</v>
      </c>
      <c r="B1046" s="24" t="n">
        <v>46172</v>
      </c>
      <c r="C1046" s="25" t="s">
        <v>144</v>
      </c>
      <c r="D1046" s="25" t="s">
        <v>81</v>
      </c>
      <c r="E1046" s="25" t="s">
        <v>89</v>
      </c>
      <c r="F1046" s="25" t="s">
        <v>83</v>
      </c>
      <c r="G1046" s="25" t="s">
        <v>115</v>
      </c>
      <c r="H1046" s="21"/>
      <c r="I1046" s="25"/>
      <c r="J1046" s="25"/>
      <c r="K1046" s="25"/>
      <c r="L1046" s="25" t="s">
        <v>146</v>
      </c>
      <c r="M1046" s="25"/>
      <c r="N1046" s="26" t="n">
        <f aca="false">DATE(YEAR(B1046),MONTH(B1046),1)</f>
        <v>46143</v>
      </c>
      <c r="O1046" s="12" t="str">
        <f aca="false">IF(I1046="","",INDEX('Jobber quotes'!$C$2:$C$1101,MATCH(I1046,'Jobber quotes'!$A$2:$A$1101,0))-B1046)</f>
        <v/>
      </c>
    </row>
    <row r="1047" customFormat="false" ht="15" hidden="false" customHeight="false" outlineLevel="0" collapsed="false">
      <c r="A1047" s="23" t="n">
        <v>412338680</v>
      </c>
      <c r="B1047" s="24" t="n">
        <v>46172</v>
      </c>
      <c r="C1047" s="25" t="s">
        <v>982</v>
      </c>
      <c r="D1047" s="25" t="s">
        <v>127</v>
      </c>
      <c r="E1047" s="25" t="s">
        <v>89</v>
      </c>
      <c r="F1047" s="25" t="s">
        <v>90</v>
      </c>
      <c r="G1047" s="25" t="s">
        <v>42</v>
      </c>
      <c r="H1047" s="21" t="n">
        <v>15700</v>
      </c>
      <c r="I1047" s="25" t="s">
        <v>1413</v>
      </c>
      <c r="J1047" s="25" t="s">
        <v>85</v>
      </c>
      <c r="K1047" s="25"/>
      <c r="L1047" s="25" t="s">
        <v>86</v>
      </c>
      <c r="M1047" s="25"/>
      <c r="N1047" s="26" t="n">
        <f aca="false">DATE(YEAR(B1047),MONTH(B1047),1)</f>
        <v>46143</v>
      </c>
      <c r="O1047" s="12" t="n">
        <f aca="false">IF(I1047="","",INDEX('Jobber quotes'!$C$2:$C$1101,MATCH(I1047,'Jobber quotes'!$A$2:$A$1101,0))-B1047)</f>
        <v>2</v>
      </c>
    </row>
    <row r="1048" customFormat="false" ht="15" hidden="false" customHeight="false" outlineLevel="0" collapsed="false">
      <c r="A1048" s="23" t="n">
        <v>412338721</v>
      </c>
      <c r="B1048" s="24" t="n">
        <v>46174</v>
      </c>
      <c r="C1048" s="25" t="s">
        <v>399</v>
      </c>
      <c r="D1048" s="25" t="s">
        <v>81</v>
      </c>
      <c r="E1048" s="25" t="s">
        <v>89</v>
      </c>
      <c r="F1048" s="25" t="s">
        <v>94</v>
      </c>
      <c r="G1048" s="25" t="s">
        <v>41</v>
      </c>
      <c r="H1048" s="21" t="n">
        <v>19200</v>
      </c>
      <c r="I1048" s="25" t="s">
        <v>1414</v>
      </c>
      <c r="J1048" s="25" t="s">
        <v>119</v>
      </c>
      <c r="K1048" s="25" t="s">
        <v>1415</v>
      </c>
      <c r="L1048" s="25"/>
      <c r="M1048" s="25"/>
      <c r="N1048" s="26" t="n">
        <f aca="false">DATE(YEAR(B1048),MONTH(B1048),1)</f>
        <v>46174</v>
      </c>
      <c r="O1048" s="12" t="n">
        <f aca="false">IF(I1048="","",INDEX('Jobber quotes'!$C$2:$C$1101,MATCH(I1048,'Jobber quotes'!$A$2:$A$1101,0))-B1048)</f>
        <v>13</v>
      </c>
    </row>
    <row r="1049" customFormat="false" ht="15" hidden="false" customHeight="false" outlineLevel="0" collapsed="false">
      <c r="A1049" s="23" t="n">
        <v>412338745</v>
      </c>
      <c r="B1049" s="24" t="n">
        <v>46174</v>
      </c>
      <c r="C1049" s="25" t="s">
        <v>1040</v>
      </c>
      <c r="D1049" s="25" t="s">
        <v>101</v>
      </c>
      <c r="E1049" s="25" t="s">
        <v>89</v>
      </c>
      <c r="F1049" s="25" t="s">
        <v>83</v>
      </c>
      <c r="G1049" s="25" t="s">
        <v>42</v>
      </c>
      <c r="H1049" s="21" t="n">
        <v>8350</v>
      </c>
      <c r="I1049" s="25" t="s">
        <v>1416</v>
      </c>
      <c r="J1049" s="25" t="s">
        <v>85</v>
      </c>
      <c r="K1049" s="25"/>
      <c r="L1049" s="25" t="s">
        <v>86</v>
      </c>
      <c r="M1049" s="25"/>
      <c r="N1049" s="26" t="n">
        <f aca="false">DATE(YEAR(B1049),MONTH(B1049),1)</f>
        <v>46174</v>
      </c>
      <c r="O1049" s="12" t="n">
        <f aca="false">IF(I1049="","",INDEX('Jobber quotes'!$C$2:$C$1101,MATCH(I1049,'Jobber quotes'!$A$2:$A$1101,0))-B1049)</f>
        <v>4</v>
      </c>
    </row>
    <row r="1050" customFormat="false" ht="15" hidden="false" customHeight="false" outlineLevel="0" collapsed="false">
      <c r="A1050" s="23" t="n">
        <v>412338777</v>
      </c>
      <c r="B1050" s="24" t="n">
        <v>46174</v>
      </c>
      <c r="C1050" s="25" t="s">
        <v>216</v>
      </c>
      <c r="D1050" s="25" t="s">
        <v>88</v>
      </c>
      <c r="E1050" s="25" t="s">
        <v>107</v>
      </c>
      <c r="F1050" s="25" t="s">
        <v>90</v>
      </c>
      <c r="G1050" s="25" t="s">
        <v>42</v>
      </c>
      <c r="H1050" s="21" t="n">
        <v>17550</v>
      </c>
      <c r="I1050" s="25" t="s">
        <v>1417</v>
      </c>
      <c r="J1050" s="25" t="s">
        <v>85</v>
      </c>
      <c r="K1050" s="25"/>
      <c r="L1050" s="25" t="s">
        <v>99</v>
      </c>
      <c r="M1050" s="25" t="s">
        <v>125</v>
      </c>
      <c r="N1050" s="26" t="n">
        <f aca="false">DATE(YEAR(B1050),MONTH(B1050),1)</f>
        <v>46174</v>
      </c>
      <c r="O1050" s="12" t="n">
        <f aca="false">IF(I1050="","",INDEX('Jobber quotes'!$C$2:$C$1101,MATCH(I1050,'Jobber quotes'!$A$2:$A$1101,0))-B1050)</f>
        <v>7</v>
      </c>
    </row>
    <row r="1051" customFormat="false" ht="15" hidden="false" customHeight="false" outlineLevel="0" collapsed="false">
      <c r="A1051" s="23" t="n">
        <v>412338836</v>
      </c>
      <c r="B1051" s="24" t="n">
        <v>46174</v>
      </c>
      <c r="C1051" s="25" t="s">
        <v>137</v>
      </c>
      <c r="D1051" s="25" t="s">
        <v>101</v>
      </c>
      <c r="E1051" s="25" t="s">
        <v>107</v>
      </c>
      <c r="F1051" s="25" t="s">
        <v>94</v>
      </c>
      <c r="G1051" s="25" t="s">
        <v>41</v>
      </c>
      <c r="H1051" s="21" t="n">
        <v>8850</v>
      </c>
      <c r="I1051" s="25" t="s">
        <v>1418</v>
      </c>
      <c r="J1051" s="25" t="s">
        <v>119</v>
      </c>
      <c r="K1051" s="25" t="s">
        <v>1419</v>
      </c>
      <c r="L1051" s="25"/>
      <c r="M1051" s="25"/>
      <c r="N1051" s="26" t="n">
        <f aca="false">DATE(YEAR(B1051),MONTH(B1051),1)</f>
        <v>46174</v>
      </c>
      <c r="O1051" s="12" t="n">
        <f aca="false">IF(I1051="","",INDEX('Jobber quotes'!$C$2:$C$1101,MATCH(I1051,'Jobber quotes'!$A$2:$A$1101,0))-B1051)</f>
        <v>12</v>
      </c>
    </row>
    <row r="1052" customFormat="false" ht="15" hidden="false" customHeight="false" outlineLevel="0" collapsed="false">
      <c r="A1052" s="23" t="n">
        <v>412338864</v>
      </c>
      <c r="B1052" s="24" t="n">
        <v>46174</v>
      </c>
      <c r="C1052" s="25" t="s">
        <v>208</v>
      </c>
      <c r="D1052" s="25" t="s">
        <v>106</v>
      </c>
      <c r="E1052" s="25" t="s">
        <v>89</v>
      </c>
      <c r="F1052" s="25" t="s">
        <v>83</v>
      </c>
      <c r="G1052" s="25" t="s">
        <v>41</v>
      </c>
      <c r="H1052" s="21" t="n">
        <v>5150</v>
      </c>
      <c r="I1052" s="25" t="s">
        <v>1420</v>
      </c>
      <c r="J1052" s="25" t="s">
        <v>119</v>
      </c>
      <c r="K1052" s="25" t="s">
        <v>1421</v>
      </c>
      <c r="L1052" s="25"/>
      <c r="M1052" s="25"/>
      <c r="N1052" s="26" t="n">
        <f aca="false">DATE(YEAR(B1052),MONTH(B1052),1)</f>
        <v>46174</v>
      </c>
      <c r="O1052" s="12" t="n">
        <f aca="false">IF(I1052="","",INDEX('Jobber quotes'!$C$2:$C$1101,MATCH(I1052,'Jobber quotes'!$A$2:$A$1101,0))-B1052)</f>
        <v>11</v>
      </c>
    </row>
    <row r="1053" customFormat="false" ht="15" hidden="false" customHeight="false" outlineLevel="0" collapsed="false">
      <c r="A1053" s="23" t="n">
        <v>412338910</v>
      </c>
      <c r="B1053" s="24" t="n">
        <v>46174</v>
      </c>
      <c r="C1053" s="25" t="s">
        <v>929</v>
      </c>
      <c r="D1053" s="25" t="s">
        <v>88</v>
      </c>
      <c r="E1053" s="25" t="s">
        <v>82</v>
      </c>
      <c r="F1053" s="25" t="s">
        <v>90</v>
      </c>
      <c r="G1053" s="25" t="s">
        <v>115</v>
      </c>
      <c r="H1053" s="21"/>
      <c r="I1053" s="25"/>
      <c r="J1053" s="25"/>
      <c r="K1053" s="25"/>
      <c r="L1053" s="25" t="s">
        <v>164</v>
      </c>
      <c r="M1053" s="25"/>
      <c r="N1053" s="26" t="n">
        <f aca="false">DATE(YEAR(B1053),MONTH(B1053),1)</f>
        <v>46174</v>
      </c>
      <c r="O1053" s="12" t="str">
        <f aca="false">IF(I1053="","",INDEX('Jobber quotes'!$C$2:$C$1101,MATCH(I1053,'Jobber quotes'!$A$2:$A$1101,0))-B1053)</f>
        <v/>
      </c>
    </row>
    <row r="1054" customFormat="false" ht="15" hidden="false" customHeight="false" outlineLevel="0" collapsed="false">
      <c r="A1054" s="23" t="n">
        <v>412338924</v>
      </c>
      <c r="B1054" s="24" t="n">
        <v>46175</v>
      </c>
      <c r="C1054" s="25" t="s">
        <v>410</v>
      </c>
      <c r="D1054" s="25" t="s">
        <v>111</v>
      </c>
      <c r="E1054" s="25" t="s">
        <v>97</v>
      </c>
      <c r="F1054" s="25" t="s">
        <v>94</v>
      </c>
      <c r="G1054" s="25" t="s">
        <v>115</v>
      </c>
      <c r="H1054" s="21"/>
      <c r="I1054" s="25"/>
      <c r="J1054" s="25"/>
      <c r="K1054" s="25"/>
      <c r="L1054" s="25" t="s">
        <v>164</v>
      </c>
      <c r="M1054" s="25"/>
      <c r="N1054" s="26" t="n">
        <f aca="false">DATE(YEAR(B1054),MONTH(B1054),1)</f>
        <v>46174</v>
      </c>
      <c r="O1054" s="12" t="str">
        <f aca="false">IF(I1054="","",INDEX('Jobber quotes'!$C$2:$C$1101,MATCH(I1054,'Jobber quotes'!$A$2:$A$1101,0))-B1054)</f>
        <v/>
      </c>
    </row>
    <row r="1055" customFormat="false" ht="15" hidden="false" customHeight="false" outlineLevel="0" collapsed="false">
      <c r="A1055" s="23" t="n">
        <v>412338982</v>
      </c>
      <c r="B1055" s="24" t="n">
        <v>46175</v>
      </c>
      <c r="C1055" s="25" t="s">
        <v>806</v>
      </c>
      <c r="D1055" s="25" t="s">
        <v>127</v>
      </c>
      <c r="E1055" s="25" t="s">
        <v>112</v>
      </c>
      <c r="F1055" s="25" t="s">
        <v>83</v>
      </c>
      <c r="G1055" s="25" t="s">
        <v>41</v>
      </c>
      <c r="H1055" s="21" t="n">
        <v>3950</v>
      </c>
      <c r="I1055" s="25" t="s">
        <v>1422</v>
      </c>
      <c r="J1055" s="25" t="s">
        <v>119</v>
      </c>
      <c r="K1055" s="25" t="s">
        <v>1423</v>
      </c>
      <c r="L1055" s="25"/>
      <c r="M1055" s="25"/>
      <c r="N1055" s="26" t="n">
        <f aca="false">DATE(YEAR(B1055),MONTH(B1055),1)</f>
        <v>46174</v>
      </c>
      <c r="O1055" s="12" t="n">
        <f aca="false">IF(I1055="","",INDEX('Jobber quotes'!$C$2:$C$1101,MATCH(I1055,'Jobber quotes'!$A$2:$A$1101,0))-B1055)</f>
        <v>3</v>
      </c>
    </row>
    <row r="1056" customFormat="false" ht="15" hidden="false" customHeight="false" outlineLevel="0" collapsed="false">
      <c r="A1056" s="23" t="n">
        <v>412339004</v>
      </c>
      <c r="B1056" s="24" t="n">
        <v>46175</v>
      </c>
      <c r="C1056" s="25" t="s">
        <v>914</v>
      </c>
      <c r="D1056" s="25" t="s">
        <v>81</v>
      </c>
      <c r="E1056" s="25" t="s">
        <v>89</v>
      </c>
      <c r="F1056" s="25" t="s">
        <v>90</v>
      </c>
      <c r="G1056" s="25" t="s">
        <v>42</v>
      </c>
      <c r="H1056" s="21" t="n">
        <v>22500</v>
      </c>
      <c r="I1056" s="25" t="s">
        <v>1424</v>
      </c>
      <c r="J1056" s="25" t="s">
        <v>85</v>
      </c>
      <c r="K1056" s="25"/>
      <c r="L1056" s="25" t="s">
        <v>109</v>
      </c>
      <c r="M1056" s="25"/>
      <c r="N1056" s="26" t="n">
        <f aca="false">DATE(YEAR(B1056),MONTH(B1056),1)</f>
        <v>46174</v>
      </c>
      <c r="O1056" s="12" t="n">
        <f aca="false">IF(I1056="","",INDEX('Jobber quotes'!$C$2:$C$1101,MATCH(I1056,'Jobber quotes'!$A$2:$A$1101,0))-B1056)</f>
        <v>5</v>
      </c>
    </row>
    <row r="1057" customFormat="false" ht="15" hidden="false" customHeight="false" outlineLevel="0" collapsed="false">
      <c r="A1057" s="23" t="n">
        <v>412339040</v>
      </c>
      <c r="B1057" s="24" t="n">
        <v>46175</v>
      </c>
      <c r="C1057" s="25" t="s">
        <v>214</v>
      </c>
      <c r="D1057" s="25" t="s">
        <v>127</v>
      </c>
      <c r="E1057" s="25" t="s">
        <v>82</v>
      </c>
      <c r="F1057" s="25" t="s">
        <v>94</v>
      </c>
      <c r="G1057" s="25" t="s">
        <v>42</v>
      </c>
      <c r="H1057" s="21" t="n">
        <v>4650</v>
      </c>
      <c r="I1057" s="25" t="s">
        <v>1425</v>
      </c>
      <c r="J1057" s="25" t="s">
        <v>85</v>
      </c>
      <c r="K1057" s="25"/>
      <c r="L1057" s="25" t="s">
        <v>99</v>
      </c>
      <c r="M1057" s="25" t="s">
        <v>125</v>
      </c>
      <c r="N1057" s="26" t="n">
        <f aca="false">DATE(YEAR(B1057),MONTH(B1057),1)</f>
        <v>46174</v>
      </c>
      <c r="O1057" s="12" t="n">
        <f aca="false">IF(I1057="","",INDEX('Jobber quotes'!$C$2:$C$1101,MATCH(I1057,'Jobber quotes'!$A$2:$A$1101,0))-B1057)</f>
        <v>5</v>
      </c>
    </row>
    <row r="1058" customFormat="false" ht="15" hidden="false" customHeight="false" outlineLevel="0" collapsed="false">
      <c r="A1058" s="23" t="n">
        <v>412339097</v>
      </c>
      <c r="B1058" s="24" t="n">
        <v>46175</v>
      </c>
      <c r="C1058" s="25" t="s">
        <v>637</v>
      </c>
      <c r="D1058" s="25" t="s">
        <v>127</v>
      </c>
      <c r="E1058" s="25" t="s">
        <v>112</v>
      </c>
      <c r="F1058" s="25" t="s">
        <v>83</v>
      </c>
      <c r="G1058" s="25" t="s">
        <v>115</v>
      </c>
      <c r="H1058" s="21"/>
      <c r="I1058" s="25"/>
      <c r="J1058" s="25"/>
      <c r="K1058" s="25"/>
      <c r="L1058" s="25" t="s">
        <v>116</v>
      </c>
      <c r="M1058" s="25"/>
      <c r="N1058" s="26" t="n">
        <f aca="false">DATE(YEAR(B1058),MONTH(B1058),1)</f>
        <v>46174</v>
      </c>
      <c r="O1058" s="12" t="str">
        <f aca="false">IF(I1058="","",INDEX('Jobber quotes'!$C$2:$C$1101,MATCH(I1058,'Jobber quotes'!$A$2:$A$1101,0))-B1058)</f>
        <v/>
      </c>
    </row>
    <row r="1059" customFormat="false" ht="15" hidden="false" customHeight="false" outlineLevel="0" collapsed="false">
      <c r="A1059" s="23" t="n">
        <v>412339124</v>
      </c>
      <c r="B1059" s="24" t="n">
        <v>46176</v>
      </c>
      <c r="C1059" s="25" t="s">
        <v>318</v>
      </c>
      <c r="D1059" s="25" t="s">
        <v>111</v>
      </c>
      <c r="E1059" s="25" t="s">
        <v>97</v>
      </c>
      <c r="F1059" s="25" t="s">
        <v>90</v>
      </c>
      <c r="G1059" s="25" t="s">
        <v>41</v>
      </c>
      <c r="H1059" s="21" t="n">
        <v>7100</v>
      </c>
      <c r="I1059" s="25" t="s">
        <v>1426</v>
      </c>
      <c r="J1059" s="25" t="s">
        <v>119</v>
      </c>
      <c r="K1059" s="25" t="s">
        <v>1427</v>
      </c>
      <c r="L1059" s="25"/>
      <c r="M1059" s="25" t="s">
        <v>125</v>
      </c>
      <c r="N1059" s="26" t="n">
        <f aca="false">DATE(YEAR(B1059),MONTH(B1059),1)</f>
        <v>46174</v>
      </c>
      <c r="O1059" s="12" t="n">
        <f aca="false">IF(I1059="","",INDEX('Jobber quotes'!$C$2:$C$1101,MATCH(I1059,'Jobber quotes'!$A$2:$A$1101,0))-B1059)</f>
        <v>12</v>
      </c>
    </row>
    <row r="1060" customFormat="false" ht="15" hidden="false" customHeight="false" outlineLevel="0" collapsed="false">
      <c r="A1060" s="23" t="n">
        <v>412339153</v>
      </c>
      <c r="B1060" s="24" t="n">
        <v>46176</v>
      </c>
      <c r="C1060" s="25" t="s">
        <v>575</v>
      </c>
      <c r="D1060" s="25" t="s">
        <v>111</v>
      </c>
      <c r="E1060" s="25" t="s">
        <v>89</v>
      </c>
      <c r="F1060" s="25" t="s">
        <v>94</v>
      </c>
      <c r="G1060" s="25" t="s">
        <v>42</v>
      </c>
      <c r="H1060" s="21" t="n">
        <v>16900</v>
      </c>
      <c r="I1060" s="25" t="s">
        <v>1428</v>
      </c>
      <c r="J1060" s="25" t="s">
        <v>85</v>
      </c>
      <c r="K1060" s="25"/>
      <c r="L1060" s="25" t="s">
        <v>86</v>
      </c>
      <c r="M1060" s="25"/>
      <c r="N1060" s="26" t="n">
        <f aca="false">DATE(YEAR(B1060),MONTH(B1060),1)</f>
        <v>46174</v>
      </c>
      <c r="O1060" s="12" t="n">
        <f aca="false">IF(I1060="","",INDEX('Jobber quotes'!$C$2:$C$1101,MATCH(I1060,'Jobber quotes'!$A$2:$A$1101,0))-B1060)</f>
        <v>4</v>
      </c>
    </row>
    <row r="1061" customFormat="false" ht="15" hidden="false" customHeight="false" outlineLevel="0" collapsed="false">
      <c r="A1061" s="23" t="n">
        <v>412339188</v>
      </c>
      <c r="B1061" s="24" t="n">
        <v>46176</v>
      </c>
      <c r="C1061" s="25" t="s">
        <v>650</v>
      </c>
      <c r="D1061" s="25" t="s">
        <v>111</v>
      </c>
      <c r="E1061" s="25" t="s">
        <v>112</v>
      </c>
      <c r="F1061" s="25" t="s">
        <v>83</v>
      </c>
      <c r="G1061" s="25" t="s">
        <v>42</v>
      </c>
      <c r="H1061" s="21" t="n">
        <v>18850</v>
      </c>
      <c r="I1061" s="25" t="s">
        <v>1429</v>
      </c>
      <c r="J1061" s="25" t="s">
        <v>85</v>
      </c>
      <c r="K1061" s="25"/>
      <c r="L1061" s="25" t="s">
        <v>92</v>
      </c>
      <c r="M1061" s="25" t="s">
        <v>125</v>
      </c>
      <c r="N1061" s="26" t="n">
        <f aca="false">DATE(YEAR(B1061),MONTH(B1061),1)</f>
        <v>46174</v>
      </c>
      <c r="O1061" s="12" t="n">
        <f aca="false">IF(I1061="","",INDEX('Jobber quotes'!$C$2:$C$1101,MATCH(I1061,'Jobber quotes'!$A$2:$A$1101,0))-B1061)</f>
        <v>5</v>
      </c>
    </row>
    <row r="1062" customFormat="false" ht="15" hidden="false" customHeight="false" outlineLevel="0" collapsed="false">
      <c r="A1062" s="23" t="n">
        <v>412339246</v>
      </c>
      <c r="B1062" s="24" t="n">
        <v>46176</v>
      </c>
      <c r="C1062" s="25" t="s">
        <v>636</v>
      </c>
      <c r="D1062" s="25" t="s">
        <v>81</v>
      </c>
      <c r="E1062" s="25" t="s">
        <v>107</v>
      </c>
      <c r="F1062" s="25" t="s">
        <v>90</v>
      </c>
      <c r="G1062" s="25" t="s">
        <v>42</v>
      </c>
      <c r="H1062" s="21" t="n">
        <v>26300</v>
      </c>
      <c r="I1062" s="25" t="s">
        <v>1430</v>
      </c>
      <c r="J1062" s="25" t="s">
        <v>85</v>
      </c>
      <c r="K1062" s="25"/>
      <c r="L1062" s="25" t="s">
        <v>109</v>
      </c>
      <c r="M1062" s="25"/>
      <c r="N1062" s="26" t="n">
        <f aca="false">DATE(YEAR(B1062),MONTH(B1062),1)</f>
        <v>46174</v>
      </c>
      <c r="O1062" s="12" t="n">
        <f aca="false">IF(I1062="","",INDEX('Jobber quotes'!$C$2:$C$1101,MATCH(I1062,'Jobber quotes'!$A$2:$A$1101,0))-B1062)</f>
        <v>12</v>
      </c>
    </row>
    <row r="1063" customFormat="false" ht="15" hidden="false" customHeight="false" outlineLevel="0" collapsed="false">
      <c r="A1063" s="23" t="n">
        <v>412339266</v>
      </c>
      <c r="B1063" s="24" t="n">
        <v>46176</v>
      </c>
      <c r="C1063" s="25" t="s">
        <v>201</v>
      </c>
      <c r="D1063" s="25" t="s">
        <v>88</v>
      </c>
      <c r="E1063" s="25" t="s">
        <v>89</v>
      </c>
      <c r="F1063" s="25" t="s">
        <v>94</v>
      </c>
      <c r="G1063" s="25" t="s">
        <v>42</v>
      </c>
      <c r="H1063" s="21" t="n">
        <v>22200</v>
      </c>
      <c r="I1063" s="25" t="s">
        <v>1431</v>
      </c>
      <c r="J1063" s="25" t="s">
        <v>85</v>
      </c>
      <c r="K1063" s="25"/>
      <c r="L1063" s="25" t="s">
        <v>109</v>
      </c>
      <c r="M1063" s="25" t="s">
        <v>125</v>
      </c>
      <c r="N1063" s="26" t="n">
        <f aca="false">DATE(YEAR(B1063),MONTH(B1063),1)</f>
        <v>46174</v>
      </c>
      <c r="O1063" s="12" t="n">
        <f aca="false">IF(I1063="","",INDEX('Jobber quotes'!$C$2:$C$1101,MATCH(I1063,'Jobber quotes'!$A$2:$A$1101,0))-B1063)</f>
        <v>12</v>
      </c>
    </row>
    <row r="1064" customFormat="false" ht="15" hidden="false" customHeight="false" outlineLevel="0" collapsed="false">
      <c r="A1064" s="23" t="n">
        <v>412339321</v>
      </c>
      <c r="B1064" s="24" t="n">
        <v>46177</v>
      </c>
      <c r="C1064" s="25" t="s">
        <v>580</v>
      </c>
      <c r="D1064" s="25" t="s">
        <v>111</v>
      </c>
      <c r="E1064" s="25" t="s">
        <v>112</v>
      </c>
      <c r="F1064" s="25" t="s">
        <v>83</v>
      </c>
      <c r="G1064" s="25" t="s">
        <v>41</v>
      </c>
      <c r="H1064" s="21" t="n">
        <v>18000</v>
      </c>
      <c r="I1064" s="25" t="s">
        <v>1432</v>
      </c>
      <c r="J1064" s="25" t="s">
        <v>119</v>
      </c>
      <c r="K1064" s="25" t="s">
        <v>1433</v>
      </c>
      <c r="L1064" s="25"/>
      <c r="M1064" s="25" t="s">
        <v>199</v>
      </c>
      <c r="N1064" s="26" t="n">
        <f aca="false">DATE(YEAR(B1064),MONTH(B1064),1)</f>
        <v>46174</v>
      </c>
      <c r="O1064" s="12" t="n">
        <f aca="false">IF(I1064="","",INDEX('Jobber quotes'!$C$2:$C$1101,MATCH(I1064,'Jobber quotes'!$A$2:$A$1101,0))-B1064)</f>
        <v>13</v>
      </c>
    </row>
    <row r="1065" customFormat="false" ht="15" hidden="false" customHeight="false" outlineLevel="0" collapsed="false">
      <c r="A1065" s="23" t="n">
        <v>412339360</v>
      </c>
      <c r="B1065" s="24" t="n">
        <v>46177</v>
      </c>
      <c r="C1065" s="25" t="s">
        <v>170</v>
      </c>
      <c r="D1065" s="25" t="s">
        <v>111</v>
      </c>
      <c r="E1065" s="25" t="s">
        <v>102</v>
      </c>
      <c r="F1065" s="25" t="s">
        <v>90</v>
      </c>
      <c r="G1065" s="25" t="s">
        <v>42</v>
      </c>
      <c r="H1065" s="21" t="n">
        <v>43400</v>
      </c>
      <c r="I1065" s="25" t="s">
        <v>1434</v>
      </c>
      <c r="J1065" s="25" t="s">
        <v>85</v>
      </c>
      <c r="K1065" s="25"/>
      <c r="L1065" s="25" t="s">
        <v>86</v>
      </c>
      <c r="M1065" s="25"/>
      <c r="N1065" s="26" t="n">
        <f aca="false">DATE(YEAR(B1065),MONTH(B1065),1)</f>
        <v>46174</v>
      </c>
      <c r="O1065" s="12" t="n">
        <f aca="false">IF(I1065="","",INDEX('Jobber quotes'!$C$2:$C$1101,MATCH(I1065,'Jobber quotes'!$A$2:$A$1101,0))-B1065)</f>
        <v>6</v>
      </c>
    </row>
    <row r="1066" customFormat="false" ht="15" hidden="false" customHeight="false" outlineLevel="0" collapsed="false">
      <c r="A1066" s="23" t="n">
        <v>412339398</v>
      </c>
      <c r="B1066" s="24" t="n">
        <v>46178</v>
      </c>
      <c r="C1066" s="25" t="s">
        <v>583</v>
      </c>
      <c r="D1066" s="25" t="s">
        <v>88</v>
      </c>
      <c r="E1066" s="25" t="s">
        <v>89</v>
      </c>
      <c r="F1066" s="25" t="s">
        <v>94</v>
      </c>
      <c r="G1066" s="25" t="s">
        <v>115</v>
      </c>
      <c r="H1066" s="21"/>
      <c r="I1066" s="25"/>
      <c r="J1066" s="25"/>
      <c r="K1066" s="25"/>
      <c r="L1066" s="25" t="s">
        <v>146</v>
      </c>
      <c r="M1066" s="25"/>
      <c r="N1066" s="26" t="n">
        <f aca="false">DATE(YEAR(B1066),MONTH(B1066),1)</f>
        <v>46174</v>
      </c>
      <c r="O1066" s="12" t="str">
        <f aca="false">IF(I1066="","",INDEX('Jobber quotes'!$C$2:$C$1101,MATCH(I1066,'Jobber quotes'!$A$2:$A$1101,0))-B1066)</f>
        <v/>
      </c>
    </row>
    <row r="1067" customFormat="false" ht="15" hidden="false" customHeight="false" outlineLevel="0" collapsed="false">
      <c r="A1067" s="23" t="n">
        <v>412339427</v>
      </c>
      <c r="B1067" s="24" t="n">
        <v>46178</v>
      </c>
      <c r="C1067" s="25" t="s">
        <v>376</v>
      </c>
      <c r="D1067" s="25" t="s">
        <v>101</v>
      </c>
      <c r="E1067" s="25" t="s">
        <v>82</v>
      </c>
      <c r="F1067" s="25" t="s">
        <v>83</v>
      </c>
      <c r="G1067" s="25" t="s">
        <v>115</v>
      </c>
      <c r="H1067" s="21"/>
      <c r="I1067" s="25"/>
      <c r="J1067" s="25"/>
      <c r="K1067" s="25"/>
      <c r="L1067" s="25" t="s">
        <v>116</v>
      </c>
      <c r="M1067" s="25"/>
      <c r="N1067" s="26" t="n">
        <f aca="false">DATE(YEAR(B1067),MONTH(B1067),1)</f>
        <v>46174</v>
      </c>
      <c r="O1067" s="12" t="str">
        <f aca="false">IF(I1067="","",INDEX('Jobber quotes'!$C$2:$C$1101,MATCH(I1067,'Jobber quotes'!$A$2:$A$1101,0))-B1067)</f>
        <v/>
      </c>
    </row>
    <row r="1068" customFormat="false" ht="15" hidden="false" customHeight="false" outlineLevel="0" collapsed="false">
      <c r="A1068" s="23" t="n">
        <v>412339457</v>
      </c>
      <c r="B1068" s="24" t="n">
        <v>46178</v>
      </c>
      <c r="C1068" s="25" t="s">
        <v>701</v>
      </c>
      <c r="D1068" s="25" t="s">
        <v>111</v>
      </c>
      <c r="E1068" s="25" t="s">
        <v>102</v>
      </c>
      <c r="F1068" s="25" t="s">
        <v>90</v>
      </c>
      <c r="G1068" s="25" t="s">
        <v>103</v>
      </c>
      <c r="H1068" s="21"/>
      <c r="I1068" s="25"/>
      <c r="J1068" s="25"/>
      <c r="K1068" s="25"/>
      <c r="L1068" s="25"/>
      <c r="M1068" s="25" t="s">
        <v>104</v>
      </c>
      <c r="N1068" s="26" t="n">
        <f aca="false">DATE(YEAR(B1068),MONTH(B1068),1)</f>
        <v>46174</v>
      </c>
      <c r="O1068" s="12" t="str">
        <f aca="false">IF(I1068="","",INDEX('Jobber quotes'!$C$2:$C$1101,MATCH(I1068,'Jobber quotes'!$A$2:$A$1101,0))-B1068)</f>
        <v/>
      </c>
    </row>
    <row r="1069" customFormat="false" ht="15" hidden="false" customHeight="false" outlineLevel="0" collapsed="false">
      <c r="A1069" s="23" t="n">
        <v>412339507</v>
      </c>
      <c r="B1069" s="24" t="n">
        <v>46178</v>
      </c>
      <c r="C1069" s="25" t="s">
        <v>707</v>
      </c>
      <c r="D1069" s="25" t="s">
        <v>127</v>
      </c>
      <c r="E1069" s="25" t="s">
        <v>89</v>
      </c>
      <c r="F1069" s="25" t="s">
        <v>94</v>
      </c>
      <c r="G1069" s="25" t="s">
        <v>41</v>
      </c>
      <c r="H1069" s="21" t="n">
        <v>3400</v>
      </c>
      <c r="I1069" s="25" t="s">
        <v>1435</v>
      </c>
      <c r="J1069" s="25" t="s">
        <v>119</v>
      </c>
      <c r="K1069" s="25" t="s">
        <v>1436</v>
      </c>
      <c r="L1069" s="25"/>
      <c r="M1069" s="25"/>
      <c r="N1069" s="26" t="n">
        <f aca="false">DATE(YEAR(B1069),MONTH(B1069),1)</f>
        <v>46174</v>
      </c>
      <c r="O1069" s="12" t="n">
        <f aca="false">IF(I1069="","",INDEX('Jobber quotes'!$C$2:$C$1101,MATCH(I1069,'Jobber quotes'!$A$2:$A$1101,0))-B1069)</f>
        <v>2</v>
      </c>
    </row>
    <row r="1070" customFormat="false" ht="15" hidden="false" customHeight="false" outlineLevel="0" collapsed="false">
      <c r="A1070" s="23" t="n">
        <v>412339538</v>
      </c>
      <c r="B1070" s="24" t="n">
        <v>46179</v>
      </c>
      <c r="C1070" s="25" t="s">
        <v>1043</v>
      </c>
      <c r="D1070" s="25" t="s">
        <v>156</v>
      </c>
      <c r="E1070" s="25" t="s">
        <v>97</v>
      </c>
      <c r="F1070" s="25" t="s">
        <v>83</v>
      </c>
      <c r="G1070" s="25" t="s">
        <v>115</v>
      </c>
      <c r="H1070" s="21"/>
      <c r="I1070" s="25"/>
      <c r="J1070" s="25"/>
      <c r="K1070" s="25"/>
      <c r="L1070" s="25" t="s">
        <v>171</v>
      </c>
      <c r="M1070" s="25" t="s">
        <v>147</v>
      </c>
      <c r="N1070" s="26" t="n">
        <f aca="false">DATE(YEAR(B1070),MONTH(B1070),1)</f>
        <v>46174</v>
      </c>
      <c r="O1070" s="12" t="str">
        <f aca="false">IF(I1070="","",INDEX('Jobber quotes'!$C$2:$C$1101,MATCH(I1070,'Jobber quotes'!$A$2:$A$1101,0))-B1070)</f>
        <v/>
      </c>
    </row>
    <row r="1071" customFormat="false" ht="15" hidden="false" customHeight="false" outlineLevel="0" collapsed="false">
      <c r="A1071" s="23" t="n">
        <v>412339568</v>
      </c>
      <c r="B1071" s="24" t="n">
        <v>46180</v>
      </c>
      <c r="C1071" s="25" t="s">
        <v>150</v>
      </c>
      <c r="D1071" s="25" t="s">
        <v>111</v>
      </c>
      <c r="E1071" s="25" t="s">
        <v>97</v>
      </c>
      <c r="F1071" s="25" t="s">
        <v>90</v>
      </c>
      <c r="G1071" s="25" t="s">
        <v>42</v>
      </c>
      <c r="H1071" s="21" t="n">
        <v>42600</v>
      </c>
      <c r="I1071" s="25" t="s">
        <v>1437</v>
      </c>
      <c r="J1071" s="25" t="s">
        <v>85</v>
      </c>
      <c r="K1071" s="25"/>
      <c r="L1071" s="25" t="s">
        <v>92</v>
      </c>
      <c r="M1071" s="25"/>
      <c r="N1071" s="26" t="n">
        <f aca="false">DATE(YEAR(B1071),MONTH(B1071),1)</f>
        <v>46174</v>
      </c>
      <c r="O1071" s="12" t="n">
        <f aca="false">IF(I1071="","",INDEX('Jobber quotes'!$C$2:$C$1101,MATCH(I1071,'Jobber quotes'!$A$2:$A$1101,0))-B1071)</f>
        <v>12</v>
      </c>
    </row>
    <row r="1072" customFormat="false" ht="15" hidden="false" customHeight="false" outlineLevel="0" collapsed="false">
      <c r="A1072" s="23" t="n">
        <v>412339604</v>
      </c>
      <c r="B1072" s="24" t="n">
        <v>46180</v>
      </c>
      <c r="C1072" s="25" t="s">
        <v>258</v>
      </c>
      <c r="D1072" s="25" t="s">
        <v>81</v>
      </c>
      <c r="E1072" s="25" t="s">
        <v>82</v>
      </c>
      <c r="F1072" s="25" t="s">
        <v>94</v>
      </c>
      <c r="G1072" s="25" t="s">
        <v>103</v>
      </c>
      <c r="H1072" s="21"/>
      <c r="I1072" s="25"/>
      <c r="J1072" s="25"/>
      <c r="K1072" s="25"/>
      <c r="L1072" s="25"/>
      <c r="M1072" s="25" t="s">
        <v>104</v>
      </c>
      <c r="N1072" s="26" t="n">
        <f aca="false">DATE(YEAR(B1072),MONTH(B1072),1)</f>
        <v>46174</v>
      </c>
      <c r="O1072" s="12" t="str">
        <f aca="false">IF(I1072="","",INDEX('Jobber quotes'!$C$2:$C$1101,MATCH(I1072,'Jobber quotes'!$A$2:$A$1101,0))-B1072)</f>
        <v/>
      </c>
    </row>
    <row r="1073" customFormat="false" ht="15" hidden="false" customHeight="false" outlineLevel="0" collapsed="false">
      <c r="A1073" s="23" t="n">
        <v>412339650</v>
      </c>
      <c r="B1073" s="24" t="n">
        <v>46181</v>
      </c>
      <c r="C1073" s="25" t="s">
        <v>439</v>
      </c>
      <c r="D1073" s="25" t="s">
        <v>106</v>
      </c>
      <c r="E1073" s="25" t="s">
        <v>89</v>
      </c>
      <c r="F1073" s="25" t="s">
        <v>83</v>
      </c>
      <c r="G1073" s="25" t="s">
        <v>103</v>
      </c>
      <c r="H1073" s="21"/>
      <c r="I1073" s="25"/>
      <c r="J1073" s="25"/>
      <c r="K1073" s="25"/>
      <c r="L1073" s="25"/>
      <c r="M1073" s="25" t="s">
        <v>104</v>
      </c>
      <c r="N1073" s="26" t="n">
        <f aca="false">DATE(YEAR(B1073),MONTH(B1073),1)</f>
        <v>46174</v>
      </c>
      <c r="O1073" s="12" t="str">
        <f aca="false">IF(I1073="","",INDEX('Jobber quotes'!$C$2:$C$1101,MATCH(I1073,'Jobber quotes'!$A$2:$A$1101,0))-B1073)</f>
        <v/>
      </c>
    </row>
    <row r="1074" customFormat="false" ht="15" hidden="false" customHeight="false" outlineLevel="0" collapsed="false">
      <c r="A1074" s="23" t="n">
        <v>412339687</v>
      </c>
      <c r="B1074" s="24" t="n">
        <v>46181</v>
      </c>
      <c r="C1074" s="25" t="s">
        <v>835</v>
      </c>
      <c r="D1074" s="25" t="s">
        <v>81</v>
      </c>
      <c r="E1074" s="25" t="s">
        <v>82</v>
      </c>
      <c r="F1074" s="25" t="s">
        <v>90</v>
      </c>
      <c r="G1074" s="25" t="s">
        <v>41</v>
      </c>
      <c r="H1074" s="21" t="n">
        <v>16200</v>
      </c>
      <c r="I1074" s="25" t="s">
        <v>1438</v>
      </c>
      <c r="J1074" s="25" t="s">
        <v>119</v>
      </c>
      <c r="K1074" s="25" t="s">
        <v>1439</v>
      </c>
      <c r="L1074" s="25"/>
      <c r="M1074" s="25" t="s">
        <v>125</v>
      </c>
      <c r="N1074" s="26" t="n">
        <f aca="false">DATE(YEAR(B1074),MONTH(B1074),1)</f>
        <v>46174</v>
      </c>
      <c r="O1074" s="12" t="n">
        <f aca="false">IF(I1074="","",INDEX('Jobber quotes'!$C$2:$C$1101,MATCH(I1074,'Jobber quotes'!$A$2:$A$1101,0))-B1074)</f>
        <v>2</v>
      </c>
    </row>
    <row r="1075" customFormat="false" ht="15" hidden="false" customHeight="false" outlineLevel="0" collapsed="false">
      <c r="A1075" s="23" t="n">
        <v>412339706</v>
      </c>
      <c r="B1075" s="24" t="n">
        <v>46181</v>
      </c>
      <c r="C1075" s="25" t="s">
        <v>627</v>
      </c>
      <c r="D1075" s="25" t="s">
        <v>111</v>
      </c>
      <c r="E1075" s="25" t="s">
        <v>89</v>
      </c>
      <c r="F1075" s="25" t="s">
        <v>94</v>
      </c>
      <c r="G1075" s="25" t="s">
        <v>42</v>
      </c>
      <c r="H1075" s="21" t="n">
        <v>9350</v>
      </c>
      <c r="I1075" s="25" t="s">
        <v>1440</v>
      </c>
      <c r="J1075" s="25" t="s">
        <v>85</v>
      </c>
      <c r="K1075" s="25"/>
      <c r="L1075" s="25" t="s">
        <v>86</v>
      </c>
      <c r="M1075" s="25"/>
      <c r="N1075" s="26" t="n">
        <f aca="false">DATE(YEAR(B1075),MONTH(B1075),1)</f>
        <v>46174</v>
      </c>
      <c r="O1075" s="12" t="n">
        <f aca="false">IF(I1075="","",INDEX('Jobber quotes'!$C$2:$C$1101,MATCH(I1075,'Jobber quotes'!$A$2:$A$1101,0))-B1075)</f>
        <v>9</v>
      </c>
    </row>
    <row r="1076" customFormat="false" ht="15" hidden="false" customHeight="false" outlineLevel="0" collapsed="false">
      <c r="A1076" s="23" t="n">
        <v>412339740</v>
      </c>
      <c r="B1076" s="24" t="n">
        <v>46181</v>
      </c>
      <c r="C1076" s="25" t="s">
        <v>154</v>
      </c>
      <c r="D1076" s="25" t="s">
        <v>88</v>
      </c>
      <c r="E1076" s="25" t="s">
        <v>112</v>
      </c>
      <c r="F1076" s="25" t="s">
        <v>83</v>
      </c>
      <c r="G1076" s="25" t="s">
        <v>42</v>
      </c>
      <c r="H1076" s="21" t="n">
        <v>36700</v>
      </c>
      <c r="I1076" s="25" t="s">
        <v>1441</v>
      </c>
      <c r="J1076" s="25" t="s">
        <v>85</v>
      </c>
      <c r="K1076" s="25"/>
      <c r="L1076" s="25" t="s">
        <v>92</v>
      </c>
      <c r="M1076" s="25"/>
      <c r="N1076" s="26" t="n">
        <f aca="false">DATE(YEAR(B1076),MONTH(B1076),1)</f>
        <v>46174</v>
      </c>
      <c r="O1076" s="12" t="n">
        <f aca="false">IF(I1076="","",INDEX('Jobber quotes'!$C$2:$C$1101,MATCH(I1076,'Jobber quotes'!$A$2:$A$1101,0))-B1076)</f>
        <v>9</v>
      </c>
    </row>
    <row r="1077" customFormat="false" ht="15" hidden="false" customHeight="false" outlineLevel="0" collapsed="false">
      <c r="A1077" s="23" t="n">
        <v>412339785</v>
      </c>
      <c r="B1077" s="24" t="n">
        <v>46181</v>
      </c>
      <c r="C1077" s="25" t="s">
        <v>223</v>
      </c>
      <c r="D1077" s="25" t="s">
        <v>101</v>
      </c>
      <c r="E1077" s="25" t="s">
        <v>82</v>
      </c>
      <c r="F1077" s="25" t="s">
        <v>90</v>
      </c>
      <c r="G1077" s="25" t="s">
        <v>41</v>
      </c>
      <c r="H1077" s="21" t="n">
        <v>5800</v>
      </c>
      <c r="I1077" s="25" t="s">
        <v>1442</v>
      </c>
      <c r="J1077" s="25" t="s">
        <v>119</v>
      </c>
      <c r="K1077" s="25" t="s">
        <v>1443</v>
      </c>
      <c r="L1077" s="25"/>
      <c r="M1077" s="25" t="s">
        <v>125</v>
      </c>
      <c r="N1077" s="26" t="n">
        <f aca="false">DATE(YEAR(B1077),MONTH(B1077),1)</f>
        <v>46174</v>
      </c>
      <c r="O1077" s="12" t="n">
        <f aca="false">IF(I1077="","",INDEX('Jobber quotes'!$C$2:$C$1101,MATCH(I1077,'Jobber quotes'!$A$2:$A$1101,0))-B1077)</f>
        <v>5</v>
      </c>
    </row>
    <row r="1078" customFormat="false" ht="15" hidden="false" customHeight="false" outlineLevel="0" collapsed="false">
      <c r="A1078" s="23" t="n">
        <v>412339822</v>
      </c>
      <c r="B1078" s="24" t="n">
        <v>46181</v>
      </c>
      <c r="C1078" s="25" t="s">
        <v>274</v>
      </c>
      <c r="D1078" s="25" t="s">
        <v>156</v>
      </c>
      <c r="E1078" s="25" t="s">
        <v>89</v>
      </c>
      <c r="F1078" s="25" t="s">
        <v>94</v>
      </c>
      <c r="G1078" s="25" t="s">
        <v>115</v>
      </c>
      <c r="H1078" s="21"/>
      <c r="I1078" s="25"/>
      <c r="J1078" s="25"/>
      <c r="K1078" s="25"/>
      <c r="L1078" s="25" t="s">
        <v>164</v>
      </c>
      <c r="M1078" s="25"/>
      <c r="N1078" s="26" t="n">
        <f aca="false">DATE(YEAR(B1078),MONTH(B1078),1)</f>
        <v>46174</v>
      </c>
      <c r="O1078" s="12" t="str">
        <f aca="false">IF(I1078="","",INDEX('Jobber quotes'!$C$2:$C$1101,MATCH(I1078,'Jobber quotes'!$A$2:$A$1101,0))-B1078)</f>
        <v/>
      </c>
    </row>
    <row r="1079" customFormat="false" ht="15" hidden="false" customHeight="false" outlineLevel="0" collapsed="false">
      <c r="A1079" s="23" t="n">
        <v>412339874</v>
      </c>
      <c r="B1079" s="24" t="n">
        <v>46182</v>
      </c>
      <c r="C1079" s="25" t="s">
        <v>153</v>
      </c>
      <c r="D1079" s="25" t="s">
        <v>111</v>
      </c>
      <c r="E1079" s="25" t="s">
        <v>102</v>
      </c>
      <c r="F1079" s="25" t="s">
        <v>83</v>
      </c>
      <c r="G1079" s="25" t="s">
        <v>41</v>
      </c>
      <c r="H1079" s="21" t="n">
        <v>23850</v>
      </c>
      <c r="I1079" s="25" t="s">
        <v>1444</v>
      </c>
      <c r="J1079" s="25" t="s">
        <v>119</v>
      </c>
      <c r="K1079" s="25" t="s">
        <v>1445</v>
      </c>
      <c r="L1079" s="25"/>
      <c r="M1079" s="25" t="s">
        <v>125</v>
      </c>
      <c r="N1079" s="26" t="n">
        <f aca="false">DATE(YEAR(B1079),MONTH(B1079),1)</f>
        <v>46174</v>
      </c>
      <c r="O1079" s="12" t="n">
        <f aca="false">IF(I1079="","",INDEX('Jobber quotes'!$C$2:$C$1101,MATCH(I1079,'Jobber quotes'!$A$2:$A$1101,0))-B1079)</f>
        <v>5</v>
      </c>
    </row>
    <row r="1080" customFormat="false" ht="15" hidden="false" customHeight="false" outlineLevel="0" collapsed="false">
      <c r="A1080" s="23" t="n">
        <v>412339916</v>
      </c>
      <c r="B1080" s="24" t="n">
        <v>46183</v>
      </c>
      <c r="C1080" s="25" t="s">
        <v>172</v>
      </c>
      <c r="D1080" s="25" t="s">
        <v>88</v>
      </c>
      <c r="E1080" s="25" t="s">
        <v>97</v>
      </c>
      <c r="F1080" s="25" t="s">
        <v>90</v>
      </c>
      <c r="G1080" s="25" t="s">
        <v>115</v>
      </c>
      <c r="H1080" s="21"/>
      <c r="I1080" s="25"/>
      <c r="J1080" s="25"/>
      <c r="K1080" s="25"/>
      <c r="L1080" s="25" t="s">
        <v>116</v>
      </c>
      <c r="M1080" s="25"/>
      <c r="N1080" s="26" t="n">
        <f aca="false">DATE(YEAR(B1080),MONTH(B1080),1)</f>
        <v>46174</v>
      </c>
      <c r="O1080" s="12" t="str">
        <f aca="false">IF(I1080="","",INDEX('Jobber quotes'!$C$2:$C$1101,MATCH(I1080,'Jobber quotes'!$A$2:$A$1101,0))-B1080)</f>
        <v/>
      </c>
    </row>
    <row r="1081" customFormat="false" ht="15" hidden="false" customHeight="false" outlineLevel="0" collapsed="false">
      <c r="A1081" s="23" t="n">
        <v>412339947</v>
      </c>
      <c r="B1081" s="24" t="n">
        <v>46183</v>
      </c>
      <c r="C1081" s="25" t="s">
        <v>328</v>
      </c>
      <c r="D1081" s="25" t="s">
        <v>156</v>
      </c>
      <c r="E1081" s="25" t="s">
        <v>112</v>
      </c>
      <c r="F1081" s="25" t="s">
        <v>94</v>
      </c>
      <c r="G1081" s="25" t="s">
        <v>41</v>
      </c>
      <c r="H1081" s="21" t="n">
        <v>30950</v>
      </c>
      <c r="I1081" s="25" t="s">
        <v>1446</v>
      </c>
      <c r="J1081" s="25" t="s">
        <v>119</v>
      </c>
      <c r="K1081" s="25" t="s">
        <v>1447</v>
      </c>
      <c r="L1081" s="25"/>
      <c r="M1081" s="25"/>
      <c r="N1081" s="26" t="n">
        <f aca="false">DATE(YEAR(B1081),MONTH(B1081),1)</f>
        <v>46174</v>
      </c>
      <c r="O1081" s="12" t="n">
        <f aca="false">IF(I1081="","",INDEX('Jobber quotes'!$C$2:$C$1101,MATCH(I1081,'Jobber quotes'!$A$2:$A$1101,0))-B1081)</f>
        <v>12</v>
      </c>
    </row>
    <row r="1082" customFormat="false" ht="15" hidden="false" customHeight="false" outlineLevel="0" collapsed="false">
      <c r="A1082" s="23" t="n">
        <v>412339977</v>
      </c>
      <c r="B1082" s="24" t="n">
        <v>46183</v>
      </c>
      <c r="C1082" s="25" t="s">
        <v>209</v>
      </c>
      <c r="D1082" s="25" t="s">
        <v>156</v>
      </c>
      <c r="E1082" s="25" t="s">
        <v>107</v>
      </c>
      <c r="F1082" s="25" t="s">
        <v>83</v>
      </c>
      <c r="G1082" s="25" t="s">
        <v>42</v>
      </c>
      <c r="H1082" s="21" t="n">
        <v>29550</v>
      </c>
      <c r="I1082" s="25" t="s">
        <v>1448</v>
      </c>
      <c r="J1082" s="25" t="s">
        <v>85</v>
      </c>
      <c r="K1082" s="25"/>
      <c r="L1082" s="25" t="s">
        <v>99</v>
      </c>
      <c r="M1082" s="25"/>
      <c r="N1082" s="26" t="n">
        <f aca="false">DATE(YEAR(B1082),MONTH(B1082),1)</f>
        <v>46174</v>
      </c>
      <c r="O1082" s="12" t="n">
        <f aca="false">IF(I1082="","",INDEX('Jobber quotes'!$C$2:$C$1101,MATCH(I1082,'Jobber quotes'!$A$2:$A$1101,0))-B1082)</f>
        <v>4</v>
      </c>
    </row>
    <row r="1083" customFormat="false" ht="15" hidden="false" customHeight="false" outlineLevel="0" collapsed="false">
      <c r="A1083" s="23" t="n">
        <v>412340003</v>
      </c>
      <c r="B1083" s="24" t="n">
        <v>46183</v>
      </c>
      <c r="C1083" s="25" t="s">
        <v>532</v>
      </c>
      <c r="D1083" s="25" t="s">
        <v>81</v>
      </c>
      <c r="E1083" s="25" t="s">
        <v>107</v>
      </c>
      <c r="F1083" s="25" t="s">
        <v>90</v>
      </c>
      <c r="G1083" s="25" t="s">
        <v>41</v>
      </c>
      <c r="H1083" s="21" t="n">
        <v>6450</v>
      </c>
      <c r="I1083" s="25" t="s">
        <v>1449</v>
      </c>
      <c r="J1083" s="25" t="s">
        <v>119</v>
      </c>
      <c r="K1083" s="25" t="s">
        <v>1450</v>
      </c>
      <c r="L1083" s="25"/>
      <c r="M1083" s="25"/>
      <c r="N1083" s="26" t="n">
        <f aca="false">DATE(YEAR(B1083),MONTH(B1083),1)</f>
        <v>46174</v>
      </c>
      <c r="O1083" s="12" t="n">
        <f aca="false">IF(I1083="","",INDEX('Jobber quotes'!$C$2:$C$1101,MATCH(I1083,'Jobber quotes'!$A$2:$A$1101,0))-B1083)</f>
        <v>13</v>
      </c>
    </row>
    <row r="1084" customFormat="false" ht="15" hidden="false" customHeight="false" outlineLevel="0" collapsed="false">
      <c r="A1084" s="23" t="n">
        <v>412340060</v>
      </c>
      <c r="B1084" s="24" t="n">
        <v>46184</v>
      </c>
      <c r="C1084" s="25" t="s">
        <v>1315</v>
      </c>
      <c r="D1084" s="25" t="s">
        <v>106</v>
      </c>
      <c r="E1084" s="25" t="s">
        <v>89</v>
      </c>
      <c r="F1084" s="25" t="s">
        <v>94</v>
      </c>
      <c r="G1084" s="25" t="s">
        <v>115</v>
      </c>
      <c r="H1084" s="21"/>
      <c r="I1084" s="25"/>
      <c r="J1084" s="25"/>
      <c r="K1084" s="25"/>
      <c r="L1084" s="25" t="s">
        <v>164</v>
      </c>
      <c r="M1084" s="25"/>
      <c r="N1084" s="26" t="n">
        <f aca="false">DATE(YEAR(B1084),MONTH(B1084),1)</f>
        <v>46174</v>
      </c>
      <c r="O1084" s="12" t="str">
        <f aca="false">IF(I1084="","",INDEX('Jobber quotes'!$C$2:$C$1101,MATCH(I1084,'Jobber quotes'!$A$2:$A$1101,0))-B1084)</f>
        <v/>
      </c>
    </row>
    <row r="1085" customFormat="false" ht="15" hidden="false" customHeight="false" outlineLevel="0" collapsed="false">
      <c r="A1085" s="23" t="n">
        <v>412340097</v>
      </c>
      <c r="B1085" s="24" t="n">
        <v>46184</v>
      </c>
      <c r="C1085" s="25" t="s">
        <v>110</v>
      </c>
      <c r="D1085" s="25" t="s">
        <v>111</v>
      </c>
      <c r="E1085" s="25" t="s">
        <v>112</v>
      </c>
      <c r="F1085" s="25" t="s">
        <v>83</v>
      </c>
      <c r="G1085" s="25" t="s">
        <v>42</v>
      </c>
      <c r="H1085" s="21" t="n">
        <v>17250</v>
      </c>
      <c r="I1085" s="25" t="s">
        <v>1451</v>
      </c>
      <c r="J1085" s="25" t="s">
        <v>85</v>
      </c>
      <c r="K1085" s="25"/>
      <c r="L1085" s="25" t="s">
        <v>99</v>
      </c>
      <c r="M1085" s="25"/>
      <c r="N1085" s="26" t="n">
        <f aca="false">DATE(YEAR(B1085),MONTH(B1085),1)</f>
        <v>46174</v>
      </c>
      <c r="O1085" s="12" t="n">
        <f aca="false">IF(I1085="","",INDEX('Jobber quotes'!$C$2:$C$1101,MATCH(I1085,'Jobber quotes'!$A$2:$A$1101,0))-B1085)</f>
        <v>12</v>
      </c>
    </row>
    <row r="1086" customFormat="false" ht="15" hidden="false" customHeight="false" outlineLevel="0" collapsed="false">
      <c r="A1086" s="23" t="n">
        <v>412340113</v>
      </c>
      <c r="B1086" s="24" t="n">
        <v>46184</v>
      </c>
      <c r="C1086" s="25" t="s">
        <v>682</v>
      </c>
      <c r="D1086" s="25" t="s">
        <v>111</v>
      </c>
      <c r="E1086" s="25" t="s">
        <v>97</v>
      </c>
      <c r="F1086" s="25" t="s">
        <v>90</v>
      </c>
      <c r="G1086" s="25" t="s">
        <v>42</v>
      </c>
      <c r="H1086" s="21" t="n">
        <v>38950</v>
      </c>
      <c r="I1086" s="25" t="s">
        <v>1452</v>
      </c>
      <c r="J1086" s="25" t="s">
        <v>85</v>
      </c>
      <c r="K1086" s="25"/>
      <c r="L1086" s="25" t="s">
        <v>109</v>
      </c>
      <c r="M1086" s="25" t="s">
        <v>125</v>
      </c>
      <c r="N1086" s="26" t="n">
        <f aca="false">DATE(YEAR(B1086),MONTH(B1086),1)</f>
        <v>46174</v>
      </c>
      <c r="O1086" s="12" t="n">
        <f aca="false">IF(I1086="","",INDEX('Jobber quotes'!$C$2:$C$1101,MATCH(I1086,'Jobber quotes'!$A$2:$A$1101,0))-B1086)</f>
        <v>2</v>
      </c>
    </row>
    <row r="1087" customFormat="false" ht="15" hidden="false" customHeight="false" outlineLevel="0" collapsed="false">
      <c r="A1087" s="23" t="n">
        <v>412340152</v>
      </c>
      <c r="B1087" s="24" t="n">
        <v>46185</v>
      </c>
      <c r="C1087" s="25" t="s">
        <v>659</v>
      </c>
      <c r="D1087" s="25" t="s">
        <v>111</v>
      </c>
      <c r="E1087" s="25" t="s">
        <v>89</v>
      </c>
      <c r="F1087" s="25" t="s">
        <v>94</v>
      </c>
      <c r="G1087" s="25" t="s">
        <v>41</v>
      </c>
      <c r="H1087" s="21" t="n">
        <v>29250</v>
      </c>
      <c r="I1087" s="25" t="s">
        <v>1453</v>
      </c>
      <c r="J1087" s="25" t="s">
        <v>119</v>
      </c>
      <c r="K1087" s="25" t="s">
        <v>1454</v>
      </c>
      <c r="L1087" s="25"/>
      <c r="M1087" s="25"/>
      <c r="N1087" s="26" t="n">
        <f aca="false">DATE(YEAR(B1087),MONTH(B1087),1)</f>
        <v>46174</v>
      </c>
      <c r="O1087" s="12" t="n">
        <f aca="false">IF(I1087="","",INDEX('Jobber quotes'!$C$2:$C$1101,MATCH(I1087,'Jobber quotes'!$A$2:$A$1101,0))-B1087)</f>
        <v>7</v>
      </c>
    </row>
    <row r="1088" customFormat="false" ht="15" hidden="false" customHeight="false" outlineLevel="0" collapsed="false">
      <c r="A1088" s="23" t="n">
        <v>412340183</v>
      </c>
      <c r="B1088" s="24" t="n">
        <v>46185</v>
      </c>
      <c r="C1088" s="25" t="s">
        <v>368</v>
      </c>
      <c r="D1088" s="25" t="s">
        <v>88</v>
      </c>
      <c r="E1088" s="25" t="s">
        <v>89</v>
      </c>
      <c r="F1088" s="25" t="s">
        <v>83</v>
      </c>
      <c r="G1088" s="25" t="s">
        <v>103</v>
      </c>
      <c r="H1088" s="21"/>
      <c r="I1088" s="25"/>
      <c r="J1088" s="25"/>
      <c r="K1088" s="25"/>
      <c r="L1088" s="25"/>
      <c r="M1088" s="25" t="s">
        <v>104</v>
      </c>
      <c r="N1088" s="26" t="n">
        <f aca="false">DATE(YEAR(B1088),MONTH(B1088),1)</f>
        <v>46174</v>
      </c>
      <c r="O1088" s="12" t="str">
        <f aca="false">IF(I1088="","",INDEX('Jobber quotes'!$C$2:$C$1101,MATCH(I1088,'Jobber quotes'!$A$2:$A$1101,0))-B1088)</f>
        <v/>
      </c>
    </row>
    <row r="1089" customFormat="false" ht="15" hidden="false" customHeight="false" outlineLevel="0" collapsed="false">
      <c r="A1089" s="23" t="n">
        <v>412340247</v>
      </c>
      <c r="B1089" s="24" t="n">
        <v>46185</v>
      </c>
      <c r="C1089" s="25" t="s">
        <v>174</v>
      </c>
      <c r="D1089" s="25" t="s">
        <v>88</v>
      </c>
      <c r="E1089" s="25" t="s">
        <v>107</v>
      </c>
      <c r="F1089" s="25" t="s">
        <v>90</v>
      </c>
      <c r="G1089" s="25" t="s">
        <v>41</v>
      </c>
      <c r="H1089" s="21" t="n">
        <v>16800</v>
      </c>
      <c r="I1089" s="25" t="s">
        <v>1455</v>
      </c>
      <c r="J1089" s="25" t="s">
        <v>119</v>
      </c>
      <c r="K1089" s="25" t="s">
        <v>1456</v>
      </c>
      <c r="L1089" s="25"/>
      <c r="M1089" s="25"/>
      <c r="N1089" s="26" t="n">
        <f aca="false">DATE(YEAR(B1089),MONTH(B1089),1)</f>
        <v>46174</v>
      </c>
      <c r="O1089" s="12" t="n">
        <f aca="false">IF(I1089="","",INDEX('Jobber quotes'!$C$2:$C$1101,MATCH(I1089,'Jobber quotes'!$A$2:$A$1101,0))-B1089)</f>
        <v>7</v>
      </c>
    </row>
    <row r="1090" customFormat="false" ht="15" hidden="false" customHeight="false" outlineLevel="0" collapsed="false">
      <c r="A1090" s="23" t="n">
        <v>412340263</v>
      </c>
      <c r="B1090" s="24" t="n">
        <v>46185</v>
      </c>
      <c r="C1090" s="25" t="s">
        <v>258</v>
      </c>
      <c r="D1090" s="25" t="s">
        <v>81</v>
      </c>
      <c r="E1090" s="25" t="s">
        <v>107</v>
      </c>
      <c r="F1090" s="25" t="s">
        <v>94</v>
      </c>
      <c r="G1090" s="25" t="s">
        <v>115</v>
      </c>
      <c r="H1090" s="21"/>
      <c r="I1090" s="25"/>
      <c r="J1090" s="25"/>
      <c r="K1090" s="25"/>
      <c r="L1090" s="25" t="s">
        <v>146</v>
      </c>
      <c r="M1090" s="25"/>
      <c r="N1090" s="26" t="n">
        <f aca="false">DATE(YEAR(B1090),MONTH(B1090),1)</f>
        <v>46174</v>
      </c>
      <c r="O1090" s="12" t="str">
        <f aca="false">IF(I1090="","",INDEX('Jobber quotes'!$C$2:$C$1101,MATCH(I1090,'Jobber quotes'!$A$2:$A$1101,0))-B1090)</f>
        <v/>
      </c>
    </row>
    <row r="1091" customFormat="false" ht="15" hidden="false" customHeight="false" outlineLevel="0" collapsed="false">
      <c r="A1091" s="23" t="n">
        <v>412340321</v>
      </c>
      <c r="B1091" s="24" t="n">
        <v>46185</v>
      </c>
      <c r="C1091" s="25" t="s">
        <v>276</v>
      </c>
      <c r="D1091" s="25" t="s">
        <v>111</v>
      </c>
      <c r="E1091" s="25" t="s">
        <v>89</v>
      </c>
      <c r="F1091" s="25" t="s">
        <v>83</v>
      </c>
      <c r="G1091" s="25" t="s">
        <v>103</v>
      </c>
      <c r="H1091" s="21"/>
      <c r="I1091" s="25"/>
      <c r="J1091" s="25"/>
      <c r="K1091" s="25"/>
      <c r="L1091" s="25"/>
      <c r="M1091" s="25" t="s">
        <v>104</v>
      </c>
      <c r="N1091" s="26" t="n">
        <f aca="false">DATE(YEAR(B1091),MONTH(B1091),1)</f>
        <v>46174</v>
      </c>
      <c r="O1091" s="12" t="str">
        <f aca="false">IF(I1091="","",INDEX('Jobber quotes'!$C$2:$C$1101,MATCH(I1091,'Jobber quotes'!$A$2:$A$1101,0))-B1091)</f>
        <v/>
      </c>
    </row>
    <row r="1092" customFormat="false" ht="15" hidden="false" customHeight="false" outlineLevel="0" collapsed="false">
      <c r="A1092" s="23" t="n">
        <v>412340351</v>
      </c>
      <c r="B1092" s="24" t="n">
        <v>46188</v>
      </c>
      <c r="C1092" s="25" t="s">
        <v>610</v>
      </c>
      <c r="D1092" s="25" t="s">
        <v>101</v>
      </c>
      <c r="E1092" s="25" t="s">
        <v>97</v>
      </c>
      <c r="F1092" s="25" t="s">
        <v>90</v>
      </c>
      <c r="G1092" s="25" t="s">
        <v>42</v>
      </c>
      <c r="H1092" s="21" t="n">
        <v>14600</v>
      </c>
      <c r="I1092" s="25" t="s">
        <v>1457</v>
      </c>
      <c r="J1092" s="25" t="s">
        <v>85</v>
      </c>
      <c r="K1092" s="25"/>
      <c r="L1092" s="25" t="s">
        <v>86</v>
      </c>
      <c r="M1092" s="25" t="s">
        <v>147</v>
      </c>
      <c r="N1092" s="26" t="n">
        <f aca="false">DATE(YEAR(B1092),MONTH(B1092),1)</f>
        <v>46174</v>
      </c>
      <c r="O1092" s="12" t="n">
        <f aca="false">IF(I1092="","",INDEX('Jobber quotes'!$C$2:$C$1101,MATCH(I1092,'Jobber quotes'!$A$2:$A$1101,0))-B1092)</f>
        <v>4</v>
      </c>
    </row>
    <row r="1093" customFormat="false" ht="15" hidden="false" customHeight="false" outlineLevel="0" collapsed="false">
      <c r="A1093" s="23" t="n">
        <v>412340375</v>
      </c>
      <c r="B1093" s="24" t="n">
        <v>46188</v>
      </c>
      <c r="C1093" s="25" t="s">
        <v>154</v>
      </c>
      <c r="D1093" s="25" t="s">
        <v>88</v>
      </c>
      <c r="E1093" s="25" t="s">
        <v>112</v>
      </c>
      <c r="F1093" s="25" t="s">
        <v>94</v>
      </c>
      <c r="G1093" s="25" t="s">
        <v>42</v>
      </c>
      <c r="H1093" s="21" t="n">
        <v>26100</v>
      </c>
      <c r="I1093" s="25" t="s">
        <v>1458</v>
      </c>
      <c r="J1093" s="25" t="s">
        <v>85</v>
      </c>
      <c r="K1093" s="25"/>
      <c r="L1093" s="25" t="s">
        <v>109</v>
      </c>
      <c r="M1093" s="25"/>
      <c r="N1093" s="26" t="n">
        <f aca="false">DATE(YEAR(B1093),MONTH(B1093),1)</f>
        <v>46174</v>
      </c>
      <c r="O1093" s="12" t="n">
        <f aca="false">IF(I1093="","",INDEX('Jobber quotes'!$C$2:$C$1101,MATCH(I1093,'Jobber quotes'!$A$2:$A$1101,0))-B1093)</f>
        <v>8</v>
      </c>
    </row>
    <row r="1094" customFormat="false" ht="15" hidden="false" customHeight="false" outlineLevel="0" collapsed="false">
      <c r="A1094" s="23" t="n">
        <v>412340415</v>
      </c>
      <c r="B1094" s="24" t="n">
        <v>46188</v>
      </c>
      <c r="C1094" s="25" t="s">
        <v>645</v>
      </c>
      <c r="D1094" s="25" t="s">
        <v>88</v>
      </c>
      <c r="E1094" s="25" t="s">
        <v>89</v>
      </c>
      <c r="F1094" s="25" t="s">
        <v>83</v>
      </c>
      <c r="G1094" s="25" t="s">
        <v>115</v>
      </c>
      <c r="H1094" s="21"/>
      <c r="I1094" s="25"/>
      <c r="J1094" s="25"/>
      <c r="K1094" s="25"/>
      <c r="L1094" s="25" t="s">
        <v>171</v>
      </c>
      <c r="M1094" s="25"/>
      <c r="N1094" s="26" t="n">
        <f aca="false">DATE(YEAR(B1094),MONTH(B1094),1)</f>
        <v>46174</v>
      </c>
      <c r="O1094" s="12" t="str">
        <f aca="false">IF(I1094="","",INDEX('Jobber quotes'!$C$2:$C$1101,MATCH(I1094,'Jobber quotes'!$A$2:$A$1101,0))-B1094)</f>
        <v/>
      </c>
    </row>
    <row r="1095" customFormat="false" ht="15" hidden="false" customHeight="false" outlineLevel="0" collapsed="false">
      <c r="A1095" s="23" t="n">
        <v>412340452</v>
      </c>
      <c r="B1095" s="24" t="n">
        <v>46189</v>
      </c>
      <c r="C1095" s="25" t="s">
        <v>466</v>
      </c>
      <c r="D1095" s="25" t="s">
        <v>127</v>
      </c>
      <c r="E1095" s="25" t="s">
        <v>89</v>
      </c>
      <c r="F1095" s="25" t="s">
        <v>90</v>
      </c>
      <c r="G1095" s="25" t="s">
        <v>42</v>
      </c>
      <c r="H1095" s="21" t="n">
        <v>5500</v>
      </c>
      <c r="I1095" s="25" t="s">
        <v>1459</v>
      </c>
      <c r="J1095" s="25" t="s">
        <v>85</v>
      </c>
      <c r="K1095" s="25"/>
      <c r="L1095" s="25" t="s">
        <v>92</v>
      </c>
      <c r="M1095" s="25"/>
      <c r="N1095" s="26" t="n">
        <f aca="false">DATE(YEAR(B1095),MONTH(B1095),1)</f>
        <v>46174</v>
      </c>
      <c r="O1095" s="12" t="n">
        <f aca="false">IF(I1095="","",INDEX('Jobber quotes'!$C$2:$C$1101,MATCH(I1095,'Jobber quotes'!$A$2:$A$1101,0))-B1095)</f>
        <v>12</v>
      </c>
    </row>
    <row r="1096" customFormat="false" ht="15" hidden="false" customHeight="false" outlineLevel="0" collapsed="false">
      <c r="A1096" s="23" t="n">
        <v>412340489</v>
      </c>
      <c r="B1096" s="24" t="n">
        <v>46189</v>
      </c>
      <c r="C1096" s="25" t="s">
        <v>258</v>
      </c>
      <c r="D1096" s="25" t="s">
        <v>81</v>
      </c>
      <c r="E1096" s="25" t="s">
        <v>82</v>
      </c>
      <c r="F1096" s="25" t="s">
        <v>94</v>
      </c>
      <c r="G1096" s="25" t="s">
        <v>42</v>
      </c>
      <c r="H1096" s="21" t="n">
        <v>4100</v>
      </c>
      <c r="I1096" s="25" t="s">
        <v>1460</v>
      </c>
      <c r="J1096" s="25" t="s">
        <v>85</v>
      </c>
      <c r="K1096" s="25"/>
      <c r="L1096" s="25" t="s">
        <v>86</v>
      </c>
      <c r="M1096" s="25"/>
      <c r="N1096" s="26" t="n">
        <f aca="false">DATE(YEAR(B1096),MONTH(B1096),1)</f>
        <v>46174</v>
      </c>
      <c r="O1096" s="12" t="n">
        <f aca="false">IF(I1096="","",INDEX('Jobber quotes'!$C$2:$C$1101,MATCH(I1096,'Jobber quotes'!$A$2:$A$1101,0))-B1096)</f>
        <v>1</v>
      </c>
    </row>
    <row r="1097" customFormat="false" ht="15" hidden="false" customHeight="false" outlineLevel="0" collapsed="false">
      <c r="A1097" s="23" t="n">
        <v>412340521</v>
      </c>
      <c r="B1097" s="24" t="n">
        <v>46189</v>
      </c>
      <c r="C1097" s="25" t="s">
        <v>806</v>
      </c>
      <c r="D1097" s="25" t="s">
        <v>127</v>
      </c>
      <c r="E1097" s="25" t="s">
        <v>97</v>
      </c>
      <c r="F1097" s="25" t="s">
        <v>83</v>
      </c>
      <c r="G1097" s="25" t="s">
        <v>115</v>
      </c>
      <c r="H1097" s="21"/>
      <c r="I1097" s="25"/>
      <c r="J1097" s="25"/>
      <c r="K1097" s="25"/>
      <c r="L1097" s="25" t="s">
        <v>164</v>
      </c>
      <c r="M1097" s="25"/>
      <c r="N1097" s="26" t="n">
        <f aca="false">DATE(YEAR(B1097),MONTH(B1097),1)</f>
        <v>46174</v>
      </c>
      <c r="O1097" s="12" t="str">
        <f aca="false">IF(I1097="","",INDEX('Jobber quotes'!$C$2:$C$1101,MATCH(I1097,'Jobber quotes'!$A$2:$A$1101,0))-B1097)</f>
        <v/>
      </c>
    </row>
    <row r="1098" customFormat="false" ht="15" hidden="false" customHeight="false" outlineLevel="0" collapsed="false">
      <c r="A1098" s="23" t="n">
        <v>412340581</v>
      </c>
      <c r="B1098" s="24" t="n">
        <v>46189</v>
      </c>
      <c r="C1098" s="25" t="s">
        <v>1461</v>
      </c>
      <c r="D1098" s="25" t="s">
        <v>101</v>
      </c>
      <c r="E1098" s="25" t="s">
        <v>107</v>
      </c>
      <c r="F1098" s="25" t="s">
        <v>90</v>
      </c>
      <c r="G1098" s="25" t="s">
        <v>42</v>
      </c>
      <c r="H1098" s="21" t="n">
        <v>6100</v>
      </c>
      <c r="I1098" s="25" t="s">
        <v>1462</v>
      </c>
      <c r="J1098" s="25" t="s">
        <v>85</v>
      </c>
      <c r="K1098" s="25"/>
      <c r="L1098" s="25" t="s">
        <v>99</v>
      </c>
      <c r="M1098" s="25"/>
      <c r="N1098" s="26" t="n">
        <f aca="false">DATE(YEAR(B1098),MONTH(B1098),1)</f>
        <v>46174</v>
      </c>
      <c r="O1098" s="12" t="n">
        <f aca="false">IF(I1098="","",INDEX('Jobber quotes'!$C$2:$C$1101,MATCH(I1098,'Jobber quotes'!$A$2:$A$1101,0))-B1098)</f>
        <v>8</v>
      </c>
    </row>
    <row r="1099" customFormat="false" ht="15" hidden="false" customHeight="false" outlineLevel="0" collapsed="false">
      <c r="A1099" s="23" t="n">
        <v>412340591</v>
      </c>
      <c r="B1099" s="24" t="n">
        <v>46190</v>
      </c>
      <c r="C1099" s="25" t="s">
        <v>150</v>
      </c>
      <c r="D1099" s="25" t="s">
        <v>111</v>
      </c>
      <c r="E1099" s="25" t="s">
        <v>97</v>
      </c>
      <c r="F1099" s="25" t="s">
        <v>94</v>
      </c>
      <c r="G1099" s="25" t="s">
        <v>42</v>
      </c>
      <c r="H1099" s="21" t="n">
        <v>46300</v>
      </c>
      <c r="I1099" s="25" t="s">
        <v>1463</v>
      </c>
      <c r="J1099" s="25" t="s">
        <v>85</v>
      </c>
      <c r="K1099" s="25"/>
      <c r="L1099" s="25" t="s">
        <v>86</v>
      </c>
      <c r="M1099" s="25"/>
      <c r="N1099" s="26" t="n">
        <f aca="false">DATE(YEAR(B1099),MONTH(B1099),1)</f>
        <v>46174</v>
      </c>
      <c r="O1099" s="12" t="n">
        <f aca="false">IF(I1099="","",INDEX('Jobber quotes'!$C$2:$C$1101,MATCH(I1099,'Jobber quotes'!$A$2:$A$1101,0))-B1099)</f>
        <v>10</v>
      </c>
    </row>
    <row r="1100" customFormat="false" ht="15" hidden="false" customHeight="false" outlineLevel="0" collapsed="false">
      <c r="A1100" s="23" t="n">
        <v>412340635</v>
      </c>
      <c r="B1100" s="24" t="n">
        <v>46190</v>
      </c>
      <c r="C1100" s="25" t="s">
        <v>126</v>
      </c>
      <c r="D1100" s="25" t="s">
        <v>127</v>
      </c>
      <c r="E1100" s="25" t="s">
        <v>102</v>
      </c>
      <c r="F1100" s="25" t="s">
        <v>83</v>
      </c>
      <c r="G1100" s="25" t="s">
        <v>41</v>
      </c>
      <c r="H1100" s="21" t="n">
        <v>9100</v>
      </c>
      <c r="I1100" s="25" t="s">
        <v>1464</v>
      </c>
      <c r="J1100" s="25" t="s">
        <v>119</v>
      </c>
      <c r="K1100" s="25" t="s">
        <v>1465</v>
      </c>
      <c r="L1100" s="25"/>
      <c r="M1100" s="25"/>
      <c r="N1100" s="26" t="n">
        <f aca="false">DATE(YEAR(B1100),MONTH(B1100),1)</f>
        <v>46174</v>
      </c>
      <c r="O1100" s="12" t="n">
        <f aca="false">IF(I1100="","",INDEX('Jobber quotes'!$C$2:$C$1101,MATCH(I1100,'Jobber quotes'!$A$2:$A$1101,0))-B1100)</f>
        <v>6</v>
      </c>
    </row>
    <row r="1101" customFormat="false" ht="15" hidden="false" customHeight="false" outlineLevel="0" collapsed="false">
      <c r="A1101" s="23" t="n">
        <v>412340676</v>
      </c>
      <c r="B1101" s="24" t="n">
        <v>46191</v>
      </c>
      <c r="C1101" s="25" t="s">
        <v>276</v>
      </c>
      <c r="D1101" s="25" t="s">
        <v>111</v>
      </c>
      <c r="E1101" s="25" t="s">
        <v>107</v>
      </c>
      <c r="F1101" s="25" t="s">
        <v>90</v>
      </c>
      <c r="G1101" s="25" t="s">
        <v>103</v>
      </c>
      <c r="H1101" s="21"/>
      <c r="I1101" s="25"/>
      <c r="J1101" s="25"/>
      <c r="K1101" s="25"/>
      <c r="L1101" s="25"/>
      <c r="M1101" s="25" t="s">
        <v>104</v>
      </c>
      <c r="N1101" s="26" t="n">
        <f aca="false">DATE(YEAR(B1101),MONTH(B1101),1)</f>
        <v>46174</v>
      </c>
      <c r="O1101" s="12" t="str">
        <f aca="false">IF(I1101="","",INDEX('Jobber quotes'!$C$2:$C$1101,MATCH(I1101,'Jobber quotes'!$A$2:$A$1101,0))-B1101)</f>
        <v/>
      </c>
    </row>
    <row r="1102" customFormat="false" ht="15" hidden="false" customHeight="false" outlineLevel="0" collapsed="false">
      <c r="A1102" s="23" t="n">
        <v>412340702</v>
      </c>
      <c r="B1102" s="24" t="n">
        <v>46192</v>
      </c>
      <c r="C1102" s="25" t="s">
        <v>163</v>
      </c>
      <c r="D1102" s="25" t="s">
        <v>127</v>
      </c>
      <c r="E1102" s="25" t="s">
        <v>112</v>
      </c>
      <c r="F1102" s="25" t="s">
        <v>94</v>
      </c>
      <c r="G1102" s="25" t="s">
        <v>42</v>
      </c>
      <c r="H1102" s="21" t="n">
        <v>15950</v>
      </c>
      <c r="I1102" s="25" t="s">
        <v>1466</v>
      </c>
      <c r="J1102" s="25" t="s">
        <v>85</v>
      </c>
      <c r="K1102" s="25"/>
      <c r="L1102" s="25" t="s">
        <v>99</v>
      </c>
      <c r="M1102" s="25" t="s">
        <v>125</v>
      </c>
      <c r="N1102" s="26" t="n">
        <f aca="false">DATE(YEAR(B1102),MONTH(B1102),1)</f>
        <v>46174</v>
      </c>
      <c r="O1102" s="12" t="n">
        <f aca="false">IF(I1102="","",INDEX('Jobber quotes'!$C$2:$C$1101,MATCH(I1102,'Jobber quotes'!$A$2:$A$1101,0))-B1102)</f>
        <v>12</v>
      </c>
    </row>
    <row r="1103" customFormat="false" ht="15" hidden="false" customHeight="false" outlineLevel="0" collapsed="false">
      <c r="A1103" s="23" t="n">
        <v>412340758</v>
      </c>
      <c r="B1103" s="24" t="n">
        <v>46192</v>
      </c>
      <c r="C1103" s="25" t="s">
        <v>145</v>
      </c>
      <c r="D1103" s="25" t="s">
        <v>81</v>
      </c>
      <c r="E1103" s="25" t="s">
        <v>89</v>
      </c>
      <c r="F1103" s="25" t="s">
        <v>83</v>
      </c>
      <c r="G1103" s="25" t="s">
        <v>42</v>
      </c>
      <c r="H1103" s="21" t="n">
        <v>23550</v>
      </c>
      <c r="I1103" s="25" t="s">
        <v>1467</v>
      </c>
      <c r="J1103" s="25" t="s">
        <v>85</v>
      </c>
      <c r="K1103" s="25"/>
      <c r="L1103" s="25" t="s">
        <v>99</v>
      </c>
      <c r="M1103" s="25" t="s">
        <v>125</v>
      </c>
      <c r="N1103" s="26" t="n">
        <f aca="false">DATE(YEAR(B1103),MONTH(B1103),1)</f>
        <v>46174</v>
      </c>
      <c r="O1103" s="12" t="n">
        <f aca="false">IF(I1103="","",INDEX('Jobber quotes'!$C$2:$C$1101,MATCH(I1103,'Jobber quotes'!$A$2:$A$1101,0))-B1103)</f>
        <v>5</v>
      </c>
    </row>
    <row r="1104" customFormat="false" ht="15" hidden="false" customHeight="false" outlineLevel="0" collapsed="false">
      <c r="A1104" s="23" t="n">
        <v>412340778</v>
      </c>
      <c r="B1104" s="24" t="n">
        <v>46195</v>
      </c>
      <c r="C1104" s="25" t="s">
        <v>268</v>
      </c>
      <c r="D1104" s="25" t="s">
        <v>156</v>
      </c>
      <c r="E1104" s="25" t="s">
        <v>89</v>
      </c>
      <c r="F1104" s="25" t="s">
        <v>90</v>
      </c>
      <c r="G1104" s="25" t="s">
        <v>115</v>
      </c>
      <c r="H1104" s="21"/>
      <c r="I1104" s="25"/>
      <c r="J1104" s="25"/>
      <c r="K1104" s="25"/>
      <c r="L1104" s="25" t="s">
        <v>171</v>
      </c>
      <c r="M1104" s="25"/>
      <c r="N1104" s="26" t="n">
        <f aca="false">DATE(YEAR(B1104),MONTH(B1104),1)</f>
        <v>46174</v>
      </c>
      <c r="O1104" s="12" t="str">
        <f aca="false">IF(I1104="","",INDEX('Jobber quotes'!$C$2:$C$1101,MATCH(I1104,'Jobber quotes'!$A$2:$A$1101,0))-B1104)</f>
        <v/>
      </c>
    </row>
    <row r="1105" customFormat="false" ht="15" hidden="false" customHeight="false" outlineLevel="0" collapsed="false">
      <c r="A1105" s="23" t="n">
        <v>412340838</v>
      </c>
      <c r="B1105" s="24" t="n">
        <v>46195</v>
      </c>
      <c r="C1105" s="25" t="s">
        <v>210</v>
      </c>
      <c r="D1105" s="25" t="s">
        <v>127</v>
      </c>
      <c r="E1105" s="25" t="s">
        <v>112</v>
      </c>
      <c r="F1105" s="25" t="s">
        <v>94</v>
      </c>
      <c r="G1105" s="25" t="s">
        <v>41</v>
      </c>
      <c r="H1105" s="21" t="n">
        <v>3300</v>
      </c>
      <c r="I1105" s="25" t="s">
        <v>1468</v>
      </c>
      <c r="J1105" s="25" t="s">
        <v>119</v>
      </c>
      <c r="K1105" s="25" t="s">
        <v>1469</v>
      </c>
      <c r="L1105" s="25"/>
      <c r="M1105" s="25"/>
      <c r="N1105" s="26" t="n">
        <f aca="false">DATE(YEAR(B1105),MONTH(B1105),1)</f>
        <v>46174</v>
      </c>
      <c r="O1105" s="12" t="n">
        <f aca="false">IF(I1105="","",INDEX('Jobber quotes'!$C$2:$C$1101,MATCH(I1105,'Jobber quotes'!$A$2:$A$1101,0))-B1105)</f>
        <v>10</v>
      </c>
    </row>
    <row r="1106" customFormat="false" ht="15" hidden="false" customHeight="false" outlineLevel="0" collapsed="false">
      <c r="A1106" s="23" t="n">
        <v>412340878</v>
      </c>
      <c r="B1106" s="24" t="n">
        <v>46195</v>
      </c>
      <c r="C1106" s="25" t="s">
        <v>324</v>
      </c>
      <c r="D1106" s="25" t="s">
        <v>88</v>
      </c>
      <c r="E1106" s="25" t="s">
        <v>89</v>
      </c>
      <c r="F1106" s="25" t="s">
        <v>83</v>
      </c>
      <c r="G1106" s="25" t="s">
        <v>41</v>
      </c>
      <c r="H1106" s="21" t="n">
        <v>33500</v>
      </c>
      <c r="I1106" s="25" t="s">
        <v>1470</v>
      </c>
      <c r="J1106" s="25" t="s">
        <v>119</v>
      </c>
      <c r="K1106" s="25" t="s">
        <v>1471</v>
      </c>
      <c r="L1106" s="25"/>
      <c r="M1106" s="25"/>
      <c r="N1106" s="26" t="n">
        <f aca="false">DATE(YEAR(B1106),MONTH(B1106),1)</f>
        <v>46174</v>
      </c>
      <c r="O1106" s="12" t="n">
        <f aca="false">IF(I1106="","",INDEX('Jobber quotes'!$C$2:$C$1101,MATCH(I1106,'Jobber quotes'!$A$2:$A$1101,0))-B1106)</f>
        <v>5</v>
      </c>
    </row>
    <row r="1107" customFormat="false" ht="15" hidden="false" customHeight="false" outlineLevel="0" collapsed="false">
      <c r="A1107" s="23" t="n">
        <v>412340900</v>
      </c>
      <c r="B1107" s="24" t="n">
        <v>46195</v>
      </c>
      <c r="C1107" s="25" t="s">
        <v>637</v>
      </c>
      <c r="D1107" s="25" t="s">
        <v>127</v>
      </c>
      <c r="E1107" s="25" t="s">
        <v>102</v>
      </c>
      <c r="F1107" s="25" t="s">
        <v>90</v>
      </c>
      <c r="G1107" s="25" t="s">
        <v>42</v>
      </c>
      <c r="H1107" s="21" t="n">
        <v>2600</v>
      </c>
      <c r="I1107" s="25" t="s">
        <v>1472</v>
      </c>
      <c r="J1107" s="25" t="s">
        <v>85</v>
      </c>
      <c r="K1107" s="25"/>
      <c r="L1107" s="25" t="s">
        <v>109</v>
      </c>
      <c r="M1107" s="25"/>
      <c r="N1107" s="26" t="n">
        <f aca="false">DATE(YEAR(B1107),MONTH(B1107),1)</f>
        <v>46174</v>
      </c>
      <c r="O1107" s="12" t="n">
        <f aca="false">IF(I1107="","",INDEX('Jobber quotes'!$C$2:$C$1101,MATCH(I1107,'Jobber quotes'!$A$2:$A$1101,0))-B1107)</f>
        <v>5</v>
      </c>
    </row>
    <row r="1108" customFormat="false" ht="15" hidden="false" customHeight="false" outlineLevel="0" collapsed="false">
      <c r="A1108" s="23" t="n">
        <v>412340926</v>
      </c>
      <c r="B1108" s="24" t="n">
        <v>46196</v>
      </c>
      <c r="C1108" s="25" t="s">
        <v>659</v>
      </c>
      <c r="D1108" s="25" t="s">
        <v>111</v>
      </c>
      <c r="E1108" s="25" t="s">
        <v>112</v>
      </c>
      <c r="F1108" s="25" t="s">
        <v>94</v>
      </c>
      <c r="G1108" s="25" t="s">
        <v>42</v>
      </c>
      <c r="H1108" s="21" t="n">
        <v>35050</v>
      </c>
      <c r="I1108" s="25" t="s">
        <v>1473</v>
      </c>
      <c r="J1108" s="25" t="s">
        <v>85</v>
      </c>
      <c r="K1108" s="25"/>
      <c r="L1108" s="25" t="s">
        <v>92</v>
      </c>
      <c r="M1108" s="25" t="s">
        <v>125</v>
      </c>
      <c r="N1108" s="26" t="n">
        <f aca="false">DATE(YEAR(B1108),MONTH(B1108),1)</f>
        <v>46174</v>
      </c>
      <c r="O1108" s="12" t="n">
        <f aca="false">IF(I1108="","",INDEX('Jobber quotes'!$C$2:$C$1101,MATCH(I1108,'Jobber quotes'!$A$2:$A$1101,0))-B1108)</f>
        <v>5</v>
      </c>
    </row>
    <row r="1109" customFormat="false" ht="15" hidden="false" customHeight="false" outlineLevel="0" collapsed="false">
      <c r="A1109" s="23" t="n">
        <v>412340968</v>
      </c>
      <c r="B1109" s="24" t="n">
        <v>46196</v>
      </c>
      <c r="C1109" s="25" t="s">
        <v>519</v>
      </c>
      <c r="D1109" s="25" t="s">
        <v>127</v>
      </c>
      <c r="E1109" s="25" t="s">
        <v>112</v>
      </c>
      <c r="F1109" s="25" t="s">
        <v>83</v>
      </c>
      <c r="G1109" s="25" t="s">
        <v>41</v>
      </c>
      <c r="H1109" s="21" t="n">
        <v>6450</v>
      </c>
      <c r="I1109" s="25" t="s">
        <v>1474</v>
      </c>
      <c r="J1109" s="25" t="s">
        <v>119</v>
      </c>
      <c r="K1109" s="25" t="s">
        <v>1475</v>
      </c>
      <c r="L1109" s="25"/>
      <c r="M1109" s="25"/>
      <c r="N1109" s="26" t="n">
        <f aca="false">DATE(YEAR(B1109),MONTH(B1109),1)</f>
        <v>46174</v>
      </c>
      <c r="O1109" s="12" t="n">
        <f aca="false">IF(I1109="","",INDEX('Jobber quotes'!$C$2:$C$1101,MATCH(I1109,'Jobber quotes'!$A$2:$A$1101,0))-B1109)</f>
        <v>13</v>
      </c>
    </row>
    <row r="1110" customFormat="false" ht="15" hidden="false" customHeight="false" outlineLevel="0" collapsed="false">
      <c r="A1110" s="23" t="n">
        <v>412341023</v>
      </c>
      <c r="B1110" s="24" t="n">
        <v>46196</v>
      </c>
      <c r="C1110" s="25" t="s">
        <v>500</v>
      </c>
      <c r="D1110" s="25" t="s">
        <v>81</v>
      </c>
      <c r="E1110" s="25" t="s">
        <v>82</v>
      </c>
      <c r="F1110" s="25" t="s">
        <v>90</v>
      </c>
      <c r="G1110" s="25" t="s">
        <v>41</v>
      </c>
      <c r="H1110" s="21" t="n">
        <v>21050</v>
      </c>
      <c r="I1110" s="25" t="s">
        <v>1476</v>
      </c>
      <c r="J1110" s="25" t="s">
        <v>119</v>
      </c>
      <c r="K1110" s="25" t="s">
        <v>1477</v>
      </c>
      <c r="L1110" s="25"/>
      <c r="M1110" s="25"/>
      <c r="N1110" s="26" t="n">
        <f aca="false">DATE(YEAR(B1110),MONTH(B1110),1)</f>
        <v>46174</v>
      </c>
      <c r="O1110" s="12" t="n">
        <f aca="false">IF(I1110="","",INDEX('Jobber quotes'!$C$2:$C$1101,MATCH(I1110,'Jobber quotes'!$A$2:$A$1101,0))-B1110)</f>
        <v>6</v>
      </c>
    </row>
    <row r="1111" customFormat="false" ht="15" hidden="false" customHeight="false" outlineLevel="0" collapsed="false">
      <c r="A1111" s="23" t="n">
        <v>412341059</v>
      </c>
      <c r="B1111" s="24" t="n">
        <v>46197</v>
      </c>
      <c r="C1111" s="25" t="s">
        <v>1478</v>
      </c>
      <c r="D1111" s="25" t="s">
        <v>81</v>
      </c>
      <c r="E1111" s="25" t="s">
        <v>82</v>
      </c>
      <c r="F1111" s="25" t="s">
        <v>94</v>
      </c>
      <c r="G1111" s="25" t="s">
        <v>42</v>
      </c>
      <c r="H1111" s="21" t="n">
        <v>24300</v>
      </c>
      <c r="I1111" s="25" t="s">
        <v>1479</v>
      </c>
      <c r="J1111" s="25" t="s">
        <v>85</v>
      </c>
      <c r="K1111" s="25"/>
      <c r="L1111" s="25" t="s">
        <v>109</v>
      </c>
      <c r="M1111" s="25" t="s">
        <v>125</v>
      </c>
      <c r="N1111" s="26" t="n">
        <f aca="false">DATE(YEAR(B1111),MONTH(B1111),1)</f>
        <v>46174</v>
      </c>
      <c r="O1111" s="12" t="n">
        <f aca="false">IF(I1111="","",INDEX('Jobber quotes'!$C$2:$C$1101,MATCH(I1111,'Jobber quotes'!$A$2:$A$1101,0))-B1111)</f>
        <v>6</v>
      </c>
    </row>
    <row r="1112" customFormat="false" ht="15" hidden="false" customHeight="false" outlineLevel="0" collapsed="false">
      <c r="A1112" s="23" t="n">
        <v>412341100</v>
      </c>
      <c r="B1112" s="24" t="n">
        <v>46197</v>
      </c>
      <c r="C1112" s="25" t="s">
        <v>578</v>
      </c>
      <c r="D1112" s="25" t="s">
        <v>156</v>
      </c>
      <c r="E1112" s="25" t="s">
        <v>107</v>
      </c>
      <c r="F1112" s="25" t="s">
        <v>83</v>
      </c>
      <c r="G1112" s="25" t="s">
        <v>115</v>
      </c>
      <c r="H1112" s="21"/>
      <c r="I1112" s="25"/>
      <c r="J1112" s="25"/>
      <c r="K1112" s="25"/>
      <c r="L1112" s="25" t="s">
        <v>146</v>
      </c>
      <c r="M1112" s="25"/>
      <c r="N1112" s="26" t="n">
        <f aca="false">DATE(YEAR(B1112),MONTH(B1112),1)</f>
        <v>46174</v>
      </c>
      <c r="O1112" s="12" t="str">
        <f aca="false">IF(I1112="","",INDEX('Jobber quotes'!$C$2:$C$1101,MATCH(I1112,'Jobber quotes'!$A$2:$A$1101,0))-B1112)</f>
        <v/>
      </c>
    </row>
    <row r="1113" customFormat="false" ht="15" hidden="false" customHeight="false" outlineLevel="0" collapsed="false">
      <c r="A1113" s="23" t="n">
        <v>412341109</v>
      </c>
      <c r="B1113" s="24" t="n">
        <v>46197</v>
      </c>
      <c r="C1113" s="25" t="s">
        <v>297</v>
      </c>
      <c r="D1113" s="25" t="s">
        <v>156</v>
      </c>
      <c r="E1113" s="25" t="s">
        <v>82</v>
      </c>
      <c r="F1113" s="25" t="s">
        <v>90</v>
      </c>
      <c r="G1113" s="25" t="s">
        <v>42</v>
      </c>
      <c r="H1113" s="21" t="n">
        <v>21000</v>
      </c>
      <c r="I1113" s="25" t="s">
        <v>1480</v>
      </c>
      <c r="J1113" s="25" t="s">
        <v>85</v>
      </c>
      <c r="K1113" s="25"/>
      <c r="L1113" s="25" t="s">
        <v>109</v>
      </c>
      <c r="M1113" s="25"/>
      <c r="N1113" s="26" t="n">
        <f aca="false">DATE(YEAR(B1113),MONTH(B1113),1)</f>
        <v>46174</v>
      </c>
      <c r="O1113" s="12" t="n">
        <f aca="false">IF(I1113="","",INDEX('Jobber quotes'!$C$2:$C$1101,MATCH(I1113,'Jobber quotes'!$A$2:$A$1101,0))-B1113)</f>
        <v>2</v>
      </c>
    </row>
    <row r="1114" customFormat="false" ht="15" hidden="false" customHeight="false" outlineLevel="0" collapsed="false">
      <c r="A1114" s="23" t="n">
        <v>412341144</v>
      </c>
      <c r="B1114" s="24" t="n">
        <v>46198</v>
      </c>
      <c r="C1114" s="25" t="s">
        <v>208</v>
      </c>
      <c r="D1114" s="25" t="s">
        <v>106</v>
      </c>
      <c r="E1114" s="25" t="s">
        <v>89</v>
      </c>
      <c r="F1114" s="25" t="s">
        <v>94</v>
      </c>
      <c r="G1114" s="25" t="s">
        <v>41</v>
      </c>
      <c r="H1114" s="21" t="n">
        <v>6400</v>
      </c>
      <c r="I1114" s="25" t="s">
        <v>1481</v>
      </c>
      <c r="J1114" s="25" t="s">
        <v>119</v>
      </c>
      <c r="K1114" s="25" t="s">
        <v>1482</v>
      </c>
      <c r="L1114" s="25"/>
      <c r="M1114" s="25" t="s">
        <v>125</v>
      </c>
      <c r="N1114" s="26" t="n">
        <f aca="false">DATE(YEAR(B1114),MONTH(B1114),1)</f>
        <v>46174</v>
      </c>
      <c r="O1114" s="12" t="n">
        <f aca="false">IF(I1114="","",INDEX('Jobber quotes'!$C$2:$C$1101,MATCH(I1114,'Jobber quotes'!$A$2:$A$1101,0))-B1114)</f>
        <v>10</v>
      </c>
    </row>
    <row r="1115" customFormat="false" ht="15" hidden="false" customHeight="false" outlineLevel="0" collapsed="false">
      <c r="A1115" s="23" t="n">
        <v>412341192</v>
      </c>
      <c r="B1115" s="24" t="n">
        <v>46198</v>
      </c>
      <c r="C1115" s="25" t="s">
        <v>751</v>
      </c>
      <c r="D1115" s="25" t="s">
        <v>81</v>
      </c>
      <c r="E1115" s="25" t="s">
        <v>107</v>
      </c>
      <c r="F1115" s="25" t="s">
        <v>83</v>
      </c>
      <c r="G1115" s="25" t="s">
        <v>115</v>
      </c>
      <c r="H1115" s="21"/>
      <c r="I1115" s="25"/>
      <c r="J1115" s="25"/>
      <c r="K1115" s="25"/>
      <c r="L1115" s="25" t="s">
        <v>116</v>
      </c>
      <c r="M1115" s="25"/>
      <c r="N1115" s="26" t="n">
        <f aca="false">DATE(YEAR(B1115),MONTH(B1115),1)</f>
        <v>46174</v>
      </c>
      <c r="O1115" s="12" t="str">
        <f aca="false">IF(I1115="","",INDEX('Jobber quotes'!$C$2:$C$1101,MATCH(I1115,'Jobber quotes'!$A$2:$A$1101,0))-B1115)</f>
        <v/>
      </c>
    </row>
    <row r="1116" customFormat="false" ht="15" hidden="false" customHeight="false" outlineLevel="0" collapsed="false">
      <c r="A1116" s="23" t="n">
        <v>412341234</v>
      </c>
      <c r="B1116" s="24" t="n">
        <v>46198</v>
      </c>
      <c r="C1116" s="25" t="s">
        <v>297</v>
      </c>
      <c r="D1116" s="25" t="s">
        <v>156</v>
      </c>
      <c r="E1116" s="25" t="s">
        <v>89</v>
      </c>
      <c r="F1116" s="25" t="s">
        <v>90</v>
      </c>
      <c r="G1116" s="25" t="s">
        <v>115</v>
      </c>
      <c r="H1116" s="21"/>
      <c r="I1116" s="25"/>
      <c r="J1116" s="25"/>
      <c r="K1116" s="25"/>
      <c r="L1116" s="25" t="s">
        <v>146</v>
      </c>
      <c r="M1116" s="25"/>
      <c r="N1116" s="26" t="n">
        <f aca="false">DATE(YEAR(B1116),MONTH(B1116),1)</f>
        <v>46174</v>
      </c>
      <c r="O1116" s="12" t="str">
        <f aca="false">IF(I1116="","",INDEX('Jobber quotes'!$C$2:$C$1101,MATCH(I1116,'Jobber quotes'!$A$2:$A$1101,0))-B1116)</f>
        <v/>
      </c>
    </row>
    <row r="1117" customFormat="false" ht="15" hidden="false" customHeight="false" outlineLevel="0" collapsed="false">
      <c r="A1117" s="23" t="n">
        <v>412341281</v>
      </c>
      <c r="B1117" s="24" t="n">
        <v>46198</v>
      </c>
      <c r="C1117" s="25" t="s">
        <v>216</v>
      </c>
      <c r="D1117" s="25" t="s">
        <v>88</v>
      </c>
      <c r="E1117" s="25" t="s">
        <v>89</v>
      </c>
      <c r="F1117" s="25" t="s">
        <v>94</v>
      </c>
      <c r="G1117" s="25" t="s">
        <v>42</v>
      </c>
      <c r="H1117" s="21" t="n">
        <v>36750</v>
      </c>
      <c r="I1117" s="25" t="s">
        <v>1483</v>
      </c>
      <c r="J1117" s="25" t="s">
        <v>85</v>
      </c>
      <c r="K1117" s="25"/>
      <c r="L1117" s="25" t="s">
        <v>92</v>
      </c>
      <c r="M1117" s="25"/>
      <c r="N1117" s="26" t="n">
        <f aca="false">DATE(YEAR(B1117),MONTH(B1117),1)</f>
        <v>46174</v>
      </c>
      <c r="O1117" s="12" t="n">
        <f aca="false">IF(I1117="","",INDEX('Jobber quotes'!$C$2:$C$1101,MATCH(I1117,'Jobber quotes'!$A$2:$A$1101,0))-B1117)</f>
        <v>13</v>
      </c>
    </row>
    <row r="1118" customFormat="false" ht="15" hidden="false" customHeight="false" outlineLevel="0" collapsed="false">
      <c r="A1118" s="23" t="n">
        <v>412341322</v>
      </c>
      <c r="B1118" s="24" t="n">
        <v>46198</v>
      </c>
      <c r="C1118" s="25" t="s">
        <v>228</v>
      </c>
      <c r="D1118" s="25" t="s">
        <v>101</v>
      </c>
      <c r="E1118" s="25" t="s">
        <v>89</v>
      </c>
      <c r="F1118" s="25" t="s">
        <v>83</v>
      </c>
      <c r="G1118" s="25" t="s">
        <v>103</v>
      </c>
      <c r="H1118" s="21"/>
      <c r="I1118" s="25"/>
      <c r="J1118" s="25"/>
      <c r="K1118" s="25"/>
      <c r="L1118" s="25"/>
      <c r="M1118" s="25" t="s">
        <v>104</v>
      </c>
      <c r="N1118" s="26" t="n">
        <f aca="false">DATE(YEAR(B1118),MONTH(B1118),1)</f>
        <v>46174</v>
      </c>
      <c r="O1118" s="12" t="str">
        <f aca="false">IF(I1118="","",INDEX('Jobber quotes'!$C$2:$C$1101,MATCH(I1118,'Jobber quotes'!$A$2:$A$1101,0))-B1118)</f>
        <v/>
      </c>
    </row>
    <row r="1119" customFormat="false" ht="15" hidden="false" customHeight="false" outlineLevel="0" collapsed="false">
      <c r="A1119" s="23" t="n">
        <v>412341342</v>
      </c>
      <c r="B1119" s="24" t="n">
        <v>46198</v>
      </c>
      <c r="C1119" s="25" t="s">
        <v>753</v>
      </c>
      <c r="D1119" s="25" t="s">
        <v>127</v>
      </c>
      <c r="E1119" s="25" t="s">
        <v>89</v>
      </c>
      <c r="F1119" s="25" t="s">
        <v>90</v>
      </c>
      <c r="G1119" s="25" t="s">
        <v>42</v>
      </c>
      <c r="H1119" s="21" t="n">
        <v>15200</v>
      </c>
      <c r="I1119" s="25" t="s">
        <v>1484</v>
      </c>
      <c r="J1119" s="25" t="s">
        <v>85</v>
      </c>
      <c r="K1119" s="25"/>
      <c r="L1119" s="25" t="s">
        <v>99</v>
      </c>
      <c r="M1119" s="25" t="s">
        <v>125</v>
      </c>
      <c r="N1119" s="26" t="n">
        <f aca="false">DATE(YEAR(B1119),MONTH(B1119),1)</f>
        <v>46174</v>
      </c>
      <c r="O1119" s="12" t="n">
        <f aca="false">IF(I1119="","",INDEX('Jobber quotes'!$C$2:$C$1101,MATCH(I1119,'Jobber quotes'!$A$2:$A$1101,0))-B1119)</f>
        <v>4</v>
      </c>
    </row>
    <row r="1120" customFormat="false" ht="15" hidden="false" customHeight="false" outlineLevel="0" collapsed="false">
      <c r="A1120" s="23" t="n">
        <v>412341394</v>
      </c>
      <c r="B1120" s="24" t="n">
        <v>46198</v>
      </c>
      <c r="C1120" s="25" t="s">
        <v>626</v>
      </c>
      <c r="D1120" s="25" t="s">
        <v>101</v>
      </c>
      <c r="E1120" s="25" t="s">
        <v>97</v>
      </c>
      <c r="F1120" s="25" t="s">
        <v>94</v>
      </c>
      <c r="G1120" s="25" t="s">
        <v>41</v>
      </c>
      <c r="H1120" s="21" t="n">
        <v>21550</v>
      </c>
      <c r="I1120" s="25" t="s">
        <v>1485</v>
      </c>
      <c r="J1120" s="25" t="s">
        <v>119</v>
      </c>
      <c r="K1120" s="25" t="s">
        <v>1486</v>
      </c>
      <c r="L1120" s="25"/>
      <c r="M1120" s="25"/>
      <c r="N1120" s="26" t="n">
        <f aca="false">DATE(YEAR(B1120),MONTH(B1120),1)</f>
        <v>46174</v>
      </c>
      <c r="O1120" s="12" t="n">
        <f aca="false">IF(I1120="","",INDEX('Jobber quotes'!$C$2:$C$1101,MATCH(I1120,'Jobber quotes'!$A$2:$A$1101,0))-B1120)</f>
        <v>2</v>
      </c>
    </row>
    <row r="1121" customFormat="false" ht="15" hidden="false" customHeight="false" outlineLevel="0" collapsed="false">
      <c r="A1121" s="23" t="n">
        <v>412341421</v>
      </c>
      <c r="B1121" s="24" t="n">
        <v>46198</v>
      </c>
      <c r="C1121" s="25" t="s">
        <v>279</v>
      </c>
      <c r="D1121" s="25" t="s">
        <v>106</v>
      </c>
      <c r="E1121" s="25" t="s">
        <v>89</v>
      </c>
      <c r="F1121" s="25" t="s">
        <v>83</v>
      </c>
      <c r="G1121" s="25" t="s">
        <v>42</v>
      </c>
      <c r="H1121" s="21" t="n">
        <v>6900</v>
      </c>
      <c r="I1121" s="25" t="s">
        <v>1487</v>
      </c>
      <c r="J1121" s="25" t="s">
        <v>85</v>
      </c>
      <c r="K1121" s="25"/>
      <c r="L1121" s="25" t="s">
        <v>99</v>
      </c>
      <c r="M1121" s="25"/>
      <c r="N1121" s="26" t="n">
        <f aca="false">DATE(YEAR(B1121),MONTH(B1121),1)</f>
        <v>46174</v>
      </c>
      <c r="O1121" s="12" t="n">
        <f aca="false">IF(I1121="","",INDEX('Jobber quotes'!$C$2:$C$1101,MATCH(I1121,'Jobber quotes'!$A$2:$A$1101,0))-B1121)</f>
        <v>11</v>
      </c>
    </row>
    <row r="1122" customFormat="false" ht="15" hidden="false" customHeight="false" outlineLevel="0" collapsed="false">
      <c r="A1122" s="23" t="n">
        <v>412341458</v>
      </c>
      <c r="B1122" s="24" t="n">
        <v>46198</v>
      </c>
      <c r="C1122" s="25" t="s">
        <v>121</v>
      </c>
      <c r="D1122" s="25" t="s">
        <v>81</v>
      </c>
      <c r="E1122" s="25" t="s">
        <v>82</v>
      </c>
      <c r="F1122" s="25" t="s">
        <v>90</v>
      </c>
      <c r="G1122" s="25" t="s">
        <v>41</v>
      </c>
      <c r="H1122" s="21" t="n">
        <v>11350</v>
      </c>
      <c r="I1122" s="25" t="s">
        <v>1488</v>
      </c>
      <c r="J1122" s="25" t="s">
        <v>119</v>
      </c>
      <c r="K1122" s="25" t="s">
        <v>1489</v>
      </c>
      <c r="L1122" s="25"/>
      <c r="M1122" s="25" t="s">
        <v>147</v>
      </c>
      <c r="N1122" s="26" t="n">
        <f aca="false">DATE(YEAR(B1122),MONTH(B1122),1)</f>
        <v>46174</v>
      </c>
      <c r="O1122" s="12" t="n">
        <f aca="false">IF(I1122="","",INDEX('Jobber quotes'!$C$2:$C$1101,MATCH(I1122,'Jobber quotes'!$A$2:$A$1101,0))-B1122)</f>
        <v>5</v>
      </c>
    </row>
    <row r="1123" customFormat="false" ht="15" hidden="false" customHeight="false" outlineLevel="0" collapsed="false">
      <c r="A1123" s="23" t="n">
        <v>412341504</v>
      </c>
      <c r="B1123" s="24" t="n">
        <v>46199</v>
      </c>
      <c r="C1123" s="25" t="s">
        <v>282</v>
      </c>
      <c r="D1123" s="25" t="s">
        <v>156</v>
      </c>
      <c r="E1123" s="25" t="s">
        <v>97</v>
      </c>
      <c r="F1123" s="25" t="s">
        <v>94</v>
      </c>
      <c r="G1123" s="25" t="s">
        <v>41</v>
      </c>
      <c r="H1123" s="21" t="n">
        <v>22100</v>
      </c>
      <c r="I1123" s="25" t="s">
        <v>1490</v>
      </c>
      <c r="J1123" s="25" t="s">
        <v>119</v>
      </c>
      <c r="K1123" s="25" t="s">
        <v>1491</v>
      </c>
      <c r="L1123" s="25"/>
      <c r="M1123" s="25"/>
      <c r="N1123" s="26" t="n">
        <f aca="false">DATE(YEAR(B1123),MONTH(B1123),1)</f>
        <v>46174</v>
      </c>
      <c r="O1123" s="12" t="n">
        <f aca="false">IF(I1123="","",INDEX('Jobber quotes'!$C$2:$C$1101,MATCH(I1123,'Jobber quotes'!$A$2:$A$1101,0))-B1123)</f>
        <v>7</v>
      </c>
    </row>
    <row r="1124" customFormat="false" ht="15" hidden="false" customHeight="false" outlineLevel="0" collapsed="false">
      <c r="A1124" s="23" t="n">
        <v>412341531</v>
      </c>
      <c r="B1124" s="24" t="n">
        <v>46199</v>
      </c>
      <c r="C1124" s="25" t="s">
        <v>334</v>
      </c>
      <c r="D1124" s="25" t="s">
        <v>156</v>
      </c>
      <c r="E1124" s="25" t="s">
        <v>82</v>
      </c>
      <c r="F1124" s="25" t="s">
        <v>83</v>
      </c>
      <c r="G1124" s="25" t="s">
        <v>42</v>
      </c>
      <c r="H1124" s="21" t="n">
        <v>14750</v>
      </c>
      <c r="I1124" s="25" t="s">
        <v>1492</v>
      </c>
      <c r="J1124" s="25" t="s">
        <v>85</v>
      </c>
      <c r="K1124" s="25"/>
      <c r="L1124" s="25" t="s">
        <v>92</v>
      </c>
      <c r="M1124" s="25"/>
      <c r="N1124" s="26" t="n">
        <f aca="false">DATE(YEAR(B1124),MONTH(B1124),1)</f>
        <v>46174</v>
      </c>
      <c r="O1124" s="12" t="n">
        <f aca="false">IF(I1124="","",INDEX('Jobber quotes'!$C$2:$C$1101,MATCH(I1124,'Jobber quotes'!$A$2:$A$1101,0))-B1124)</f>
        <v>5</v>
      </c>
    </row>
    <row r="1125" customFormat="false" ht="15" hidden="false" customHeight="false" outlineLevel="0" collapsed="false">
      <c r="A1125" s="23" t="n">
        <v>412341578</v>
      </c>
      <c r="B1125" s="24" t="n">
        <v>46199</v>
      </c>
      <c r="C1125" s="25" t="s">
        <v>515</v>
      </c>
      <c r="D1125" s="25" t="s">
        <v>127</v>
      </c>
      <c r="E1125" s="25" t="s">
        <v>112</v>
      </c>
      <c r="F1125" s="25" t="s">
        <v>90</v>
      </c>
      <c r="G1125" s="25" t="s">
        <v>41</v>
      </c>
      <c r="H1125" s="21" t="n">
        <v>8200</v>
      </c>
      <c r="I1125" s="25" t="s">
        <v>1493</v>
      </c>
      <c r="J1125" s="25" t="s">
        <v>119</v>
      </c>
      <c r="K1125" s="25" t="s">
        <v>1494</v>
      </c>
      <c r="L1125" s="25"/>
      <c r="M1125" s="25" t="s">
        <v>125</v>
      </c>
      <c r="N1125" s="26" t="n">
        <f aca="false">DATE(YEAR(B1125),MONTH(B1125),1)</f>
        <v>46174</v>
      </c>
      <c r="O1125" s="12" t="n">
        <f aca="false">IF(I1125="","",INDEX('Jobber quotes'!$C$2:$C$1101,MATCH(I1125,'Jobber quotes'!$A$2:$A$1101,0))-B1125)</f>
        <v>14</v>
      </c>
    </row>
    <row r="1126" customFormat="false" ht="15" hidden="false" customHeight="false" outlineLevel="0" collapsed="false">
      <c r="A1126" s="23" t="n">
        <v>412341599</v>
      </c>
      <c r="B1126" s="24" t="n">
        <v>46200</v>
      </c>
      <c r="C1126" s="25" t="s">
        <v>1106</v>
      </c>
      <c r="D1126" s="25" t="s">
        <v>106</v>
      </c>
      <c r="E1126" s="25" t="s">
        <v>107</v>
      </c>
      <c r="F1126" s="25" t="s">
        <v>94</v>
      </c>
      <c r="G1126" s="25" t="s">
        <v>42</v>
      </c>
      <c r="H1126" s="21" t="n">
        <v>7200</v>
      </c>
      <c r="I1126" s="25" t="s">
        <v>1495</v>
      </c>
      <c r="J1126" s="25" t="s">
        <v>85</v>
      </c>
      <c r="K1126" s="25"/>
      <c r="L1126" s="25" t="s">
        <v>86</v>
      </c>
      <c r="M1126" s="25"/>
      <c r="N1126" s="26" t="n">
        <f aca="false">DATE(YEAR(B1126),MONTH(B1126),1)</f>
        <v>46174</v>
      </c>
      <c r="O1126" s="12" t="n">
        <f aca="false">IF(I1126="","",INDEX('Jobber quotes'!$C$2:$C$1101,MATCH(I1126,'Jobber quotes'!$A$2:$A$1101,0))-B1126)</f>
        <v>9</v>
      </c>
    </row>
    <row r="1127" customFormat="false" ht="15" hidden="false" customHeight="false" outlineLevel="0" collapsed="false">
      <c r="A1127" s="23" t="n">
        <v>412341635</v>
      </c>
      <c r="B1127" s="24" t="n">
        <v>46200</v>
      </c>
      <c r="C1127" s="25" t="s">
        <v>722</v>
      </c>
      <c r="D1127" s="25" t="s">
        <v>88</v>
      </c>
      <c r="E1127" s="25" t="s">
        <v>97</v>
      </c>
      <c r="F1127" s="25" t="s">
        <v>83</v>
      </c>
      <c r="G1127" s="25" t="s">
        <v>115</v>
      </c>
      <c r="H1127" s="21"/>
      <c r="I1127" s="25"/>
      <c r="J1127" s="25"/>
      <c r="K1127" s="25"/>
      <c r="L1127" s="25" t="s">
        <v>146</v>
      </c>
      <c r="M1127" s="25"/>
      <c r="N1127" s="26" t="n">
        <f aca="false">DATE(YEAR(B1127),MONTH(B1127),1)</f>
        <v>46174</v>
      </c>
      <c r="O1127" s="12" t="str">
        <f aca="false">IF(I1127="","",INDEX('Jobber quotes'!$C$2:$C$1101,MATCH(I1127,'Jobber quotes'!$A$2:$A$1101,0))-B1127)</f>
        <v/>
      </c>
    </row>
    <row r="1128" customFormat="false" ht="15" hidden="false" customHeight="false" outlineLevel="0" collapsed="false">
      <c r="A1128" s="23" t="n">
        <v>412341675</v>
      </c>
      <c r="B1128" s="24" t="n">
        <v>46201</v>
      </c>
      <c r="C1128" s="25" t="s">
        <v>1037</v>
      </c>
      <c r="D1128" s="25" t="s">
        <v>101</v>
      </c>
      <c r="E1128" s="25" t="s">
        <v>89</v>
      </c>
      <c r="F1128" s="25" t="s">
        <v>90</v>
      </c>
      <c r="G1128" s="25" t="s">
        <v>42</v>
      </c>
      <c r="H1128" s="21" t="n">
        <v>5750</v>
      </c>
      <c r="I1128" s="25" t="s">
        <v>1496</v>
      </c>
      <c r="J1128" s="25" t="s">
        <v>85</v>
      </c>
      <c r="K1128" s="25"/>
      <c r="L1128" s="25" t="s">
        <v>86</v>
      </c>
      <c r="M1128" s="25"/>
      <c r="N1128" s="26" t="n">
        <f aca="false">DATE(YEAR(B1128),MONTH(B1128),1)</f>
        <v>46174</v>
      </c>
      <c r="O1128" s="12" t="n">
        <f aca="false">IF(I1128="","",INDEX('Jobber quotes'!$C$2:$C$1101,MATCH(I1128,'Jobber quotes'!$A$2:$A$1101,0))-B1128)</f>
        <v>8</v>
      </c>
    </row>
    <row r="1129" customFormat="false" ht="15" hidden="false" customHeight="false" outlineLevel="0" collapsed="false">
      <c r="A1129" s="23" t="n">
        <v>412341711</v>
      </c>
      <c r="B1129" s="24" t="n">
        <v>46202</v>
      </c>
      <c r="C1129" s="25" t="s">
        <v>177</v>
      </c>
      <c r="D1129" s="25" t="s">
        <v>127</v>
      </c>
      <c r="E1129" s="25" t="s">
        <v>97</v>
      </c>
      <c r="F1129" s="25" t="s">
        <v>94</v>
      </c>
      <c r="G1129" s="25" t="s">
        <v>115</v>
      </c>
      <c r="H1129" s="21"/>
      <c r="I1129" s="25"/>
      <c r="J1129" s="25"/>
      <c r="K1129" s="25"/>
      <c r="L1129" s="25" t="s">
        <v>146</v>
      </c>
      <c r="M1129" s="25"/>
      <c r="N1129" s="26" t="n">
        <f aca="false">DATE(YEAR(B1129),MONTH(B1129),1)</f>
        <v>46174</v>
      </c>
      <c r="O1129" s="12" t="str">
        <f aca="false">IF(I1129="","",INDEX('Jobber quotes'!$C$2:$C$1101,MATCH(I1129,'Jobber quotes'!$A$2:$A$1101,0))-B1129)</f>
        <v/>
      </c>
    </row>
    <row r="1130" customFormat="false" ht="15" hidden="false" customHeight="false" outlineLevel="0" collapsed="false">
      <c r="A1130" s="23" t="n">
        <v>412341751</v>
      </c>
      <c r="B1130" s="24" t="n">
        <v>46202</v>
      </c>
      <c r="C1130" s="25" t="s">
        <v>759</v>
      </c>
      <c r="D1130" s="25" t="s">
        <v>156</v>
      </c>
      <c r="E1130" s="25" t="s">
        <v>107</v>
      </c>
      <c r="F1130" s="25" t="s">
        <v>83</v>
      </c>
      <c r="G1130" s="25" t="s">
        <v>42</v>
      </c>
      <c r="H1130" s="21" t="n">
        <v>25650</v>
      </c>
      <c r="I1130" s="25" t="s">
        <v>1497</v>
      </c>
      <c r="J1130" s="25" t="s">
        <v>85</v>
      </c>
      <c r="K1130" s="25"/>
      <c r="L1130" s="25" t="s">
        <v>92</v>
      </c>
      <c r="M1130" s="25"/>
      <c r="N1130" s="26" t="n">
        <f aca="false">DATE(YEAR(B1130),MONTH(B1130),1)</f>
        <v>46174</v>
      </c>
      <c r="O1130" s="12" t="n">
        <f aca="false">IF(I1130="","",INDEX('Jobber quotes'!$C$2:$C$1101,MATCH(I1130,'Jobber quotes'!$A$2:$A$1101,0))-B1130)</f>
        <v>9</v>
      </c>
    </row>
    <row r="1131" customFormat="false" ht="15" hidden="false" customHeight="false" outlineLevel="0" collapsed="false">
      <c r="A1131" s="23" t="n">
        <v>412341777</v>
      </c>
      <c r="B1131" s="24" t="n">
        <v>46203</v>
      </c>
      <c r="C1131" s="25" t="s">
        <v>532</v>
      </c>
      <c r="D1131" s="25" t="s">
        <v>81</v>
      </c>
      <c r="E1131" s="25" t="s">
        <v>112</v>
      </c>
      <c r="F1131" s="25" t="s">
        <v>90</v>
      </c>
      <c r="G1131" s="25" t="s">
        <v>41</v>
      </c>
      <c r="H1131" s="21" t="n">
        <v>24450</v>
      </c>
      <c r="I1131" s="25" t="s">
        <v>1498</v>
      </c>
      <c r="J1131" s="25" t="s">
        <v>119</v>
      </c>
      <c r="K1131" s="25" t="s">
        <v>1499</v>
      </c>
      <c r="L1131" s="25"/>
      <c r="M1131" s="25" t="s">
        <v>125</v>
      </c>
      <c r="N1131" s="26" t="n">
        <f aca="false">DATE(YEAR(B1131),MONTH(B1131),1)</f>
        <v>46174</v>
      </c>
      <c r="O1131" s="12" t="n">
        <f aca="false">IF(I1131="","",INDEX('Jobber quotes'!$C$2:$C$1101,MATCH(I1131,'Jobber quotes'!$A$2:$A$1101,0))-B1131)</f>
        <v>5</v>
      </c>
    </row>
    <row r="1132" customFormat="false" ht="15" hidden="false" customHeight="false" outlineLevel="0" collapsed="false">
      <c r="A1132" s="23" t="n">
        <v>412341815</v>
      </c>
      <c r="B1132" s="24" t="n">
        <v>46203</v>
      </c>
      <c r="C1132" s="25" t="s">
        <v>126</v>
      </c>
      <c r="D1132" s="25" t="s">
        <v>127</v>
      </c>
      <c r="E1132" s="25" t="s">
        <v>112</v>
      </c>
      <c r="F1132" s="25" t="s">
        <v>94</v>
      </c>
      <c r="G1132" s="25" t="s">
        <v>42</v>
      </c>
      <c r="H1132" s="21" t="n">
        <v>7250</v>
      </c>
      <c r="I1132" s="25" t="s">
        <v>1500</v>
      </c>
      <c r="J1132" s="25" t="s">
        <v>85</v>
      </c>
      <c r="K1132" s="25"/>
      <c r="L1132" s="25" t="s">
        <v>109</v>
      </c>
      <c r="M1132" s="25"/>
      <c r="N1132" s="26" t="n">
        <f aca="false">DATE(YEAR(B1132),MONTH(B1132),1)</f>
        <v>46174</v>
      </c>
      <c r="O1132" s="12" t="n">
        <f aca="false">IF(I1132="","",INDEX('Jobber quotes'!$C$2:$C$1101,MATCH(I1132,'Jobber quotes'!$A$2:$A$1101,0))-B1132)</f>
        <v>2</v>
      </c>
    </row>
    <row r="1133" customFormat="false" ht="15" hidden="false" customHeight="false" outlineLevel="0" collapsed="false">
      <c r="A1133" s="23" t="n">
        <v>412341871</v>
      </c>
      <c r="B1133" s="24" t="n">
        <v>46203</v>
      </c>
      <c r="C1133" s="25" t="s">
        <v>351</v>
      </c>
      <c r="D1133" s="25" t="s">
        <v>111</v>
      </c>
      <c r="E1133" s="25" t="s">
        <v>102</v>
      </c>
      <c r="F1133" s="25" t="s">
        <v>83</v>
      </c>
      <c r="G1133" s="25" t="s">
        <v>103</v>
      </c>
      <c r="H1133" s="21"/>
      <c r="I1133" s="25"/>
      <c r="J1133" s="25"/>
      <c r="K1133" s="25"/>
      <c r="L1133" s="25"/>
      <c r="M1133" s="25" t="s">
        <v>104</v>
      </c>
      <c r="N1133" s="26" t="n">
        <f aca="false">DATE(YEAR(B1133),MONTH(B1133),1)</f>
        <v>46174</v>
      </c>
      <c r="O1133" s="12" t="str">
        <f aca="false">IF(I1133="","",INDEX('Jobber quotes'!$C$2:$C$1101,MATCH(I1133,'Jobber quotes'!$A$2:$A$1101,0))-B1133)</f>
        <v/>
      </c>
    </row>
    <row r="1134" customFormat="false" ht="15" hidden="false" customHeight="false" outlineLevel="0" collapsed="false">
      <c r="A1134" s="23" t="n">
        <v>412341892</v>
      </c>
      <c r="B1134" s="24" t="n">
        <v>46204</v>
      </c>
      <c r="C1134" s="25" t="s">
        <v>251</v>
      </c>
      <c r="D1134" s="25" t="s">
        <v>111</v>
      </c>
      <c r="E1134" s="25" t="s">
        <v>112</v>
      </c>
      <c r="F1134" s="25" t="s">
        <v>90</v>
      </c>
      <c r="G1134" s="25" t="s">
        <v>42</v>
      </c>
      <c r="H1134" s="21" t="n">
        <v>18200</v>
      </c>
      <c r="I1134" s="25" t="s">
        <v>1501</v>
      </c>
      <c r="J1134" s="25" t="s">
        <v>85</v>
      </c>
      <c r="K1134" s="25"/>
      <c r="L1134" s="25" t="s">
        <v>92</v>
      </c>
      <c r="M1134" s="25"/>
      <c r="N1134" s="26" t="n">
        <f aca="false">DATE(YEAR(B1134),MONTH(B1134),1)</f>
        <v>46204</v>
      </c>
      <c r="O1134" s="12" t="n">
        <f aca="false">IF(I1134="","",INDEX('Jobber quotes'!$C$2:$C$1101,MATCH(I1134,'Jobber quotes'!$A$2:$A$1101,0))-B1134)</f>
        <v>5</v>
      </c>
    </row>
    <row r="1135" customFormat="false" ht="15" hidden="false" customHeight="false" outlineLevel="0" collapsed="false">
      <c r="A1135" s="23" t="n">
        <v>412341931</v>
      </c>
      <c r="B1135" s="24" t="n">
        <v>46204</v>
      </c>
      <c r="C1135" s="25" t="s">
        <v>523</v>
      </c>
      <c r="D1135" s="25" t="s">
        <v>111</v>
      </c>
      <c r="E1135" s="25" t="s">
        <v>89</v>
      </c>
      <c r="F1135" s="25" t="s">
        <v>94</v>
      </c>
      <c r="G1135" s="25" t="s">
        <v>42</v>
      </c>
      <c r="H1135" s="21" t="n">
        <v>25650</v>
      </c>
      <c r="I1135" s="25" t="s">
        <v>1502</v>
      </c>
      <c r="J1135" s="25" t="s">
        <v>85</v>
      </c>
      <c r="K1135" s="25"/>
      <c r="L1135" s="25" t="s">
        <v>92</v>
      </c>
      <c r="M1135" s="25"/>
      <c r="N1135" s="26" t="n">
        <f aca="false">DATE(YEAR(B1135),MONTH(B1135),1)</f>
        <v>46204</v>
      </c>
      <c r="O1135" s="12" t="n">
        <f aca="false">IF(I1135="","",INDEX('Jobber quotes'!$C$2:$C$1101,MATCH(I1135,'Jobber quotes'!$A$2:$A$1101,0))-B1135)</f>
        <v>7</v>
      </c>
    </row>
    <row r="1136" customFormat="false" ht="15" hidden="false" customHeight="false" outlineLevel="0" collapsed="false">
      <c r="A1136" s="23" t="n">
        <v>412341968</v>
      </c>
      <c r="B1136" s="24" t="n">
        <v>46205</v>
      </c>
      <c r="C1136" s="25" t="s">
        <v>404</v>
      </c>
      <c r="D1136" s="25" t="s">
        <v>156</v>
      </c>
      <c r="E1136" s="25" t="s">
        <v>89</v>
      </c>
      <c r="F1136" s="25" t="s">
        <v>83</v>
      </c>
      <c r="G1136" s="25" t="s">
        <v>115</v>
      </c>
      <c r="H1136" s="21"/>
      <c r="I1136" s="25"/>
      <c r="J1136" s="25"/>
      <c r="K1136" s="25"/>
      <c r="L1136" s="25" t="s">
        <v>171</v>
      </c>
      <c r="M1136" s="25"/>
      <c r="N1136" s="26" t="n">
        <f aca="false">DATE(YEAR(B1136),MONTH(B1136),1)</f>
        <v>46204</v>
      </c>
      <c r="O1136" s="12" t="str">
        <f aca="false">IF(I1136="","",INDEX('Jobber quotes'!$C$2:$C$1101,MATCH(I1136,'Jobber quotes'!$A$2:$A$1101,0))-B1136)</f>
        <v/>
      </c>
    </row>
    <row r="1137" customFormat="false" ht="15" hidden="false" customHeight="false" outlineLevel="0" collapsed="false">
      <c r="A1137" s="23" t="n">
        <v>412342002</v>
      </c>
      <c r="B1137" s="24" t="n">
        <v>46205</v>
      </c>
      <c r="C1137" s="25" t="s">
        <v>927</v>
      </c>
      <c r="D1137" s="25" t="s">
        <v>127</v>
      </c>
      <c r="E1137" s="25" t="s">
        <v>107</v>
      </c>
      <c r="F1137" s="25" t="s">
        <v>90</v>
      </c>
      <c r="G1137" s="25" t="s">
        <v>41</v>
      </c>
      <c r="H1137" s="21" t="n">
        <v>7350</v>
      </c>
      <c r="I1137" s="25" t="s">
        <v>1503</v>
      </c>
      <c r="J1137" s="25" t="s">
        <v>119</v>
      </c>
      <c r="K1137" s="25" t="s">
        <v>1504</v>
      </c>
      <c r="L1137" s="25"/>
      <c r="M1137" s="25" t="s">
        <v>125</v>
      </c>
      <c r="N1137" s="26" t="n">
        <f aca="false">DATE(YEAR(B1137),MONTH(B1137),1)</f>
        <v>46204</v>
      </c>
      <c r="O1137" s="12" t="n">
        <f aca="false">IF(I1137="","",INDEX('Jobber quotes'!$C$2:$C$1101,MATCH(I1137,'Jobber quotes'!$A$2:$A$1101,0))-B1137)</f>
        <v>7</v>
      </c>
    </row>
    <row r="1138" customFormat="false" ht="15" hidden="false" customHeight="false" outlineLevel="0" collapsed="false">
      <c r="A1138" s="23" t="n">
        <v>412342053</v>
      </c>
      <c r="B1138" s="24" t="n">
        <v>46205</v>
      </c>
      <c r="C1138" s="25" t="s">
        <v>201</v>
      </c>
      <c r="D1138" s="25" t="s">
        <v>88</v>
      </c>
      <c r="E1138" s="25" t="s">
        <v>89</v>
      </c>
      <c r="F1138" s="25" t="s">
        <v>94</v>
      </c>
      <c r="G1138" s="25" t="s">
        <v>115</v>
      </c>
      <c r="H1138" s="21"/>
      <c r="I1138" s="25"/>
      <c r="J1138" s="25"/>
      <c r="K1138" s="25"/>
      <c r="L1138" s="25" t="s">
        <v>164</v>
      </c>
      <c r="M1138" s="25"/>
      <c r="N1138" s="26" t="n">
        <f aca="false">DATE(YEAR(B1138),MONTH(B1138),1)</f>
        <v>46204</v>
      </c>
      <c r="O1138" s="12" t="str">
        <f aca="false">IF(I1138="","",INDEX('Jobber quotes'!$C$2:$C$1101,MATCH(I1138,'Jobber quotes'!$A$2:$A$1101,0))-B1138)</f>
        <v/>
      </c>
    </row>
    <row r="1139" customFormat="false" ht="15" hidden="false" customHeight="false" outlineLevel="0" collapsed="false">
      <c r="A1139" s="23" t="n">
        <v>412342089</v>
      </c>
      <c r="B1139" s="24" t="n">
        <v>46205</v>
      </c>
      <c r="C1139" s="25" t="s">
        <v>209</v>
      </c>
      <c r="D1139" s="25" t="s">
        <v>156</v>
      </c>
      <c r="E1139" s="25" t="s">
        <v>89</v>
      </c>
      <c r="F1139" s="25" t="s">
        <v>83</v>
      </c>
      <c r="G1139" s="25" t="s">
        <v>41</v>
      </c>
      <c r="H1139" s="21" t="n">
        <v>14500</v>
      </c>
      <c r="I1139" s="25" t="s">
        <v>1505</v>
      </c>
      <c r="J1139" s="25" t="s">
        <v>119</v>
      </c>
      <c r="K1139" s="25" t="s">
        <v>1506</v>
      </c>
      <c r="L1139" s="25"/>
      <c r="M1139" s="25"/>
      <c r="N1139" s="26" t="n">
        <f aca="false">DATE(YEAR(B1139),MONTH(B1139),1)</f>
        <v>46204</v>
      </c>
      <c r="O1139" s="12" t="n">
        <f aca="false">IF(I1139="","",INDEX('Jobber quotes'!$C$2:$C$1101,MATCH(I1139,'Jobber quotes'!$A$2:$A$1101,0))-B1139)</f>
        <v>2</v>
      </c>
    </row>
    <row r="1140" customFormat="false" ht="15" hidden="false" customHeight="false" outlineLevel="0" collapsed="false">
      <c r="A1140" s="23" t="n">
        <v>412342123</v>
      </c>
      <c r="B1140" s="24" t="n">
        <v>46205</v>
      </c>
      <c r="C1140" s="25" t="s">
        <v>578</v>
      </c>
      <c r="D1140" s="25" t="s">
        <v>156</v>
      </c>
      <c r="E1140" s="25" t="s">
        <v>89</v>
      </c>
      <c r="F1140" s="25" t="s">
        <v>90</v>
      </c>
      <c r="G1140" s="25" t="s">
        <v>42</v>
      </c>
      <c r="H1140" s="21" t="n">
        <v>15600</v>
      </c>
      <c r="I1140" s="25" t="s">
        <v>1507</v>
      </c>
      <c r="J1140" s="25" t="s">
        <v>85</v>
      </c>
      <c r="K1140" s="25"/>
      <c r="L1140" s="25" t="s">
        <v>86</v>
      </c>
      <c r="M1140" s="25"/>
      <c r="N1140" s="26" t="n">
        <f aca="false">DATE(YEAR(B1140),MONTH(B1140),1)</f>
        <v>46204</v>
      </c>
      <c r="O1140" s="12" t="n">
        <f aca="false">IF(I1140="","",INDEX('Jobber quotes'!$C$2:$C$1101,MATCH(I1140,'Jobber quotes'!$A$2:$A$1101,0))-B1140)</f>
        <v>12</v>
      </c>
    </row>
    <row r="1141" customFormat="false" ht="15" hidden="false" customHeight="false" outlineLevel="0" collapsed="false">
      <c r="A1141" s="23" t="n">
        <v>412342156</v>
      </c>
      <c r="B1141" s="24" t="n">
        <v>46206</v>
      </c>
      <c r="C1141" s="25" t="s">
        <v>407</v>
      </c>
      <c r="D1141" s="25" t="s">
        <v>88</v>
      </c>
      <c r="E1141" s="25" t="s">
        <v>82</v>
      </c>
      <c r="F1141" s="25" t="s">
        <v>94</v>
      </c>
      <c r="G1141" s="25" t="s">
        <v>42</v>
      </c>
      <c r="H1141" s="21" t="n">
        <v>16700</v>
      </c>
      <c r="I1141" s="25" t="s">
        <v>1508</v>
      </c>
      <c r="J1141" s="25" t="s">
        <v>85</v>
      </c>
      <c r="K1141" s="25"/>
      <c r="L1141" s="25" t="s">
        <v>109</v>
      </c>
      <c r="M1141" s="25"/>
      <c r="N1141" s="26" t="n">
        <f aca="false">DATE(YEAR(B1141),MONTH(B1141),1)</f>
        <v>46204</v>
      </c>
      <c r="O1141" s="12" t="n">
        <f aca="false">IF(I1141="","",INDEX('Jobber quotes'!$C$2:$C$1101,MATCH(I1141,'Jobber quotes'!$A$2:$A$1101,0))-B1141)</f>
        <v>3</v>
      </c>
    </row>
    <row r="1142" customFormat="false" ht="15" hidden="false" customHeight="false" outlineLevel="0" collapsed="false">
      <c r="A1142" s="23" t="n">
        <v>412342202</v>
      </c>
      <c r="B1142" s="24" t="n">
        <v>46206</v>
      </c>
      <c r="C1142" s="25" t="s">
        <v>338</v>
      </c>
      <c r="D1142" s="25" t="s">
        <v>88</v>
      </c>
      <c r="E1142" s="25" t="s">
        <v>102</v>
      </c>
      <c r="F1142" s="25" t="s">
        <v>83</v>
      </c>
      <c r="G1142" s="25" t="s">
        <v>41</v>
      </c>
      <c r="H1142" s="21" t="n">
        <v>6550</v>
      </c>
      <c r="I1142" s="25" t="s">
        <v>1509</v>
      </c>
      <c r="J1142" s="25" t="s">
        <v>119</v>
      </c>
      <c r="K1142" s="25" t="s">
        <v>1510</v>
      </c>
      <c r="L1142" s="25"/>
      <c r="M1142" s="25"/>
      <c r="N1142" s="26" t="n">
        <f aca="false">DATE(YEAR(B1142),MONTH(B1142),1)</f>
        <v>46204</v>
      </c>
      <c r="O1142" s="12" t="n">
        <f aca="false">IF(I1142="","",INDEX('Jobber quotes'!$C$2:$C$1101,MATCH(I1142,'Jobber quotes'!$A$2:$A$1101,0))-B1142)</f>
        <v>3</v>
      </c>
    </row>
    <row r="1143" customFormat="false" ht="15" hidden="false" customHeight="false" outlineLevel="0" collapsed="false">
      <c r="A1143" s="23" t="n">
        <v>412342236</v>
      </c>
      <c r="B1143" s="24" t="n">
        <v>46206</v>
      </c>
      <c r="C1143" s="25" t="s">
        <v>445</v>
      </c>
      <c r="D1143" s="25" t="s">
        <v>81</v>
      </c>
      <c r="E1143" s="25" t="s">
        <v>102</v>
      </c>
      <c r="F1143" s="25" t="s">
        <v>90</v>
      </c>
      <c r="G1143" s="25" t="s">
        <v>41</v>
      </c>
      <c r="H1143" s="21" t="n">
        <v>17000</v>
      </c>
      <c r="I1143" s="25" t="s">
        <v>1511</v>
      </c>
      <c r="J1143" s="25" t="s">
        <v>119</v>
      </c>
      <c r="K1143" s="25" t="s">
        <v>1512</v>
      </c>
      <c r="L1143" s="25"/>
      <c r="M1143" s="25"/>
      <c r="N1143" s="26" t="n">
        <f aca="false">DATE(YEAR(B1143),MONTH(B1143),1)</f>
        <v>46204</v>
      </c>
      <c r="O1143" s="12" t="n">
        <f aca="false">IF(I1143="","",INDEX('Jobber quotes'!$C$2:$C$1101,MATCH(I1143,'Jobber quotes'!$A$2:$A$1101,0))-B1143)</f>
        <v>3</v>
      </c>
    </row>
    <row r="1144" customFormat="false" ht="15" hidden="false" customHeight="false" outlineLevel="0" collapsed="false">
      <c r="A1144" s="23" t="n">
        <v>412342280</v>
      </c>
      <c r="B1144" s="24" t="n">
        <v>46207</v>
      </c>
      <c r="C1144" s="25" t="s">
        <v>1307</v>
      </c>
      <c r="D1144" s="25" t="s">
        <v>81</v>
      </c>
      <c r="E1144" s="25" t="s">
        <v>97</v>
      </c>
      <c r="F1144" s="25" t="s">
        <v>94</v>
      </c>
      <c r="G1144" s="25" t="s">
        <v>115</v>
      </c>
      <c r="H1144" s="21"/>
      <c r="I1144" s="25"/>
      <c r="J1144" s="25"/>
      <c r="K1144" s="25"/>
      <c r="L1144" s="25" t="s">
        <v>146</v>
      </c>
      <c r="M1144" s="25"/>
      <c r="N1144" s="26" t="n">
        <f aca="false">DATE(YEAR(B1144),MONTH(B1144),1)</f>
        <v>46204</v>
      </c>
      <c r="O1144" s="12" t="str">
        <f aca="false">IF(I1144="","",INDEX('Jobber quotes'!$C$2:$C$1101,MATCH(I1144,'Jobber quotes'!$A$2:$A$1101,0))-B1144)</f>
        <v/>
      </c>
    </row>
    <row r="1145" customFormat="false" ht="15" hidden="false" customHeight="false" outlineLevel="0" collapsed="false">
      <c r="A1145" s="23" t="n">
        <v>412342298</v>
      </c>
      <c r="B1145" s="24" t="n">
        <v>46208</v>
      </c>
      <c r="C1145" s="25" t="s">
        <v>290</v>
      </c>
      <c r="D1145" s="25" t="s">
        <v>111</v>
      </c>
      <c r="E1145" s="25" t="s">
        <v>107</v>
      </c>
      <c r="F1145" s="25" t="s">
        <v>83</v>
      </c>
      <c r="G1145" s="25" t="s">
        <v>42</v>
      </c>
      <c r="H1145" s="21" t="n">
        <v>20550</v>
      </c>
      <c r="I1145" s="25" t="s">
        <v>1513</v>
      </c>
      <c r="J1145" s="25" t="s">
        <v>85</v>
      </c>
      <c r="K1145" s="25"/>
      <c r="L1145" s="25" t="s">
        <v>92</v>
      </c>
      <c r="M1145" s="25"/>
      <c r="N1145" s="26" t="n">
        <f aca="false">DATE(YEAR(B1145),MONTH(B1145),1)</f>
        <v>46204</v>
      </c>
      <c r="O1145" s="12" t="n">
        <f aca="false">IF(I1145="","",INDEX('Jobber quotes'!$C$2:$C$1101,MATCH(I1145,'Jobber quotes'!$A$2:$A$1101,0))-B1145)</f>
        <v>11</v>
      </c>
    </row>
    <row r="1146" customFormat="false" ht="15" hidden="false" customHeight="false" outlineLevel="0" collapsed="false">
      <c r="A1146" s="23" t="n">
        <v>412342331</v>
      </c>
      <c r="B1146" s="24" t="n">
        <v>46208</v>
      </c>
      <c r="C1146" s="25" t="s">
        <v>659</v>
      </c>
      <c r="D1146" s="25" t="s">
        <v>111</v>
      </c>
      <c r="E1146" s="25" t="s">
        <v>89</v>
      </c>
      <c r="F1146" s="25" t="s">
        <v>90</v>
      </c>
      <c r="G1146" s="25" t="s">
        <v>42</v>
      </c>
      <c r="H1146" s="21" t="n">
        <v>19350</v>
      </c>
      <c r="I1146" s="25" t="s">
        <v>1514</v>
      </c>
      <c r="J1146" s="25" t="s">
        <v>85</v>
      </c>
      <c r="K1146" s="25"/>
      <c r="L1146" s="25" t="s">
        <v>99</v>
      </c>
      <c r="M1146" s="25"/>
      <c r="N1146" s="26" t="n">
        <f aca="false">DATE(YEAR(B1146),MONTH(B1146),1)</f>
        <v>46204</v>
      </c>
      <c r="O1146" s="12" t="n">
        <f aca="false">IF(I1146="","",INDEX('Jobber quotes'!$C$2:$C$1101,MATCH(I1146,'Jobber quotes'!$A$2:$A$1101,0))-B1146)</f>
        <v>9</v>
      </c>
    </row>
    <row r="1147" customFormat="false" ht="15" hidden="false" customHeight="false" outlineLevel="0" collapsed="false">
      <c r="A1147" s="23" t="n">
        <v>412342379</v>
      </c>
      <c r="B1147" s="24" t="n">
        <v>46209</v>
      </c>
      <c r="C1147" s="25" t="s">
        <v>1385</v>
      </c>
      <c r="D1147" s="25" t="s">
        <v>127</v>
      </c>
      <c r="E1147" s="25" t="s">
        <v>107</v>
      </c>
      <c r="F1147" s="25" t="s">
        <v>94</v>
      </c>
      <c r="G1147" s="25" t="s">
        <v>115</v>
      </c>
      <c r="H1147" s="21"/>
      <c r="I1147" s="25"/>
      <c r="J1147" s="25"/>
      <c r="K1147" s="25"/>
      <c r="L1147" s="25" t="s">
        <v>171</v>
      </c>
      <c r="M1147" s="25"/>
      <c r="N1147" s="26" t="n">
        <f aca="false">DATE(YEAR(B1147),MONTH(B1147),1)</f>
        <v>46204</v>
      </c>
      <c r="O1147" s="12" t="str">
        <f aca="false">IF(I1147="","",INDEX('Jobber quotes'!$C$2:$C$1101,MATCH(I1147,'Jobber quotes'!$A$2:$A$1101,0))-B1147)</f>
        <v/>
      </c>
    </row>
    <row r="1148" customFormat="false" ht="15" hidden="false" customHeight="false" outlineLevel="0" collapsed="false">
      <c r="A1148" s="23" t="n">
        <v>412342423</v>
      </c>
      <c r="B1148" s="24" t="n">
        <v>46209</v>
      </c>
      <c r="C1148" s="25" t="s">
        <v>399</v>
      </c>
      <c r="D1148" s="25" t="s">
        <v>81</v>
      </c>
      <c r="E1148" s="25" t="s">
        <v>89</v>
      </c>
      <c r="F1148" s="25" t="s">
        <v>83</v>
      </c>
      <c r="G1148" s="25" t="s">
        <v>41</v>
      </c>
      <c r="H1148" s="21" t="n">
        <v>23300</v>
      </c>
      <c r="I1148" s="25" t="s">
        <v>1515</v>
      </c>
      <c r="J1148" s="25" t="s">
        <v>119</v>
      </c>
      <c r="K1148" s="25" t="s">
        <v>1516</v>
      </c>
      <c r="L1148" s="25"/>
      <c r="M1148" s="25"/>
      <c r="N1148" s="26" t="n">
        <f aca="false">DATE(YEAR(B1148),MONTH(B1148),1)</f>
        <v>46204</v>
      </c>
      <c r="O1148" s="12" t="n">
        <f aca="false">IF(I1148="","",INDEX('Jobber quotes'!$C$2:$C$1101,MATCH(I1148,'Jobber quotes'!$A$2:$A$1101,0))-B1148)</f>
        <v>2</v>
      </c>
    </row>
    <row r="1149" customFormat="false" ht="15" hidden="false" customHeight="false" outlineLevel="0" collapsed="false">
      <c r="A1149" s="23" t="n">
        <v>412342450</v>
      </c>
      <c r="B1149" s="24" t="n">
        <v>46209</v>
      </c>
      <c r="C1149" s="25" t="s">
        <v>404</v>
      </c>
      <c r="D1149" s="25" t="s">
        <v>156</v>
      </c>
      <c r="E1149" s="25" t="s">
        <v>102</v>
      </c>
      <c r="F1149" s="25" t="s">
        <v>90</v>
      </c>
      <c r="G1149" s="25" t="s">
        <v>41</v>
      </c>
      <c r="H1149" s="21" t="n">
        <v>9850</v>
      </c>
      <c r="I1149" s="25" t="s">
        <v>1517</v>
      </c>
      <c r="J1149" s="25" t="s">
        <v>119</v>
      </c>
      <c r="K1149" s="25" t="s">
        <v>1518</v>
      </c>
      <c r="L1149" s="25"/>
      <c r="M1149" s="25"/>
      <c r="N1149" s="26" t="n">
        <f aca="false">DATE(YEAR(B1149),MONTH(B1149),1)</f>
        <v>46204</v>
      </c>
      <c r="O1149" s="12" t="n">
        <f aca="false">IF(I1149="","",INDEX('Jobber quotes'!$C$2:$C$1101,MATCH(I1149,'Jobber quotes'!$A$2:$A$1101,0))-B1149)</f>
        <v>4</v>
      </c>
    </row>
    <row r="1150" customFormat="false" ht="15" hidden="false" customHeight="false" outlineLevel="0" collapsed="false">
      <c r="A1150" s="23" t="n">
        <v>412342483</v>
      </c>
      <c r="B1150" s="24" t="n">
        <v>46209</v>
      </c>
      <c r="C1150" s="25" t="s">
        <v>172</v>
      </c>
      <c r="D1150" s="25" t="s">
        <v>88</v>
      </c>
      <c r="E1150" s="25" t="s">
        <v>97</v>
      </c>
      <c r="F1150" s="25" t="s">
        <v>94</v>
      </c>
      <c r="G1150" s="25" t="s">
        <v>115</v>
      </c>
      <c r="H1150" s="21"/>
      <c r="I1150" s="25"/>
      <c r="J1150" s="25"/>
      <c r="K1150" s="25"/>
      <c r="L1150" s="25" t="s">
        <v>116</v>
      </c>
      <c r="M1150" s="25"/>
      <c r="N1150" s="26" t="n">
        <f aca="false">DATE(YEAR(B1150),MONTH(B1150),1)</f>
        <v>46204</v>
      </c>
      <c r="O1150" s="12" t="str">
        <f aca="false">IF(I1150="","",INDEX('Jobber quotes'!$C$2:$C$1101,MATCH(I1150,'Jobber quotes'!$A$2:$A$1101,0))-B1150)</f>
        <v/>
      </c>
    </row>
    <row r="1151" customFormat="false" ht="15" hidden="false" customHeight="false" outlineLevel="0" collapsed="false">
      <c r="A1151" s="23" t="n">
        <v>412342532</v>
      </c>
      <c r="B1151" s="24" t="n">
        <v>46210</v>
      </c>
      <c r="C1151" s="25" t="s">
        <v>324</v>
      </c>
      <c r="D1151" s="25" t="s">
        <v>88</v>
      </c>
      <c r="E1151" s="25" t="s">
        <v>102</v>
      </c>
      <c r="F1151" s="25" t="s">
        <v>83</v>
      </c>
      <c r="G1151" s="25" t="s">
        <v>41</v>
      </c>
      <c r="H1151" s="21" t="n">
        <v>5150</v>
      </c>
      <c r="I1151" s="25" t="s">
        <v>1519</v>
      </c>
      <c r="J1151" s="25" t="s">
        <v>119</v>
      </c>
      <c r="K1151" s="25" t="s">
        <v>1520</v>
      </c>
      <c r="L1151" s="25"/>
      <c r="M1151" s="25"/>
      <c r="N1151" s="26" t="n">
        <f aca="false">DATE(YEAR(B1151),MONTH(B1151),1)</f>
        <v>46204</v>
      </c>
      <c r="O1151" s="12" t="n">
        <f aca="false">IF(I1151="","",INDEX('Jobber quotes'!$C$2:$C$1101,MATCH(I1151,'Jobber quotes'!$A$2:$A$1101,0))-B1151)</f>
        <v>2</v>
      </c>
    </row>
    <row r="1152" customFormat="false" ht="15" hidden="false" customHeight="false" outlineLevel="0" collapsed="false">
      <c r="A1152" s="23" t="n">
        <v>412342579</v>
      </c>
      <c r="B1152" s="24" t="n">
        <v>46210</v>
      </c>
      <c r="C1152" s="25" t="s">
        <v>281</v>
      </c>
      <c r="D1152" s="25" t="s">
        <v>156</v>
      </c>
      <c r="E1152" s="25" t="s">
        <v>82</v>
      </c>
      <c r="F1152" s="25" t="s">
        <v>90</v>
      </c>
      <c r="G1152" s="25" t="s">
        <v>41</v>
      </c>
      <c r="H1152" s="21" t="n">
        <v>15700</v>
      </c>
      <c r="I1152" s="25" t="s">
        <v>1521</v>
      </c>
      <c r="J1152" s="25" t="s">
        <v>119</v>
      </c>
      <c r="K1152" s="25" t="s">
        <v>1522</v>
      </c>
      <c r="L1152" s="25"/>
      <c r="M1152" s="25"/>
      <c r="N1152" s="26" t="n">
        <f aca="false">DATE(YEAR(B1152),MONTH(B1152),1)</f>
        <v>46204</v>
      </c>
      <c r="O1152" s="12" t="n">
        <f aca="false">IF(I1152="","",INDEX('Jobber quotes'!$C$2:$C$1101,MATCH(I1152,'Jobber quotes'!$A$2:$A$1101,0))-B1152)</f>
        <v>2</v>
      </c>
    </row>
    <row r="1153" customFormat="false" ht="15" hidden="false" customHeight="false" outlineLevel="0" collapsed="false">
      <c r="A1153" s="23" t="n">
        <v>412342613</v>
      </c>
      <c r="B1153" s="24" t="n">
        <v>46211</v>
      </c>
      <c r="C1153" s="25" t="s">
        <v>96</v>
      </c>
      <c r="D1153" s="25" t="s">
        <v>88</v>
      </c>
      <c r="E1153" s="25" t="s">
        <v>89</v>
      </c>
      <c r="F1153" s="25" t="s">
        <v>94</v>
      </c>
      <c r="G1153" s="25" t="s">
        <v>42</v>
      </c>
      <c r="H1153" s="21" t="n">
        <v>21850</v>
      </c>
      <c r="I1153" s="25" t="s">
        <v>1523</v>
      </c>
      <c r="J1153" s="25" t="s">
        <v>85</v>
      </c>
      <c r="K1153" s="25"/>
      <c r="L1153" s="25" t="s">
        <v>109</v>
      </c>
      <c r="M1153" s="25"/>
      <c r="N1153" s="26" t="n">
        <f aca="false">DATE(YEAR(B1153),MONTH(B1153),1)</f>
        <v>46204</v>
      </c>
      <c r="O1153" s="12" t="n">
        <f aca="false">IF(I1153="","",INDEX('Jobber quotes'!$C$2:$C$1101,MATCH(I1153,'Jobber quotes'!$A$2:$A$1101,0))-B1153)</f>
        <v>13</v>
      </c>
    </row>
    <row r="1154" customFormat="false" ht="15" hidden="false" customHeight="false" outlineLevel="0" collapsed="false">
      <c r="A1154" s="23" t="n">
        <v>412342638</v>
      </c>
      <c r="B1154" s="24" t="n">
        <v>46211</v>
      </c>
      <c r="C1154" s="25" t="s">
        <v>515</v>
      </c>
      <c r="D1154" s="25" t="s">
        <v>127</v>
      </c>
      <c r="E1154" s="25" t="s">
        <v>102</v>
      </c>
      <c r="F1154" s="25" t="s">
        <v>83</v>
      </c>
      <c r="G1154" s="25" t="s">
        <v>41</v>
      </c>
      <c r="H1154" s="21" t="n">
        <v>7350</v>
      </c>
      <c r="I1154" s="25" t="s">
        <v>1524</v>
      </c>
      <c r="J1154" s="25" t="s">
        <v>119</v>
      </c>
      <c r="K1154" s="25" t="s">
        <v>1525</v>
      </c>
      <c r="L1154" s="25"/>
      <c r="M1154" s="25" t="s">
        <v>125</v>
      </c>
      <c r="N1154" s="26" t="n">
        <f aca="false">DATE(YEAR(B1154),MONTH(B1154),1)</f>
        <v>46204</v>
      </c>
      <c r="O1154" s="12" t="n">
        <f aca="false">IF(I1154="","",INDEX('Jobber quotes'!$C$2:$C$1101,MATCH(I1154,'Jobber quotes'!$A$2:$A$1101,0))-B1154)</f>
        <v>4</v>
      </c>
    </row>
    <row r="1155" customFormat="false" ht="15" hidden="false" customHeight="false" outlineLevel="0" collapsed="false">
      <c r="A1155" s="23" t="n">
        <v>412342664</v>
      </c>
      <c r="B1155" s="24" t="n">
        <v>46211</v>
      </c>
      <c r="C1155" s="25" t="s">
        <v>134</v>
      </c>
      <c r="D1155" s="25" t="s">
        <v>81</v>
      </c>
      <c r="E1155" s="25" t="s">
        <v>112</v>
      </c>
      <c r="F1155" s="25" t="s">
        <v>90</v>
      </c>
      <c r="G1155" s="25" t="s">
        <v>42</v>
      </c>
      <c r="H1155" s="21" t="n">
        <v>7000</v>
      </c>
      <c r="I1155" s="25" t="s">
        <v>1526</v>
      </c>
      <c r="J1155" s="25" t="s">
        <v>85</v>
      </c>
      <c r="K1155" s="25"/>
      <c r="L1155" s="25" t="s">
        <v>92</v>
      </c>
      <c r="M1155" s="25"/>
      <c r="N1155" s="26" t="n">
        <f aca="false">DATE(YEAR(B1155),MONTH(B1155),1)</f>
        <v>46204</v>
      </c>
      <c r="O1155" s="12" t="n">
        <f aca="false">IF(I1155="","",INDEX('Jobber quotes'!$C$2:$C$1101,MATCH(I1155,'Jobber quotes'!$A$2:$A$1101,0))-B1155)</f>
        <v>11</v>
      </c>
    </row>
    <row r="1156" customFormat="false" ht="15" hidden="false" customHeight="false" outlineLevel="0" collapsed="false">
      <c r="A1156" s="23" t="n">
        <v>412342699</v>
      </c>
      <c r="B1156" s="24" t="n">
        <v>46211</v>
      </c>
      <c r="C1156" s="25" t="s">
        <v>624</v>
      </c>
      <c r="D1156" s="25" t="s">
        <v>156</v>
      </c>
      <c r="E1156" s="25" t="s">
        <v>107</v>
      </c>
      <c r="F1156" s="25" t="s">
        <v>94</v>
      </c>
      <c r="G1156" s="25" t="s">
        <v>41</v>
      </c>
      <c r="H1156" s="21" t="n">
        <v>8100</v>
      </c>
      <c r="I1156" s="25" t="s">
        <v>1527</v>
      </c>
      <c r="J1156" s="25" t="s">
        <v>119</v>
      </c>
      <c r="K1156" s="25" t="s">
        <v>1528</v>
      </c>
      <c r="L1156" s="25"/>
      <c r="M1156" s="25"/>
      <c r="N1156" s="26" t="n">
        <f aca="false">DATE(YEAR(B1156),MONTH(B1156),1)</f>
        <v>46204</v>
      </c>
      <c r="O1156" s="12" t="n">
        <f aca="false">IF(I1156="","",INDEX('Jobber quotes'!$C$2:$C$1101,MATCH(I1156,'Jobber quotes'!$A$2:$A$1101,0))-B1156)</f>
        <v>14</v>
      </c>
    </row>
    <row r="1157" customFormat="false" ht="15" hidden="false" customHeight="false" outlineLevel="0" collapsed="false">
      <c r="A1157" s="23" t="n">
        <v>412342746</v>
      </c>
      <c r="B1157" s="24" t="n">
        <v>46211</v>
      </c>
      <c r="C1157" s="25" t="s">
        <v>338</v>
      </c>
      <c r="D1157" s="25" t="s">
        <v>88</v>
      </c>
      <c r="E1157" s="25" t="s">
        <v>89</v>
      </c>
      <c r="F1157" s="25" t="s">
        <v>83</v>
      </c>
      <c r="G1157" s="25" t="s">
        <v>115</v>
      </c>
      <c r="H1157" s="21"/>
      <c r="I1157" s="25"/>
      <c r="J1157" s="25"/>
      <c r="K1157" s="25"/>
      <c r="L1157" s="25" t="s">
        <v>116</v>
      </c>
      <c r="M1157" s="25"/>
      <c r="N1157" s="26" t="n">
        <f aca="false">DATE(YEAR(B1157),MONTH(B1157),1)</f>
        <v>46204</v>
      </c>
      <c r="O1157" s="12" t="str">
        <f aca="false">IF(I1157="","",INDEX('Jobber quotes'!$C$2:$C$1101,MATCH(I1157,'Jobber quotes'!$A$2:$A$1101,0))-B1157)</f>
        <v/>
      </c>
    </row>
    <row r="1158" customFormat="false" ht="15" hidden="false" customHeight="false" outlineLevel="0" collapsed="false">
      <c r="A1158" s="23" t="n">
        <v>412342785</v>
      </c>
      <c r="B1158" s="24" t="n">
        <v>46211</v>
      </c>
      <c r="C1158" s="25" t="s">
        <v>910</v>
      </c>
      <c r="D1158" s="25" t="s">
        <v>101</v>
      </c>
      <c r="E1158" s="25" t="s">
        <v>97</v>
      </c>
      <c r="F1158" s="25" t="s">
        <v>90</v>
      </c>
      <c r="G1158" s="25" t="s">
        <v>103</v>
      </c>
      <c r="H1158" s="21"/>
      <c r="I1158" s="25"/>
      <c r="J1158" s="25"/>
      <c r="K1158" s="25"/>
      <c r="L1158" s="25"/>
      <c r="M1158" s="25" t="s">
        <v>104</v>
      </c>
      <c r="N1158" s="26" t="n">
        <f aca="false">DATE(YEAR(B1158),MONTH(B1158),1)</f>
        <v>46204</v>
      </c>
      <c r="O1158" s="12" t="str">
        <f aca="false">IF(I1158="","",INDEX('Jobber quotes'!$C$2:$C$1101,MATCH(I1158,'Jobber quotes'!$A$2:$A$1101,0))-B1158)</f>
        <v/>
      </c>
    </row>
    <row r="1159" customFormat="false" ht="15" hidden="false" customHeight="false" outlineLevel="0" collapsed="false">
      <c r="A1159" s="23" t="n">
        <v>412342813</v>
      </c>
      <c r="B1159" s="24" t="n">
        <v>46211</v>
      </c>
      <c r="C1159" s="25" t="s">
        <v>200</v>
      </c>
      <c r="D1159" s="25" t="s">
        <v>127</v>
      </c>
      <c r="E1159" s="25" t="s">
        <v>112</v>
      </c>
      <c r="F1159" s="25" t="s">
        <v>94</v>
      </c>
      <c r="G1159" s="25" t="s">
        <v>42</v>
      </c>
      <c r="H1159" s="21" t="n">
        <v>12450</v>
      </c>
      <c r="I1159" s="25" t="s">
        <v>1529</v>
      </c>
      <c r="J1159" s="25" t="s">
        <v>85</v>
      </c>
      <c r="K1159" s="25"/>
      <c r="L1159" s="25" t="s">
        <v>92</v>
      </c>
      <c r="M1159" s="25"/>
      <c r="N1159" s="26" t="n">
        <f aca="false">DATE(YEAR(B1159),MONTH(B1159),1)</f>
        <v>46204</v>
      </c>
      <c r="O1159" s="12" t="n">
        <f aca="false">IF(I1159="","",INDEX('Jobber quotes'!$C$2:$C$1101,MATCH(I1159,'Jobber quotes'!$A$2:$A$1101,0))-B1159)</f>
        <v>12</v>
      </c>
    </row>
    <row r="1160" customFormat="false" ht="15" hidden="false" customHeight="false" outlineLevel="0" collapsed="false">
      <c r="A1160" s="23" t="n">
        <v>412342861</v>
      </c>
      <c r="B1160" s="24" t="n">
        <v>46212</v>
      </c>
      <c r="C1160" s="25" t="s">
        <v>203</v>
      </c>
      <c r="D1160" s="25" t="s">
        <v>101</v>
      </c>
      <c r="E1160" s="25" t="s">
        <v>89</v>
      </c>
      <c r="F1160" s="25" t="s">
        <v>83</v>
      </c>
      <c r="G1160" s="25" t="s">
        <v>42</v>
      </c>
      <c r="H1160" s="21" t="n">
        <v>13150</v>
      </c>
      <c r="I1160" s="25" t="s">
        <v>1530</v>
      </c>
      <c r="J1160" s="25" t="s">
        <v>85</v>
      </c>
      <c r="K1160" s="25"/>
      <c r="L1160" s="25" t="s">
        <v>109</v>
      </c>
      <c r="M1160" s="25"/>
      <c r="N1160" s="26" t="n">
        <f aca="false">DATE(YEAR(B1160),MONTH(B1160),1)</f>
        <v>46204</v>
      </c>
      <c r="O1160" s="12" t="n">
        <f aca="false">IF(I1160="","",INDEX('Jobber quotes'!$C$2:$C$1101,MATCH(I1160,'Jobber quotes'!$A$2:$A$1101,0))-B1160)</f>
        <v>12</v>
      </c>
    </row>
    <row r="1161" customFormat="false" ht="15" hidden="false" customHeight="false" outlineLevel="0" collapsed="false">
      <c r="A1161" s="23" t="n">
        <v>412342893</v>
      </c>
      <c r="B1161" s="24" t="n">
        <v>46212</v>
      </c>
      <c r="C1161" s="25" t="s">
        <v>150</v>
      </c>
      <c r="D1161" s="25" t="s">
        <v>111</v>
      </c>
      <c r="E1161" s="25" t="s">
        <v>97</v>
      </c>
      <c r="F1161" s="25" t="s">
        <v>90</v>
      </c>
      <c r="G1161" s="25" t="s">
        <v>42</v>
      </c>
      <c r="H1161" s="21" t="n">
        <v>40050</v>
      </c>
      <c r="I1161" s="25" t="s">
        <v>1531</v>
      </c>
      <c r="J1161" s="25" t="s">
        <v>85</v>
      </c>
      <c r="K1161" s="25"/>
      <c r="L1161" s="25" t="s">
        <v>92</v>
      </c>
      <c r="M1161" s="25" t="s">
        <v>129</v>
      </c>
      <c r="N1161" s="26" t="n">
        <f aca="false">DATE(YEAR(B1161),MONTH(B1161),1)</f>
        <v>46204</v>
      </c>
      <c r="O1161" s="12" t="n">
        <f aca="false">IF(I1161="","",INDEX('Jobber quotes'!$C$2:$C$1101,MATCH(I1161,'Jobber quotes'!$A$2:$A$1101,0))-B1161)</f>
        <v>10</v>
      </c>
    </row>
    <row r="1162" customFormat="false" ht="15" hidden="false" customHeight="false" outlineLevel="0" collapsed="false">
      <c r="A1162" s="23" t="n">
        <v>412342947</v>
      </c>
      <c r="B1162" s="24" t="n">
        <v>46212</v>
      </c>
      <c r="C1162" s="25" t="s">
        <v>183</v>
      </c>
      <c r="D1162" s="25" t="s">
        <v>156</v>
      </c>
      <c r="E1162" s="25" t="s">
        <v>112</v>
      </c>
      <c r="F1162" s="25" t="s">
        <v>94</v>
      </c>
      <c r="G1162" s="25" t="s">
        <v>42</v>
      </c>
      <c r="H1162" s="21" t="n">
        <v>12650</v>
      </c>
      <c r="I1162" s="25" t="s">
        <v>1532</v>
      </c>
      <c r="J1162" s="25" t="s">
        <v>85</v>
      </c>
      <c r="K1162" s="25"/>
      <c r="L1162" s="25" t="s">
        <v>86</v>
      </c>
      <c r="M1162" s="25" t="s">
        <v>129</v>
      </c>
      <c r="N1162" s="26" t="n">
        <f aca="false">DATE(YEAR(B1162),MONTH(B1162),1)</f>
        <v>46204</v>
      </c>
      <c r="O1162" s="12" t="n">
        <f aca="false">IF(I1162="","",INDEX('Jobber quotes'!$C$2:$C$1101,MATCH(I1162,'Jobber quotes'!$A$2:$A$1101,0))-B1162)</f>
        <v>8</v>
      </c>
    </row>
    <row r="1163" customFormat="false" ht="15" hidden="false" customHeight="false" outlineLevel="0" collapsed="false">
      <c r="A1163" s="23" t="n">
        <v>412342962</v>
      </c>
      <c r="B1163" s="24" t="n">
        <v>46212</v>
      </c>
      <c r="C1163" s="25" t="s">
        <v>1533</v>
      </c>
      <c r="D1163" s="25" t="s">
        <v>111</v>
      </c>
      <c r="E1163" s="25" t="s">
        <v>112</v>
      </c>
      <c r="F1163" s="25" t="s">
        <v>83</v>
      </c>
      <c r="G1163" s="25" t="s">
        <v>42</v>
      </c>
      <c r="H1163" s="21" t="n">
        <v>18950</v>
      </c>
      <c r="I1163" s="25" t="s">
        <v>1534</v>
      </c>
      <c r="J1163" s="25" t="s">
        <v>85</v>
      </c>
      <c r="K1163" s="25"/>
      <c r="L1163" s="25" t="s">
        <v>86</v>
      </c>
      <c r="M1163" s="25"/>
      <c r="N1163" s="26" t="n">
        <f aca="false">DATE(YEAR(B1163),MONTH(B1163),1)</f>
        <v>46204</v>
      </c>
      <c r="O1163" s="12" t="n">
        <f aca="false">IF(I1163="","",INDEX('Jobber quotes'!$C$2:$C$1101,MATCH(I1163,'Jobber quotes'!$A$2:$A$1101,0))-B1163)</f>
        <v>10</v>
      </c>
    </row>
    <row r="1164" customFormat="false" ht="15" hidden="false" customHeight="false" outlineLevel="0" collapsed="false">
      <c r="A1164" s="23" t="n">
        <v>412342999</v>
      </c>
      <c r="B1164" s="24" t="n">
        <v>46212</v>
      </c>
      <c r="C1164" s="25" t="s">
        <v>580</v>
      </c>
      <c r="D1164" s="25" t="s">
        <v>111</v>
      </c>
      <c r="E1164" s="25" t="s">
        <v>102</v>
      </c>
      <c r="F1164" s="25" t="s">
        <v>90</v>
      </c>
      <c r="G1164" s="25" t="s">
        <v>42</v>
      </c>
      <c r="H1164" s="21" t="n">
        <v>36250</v>
      </c>
      <c r="I1164" s="25" t="s">
        <v>1535</v>
      </c>
      <c r="J1164" s="25" t="s">
        <v>85</v>
      </c>
      <c r="K1164" s="25"/>
      <c r="L1164" s="25" t="s">
        <v>99</v>
      </c>
      <c r="M1164" s="25"/>
      <c r="N1164" s="26" t="n">
        <f aca="false">DATE(YEAR(B1164),MONTH(B1164),1)</f>
        <v>46204</v>
      </c>
      <c r="O1164" s="12" t="n">
        <f aca="false">IF(I1164="","",INDEX('Jobber quotes'!$C$2:$C$1101,MATCH(I1164,'Jobber quotes'!$A$2:$A$1101,0))-B1164)</f>
        <v>1</v>
      </c>
    </row>
    <row r="1165" customFormat="false" ht="15" hidden="false" customHeight="false" outlineLevel="0" collapsed="false">
      <c r="A1165" s="23" t="n">
        <v>412343052</v>
      </c>
      <c r="B1165" s="24" t="n">
        <v>46212</v>
      </c>
      <c r="C1165" s="25" t="s">
        <v>707</v>
      </c>
      <c r="D1165" s="25" t="s">
        <v>127</v>
      </c>
      <c r="E1165" s="25" t="s">
        <v>97</v>
      </c>
      <c r="F1165" s="25" t="s">
        <v>94</v>
      </c>
      <c r="G1165" s="25" t="s">
        <v>42</v>
      </c>
      <c r="H1165" s="21" t="n">
        <v>8300</v>
      </c>
      <c r="I1165" s="25" t="s">
        <v>1536</v>
      </c>
      <c r="J1165" s="25" t="s">
        <v>85</v>
      </c>
      <c r="K1165" s="25"/>
      <c r="L1165" s="25" t="s">
        <v>92</v>
      </c>
      <c r="M1165" s="25"/>
      <c r="N1165" s="26" t="n">
        <f aca="false">DATE(YEAR(B1165),MONTH(B1165),1)</f>
        <v>46204</v>
      </c>
      <c r="O1165" s="12" t="n">
        <f aca="false">IF(I1165="","",INDEX('Jobber quotes'!$C$2:$C$1101,MATCH(I1165,'Jobber quotes'!$A$2:$A$1101,0))-B1165)</f>
        <v>8</v>
      </c>
    </row>
    <row r="1166" customFormat="false" ht="15" hidden="false" customHeight="false" outlineLevel="0" collapsed="false">
      <c r="A1166" s="23" t="n">
        <v>412343077</v>
      </c>
      <c r="B1166" s="24" t="n">
        <v>46212</v>
      </c>
      <c r="C1166" s="25" t="s">
        <v>208</v>
      </c>
      <c r="D1166" s="25" t="s">
        <v>106</v>
      </c>
      <c r="E1166" s="25" t="s">
        <v>89</v>
      </c>
      <c r="F1166" s="25" t="s">
        <v>83</v>
      </c>
      <c r="G1166" s="25" t="s">
        <v>42</v>
      </c>
      <c r="H1166" s="21" t="n">
        <v>6550</v>
      </c>
      <c r="I1166" s="25" t="s">
        <v>1537</v>
      </c>
      <c r="J1166" s="25" t="s">
        <v>85</v>
      </c>
      <c r="K1166" s="25"/>
      <c r="L1166" s="25" t="s">
        <v>99</v>
      </c>
      <c r="M1166" s="25"/>
      <c r="N1166" s="26" t="n">
        <f aca="false">DATE(YEAR(B1166),MONTH(B1166),1)</f>
        <v>46204</v>
      </c>
      <c r="O1166" s="12" t="n">
        <f aca="false">IF(I1166="","",INDEX('Jobber quotes'!$C$2:$C$1101,MATCH(I1166,'Jobber quotes'!$A$2:$A$1101,0))-B1166)</f>
        <v>10</v>
      </c>
    </row>
    <row r="1167" customFormat="false" ht="15" hidden="false" customHeight="false" outlineLevel="0" collapsed="false">
      <c r="A1167" s="23" t="n">
        <v>412343134</v>
      </c>
      <c r="B1167" s="24" t="n">
        <v>46213</v>
      </c>
      <c r="C1167" s="25" t="s">
        <v>384</v>
      </c>
      <c r="D1167" s="25" t="s">
        <v>88</v>
      </c>
      <c r="E1167" s="25" t="s">
        <v>82</v>
      </c>
      <c r="F1167" s="25" t="s">
        <v>90</v>
      </c>
      <c r="G1167" s="25" t="s">
        <v>41</v>
      </c>
      <c r="H1167" s="21" t="n">
        <v>6900</v>
      </c>
      <c r="I1167" s="25" t="s">
        <v>1538</v>
      </c>
      <c r="J1167" s="25" t="s">
        <v>119</v>
      </c>
      <c r="K1167" s="25" t="s">
        <v>1539</v>
      </c>
      <c r="L1167" s="25"/>
      <c r="M1167" s="25" t="s">
        <v>125</v>
      </c>
      <c r="N1167" s="26" t="n">
        <f aca="false">DATE(YEAR(B1167),MONTH(B1167),1)</f>
        <v>46204</v>
      </c>
      <c r="O1167" s="12" t="n">
        <f aca="false">IF(I1167="","",INDEX('Jobber quotes'!$C$2:$C$1101,MATCH(I1167,'Jobber quotes'!$A$2:$A$1101,0))-B1167)</f>
        <v>6</v>
      </c>
    </row>
    <row r="1168" customFormat="false" ht="15" hidden="false" customHeight="false" outlineLevel="0" collapsed="false">
      <c r="A1168" s="23" t="n">
        <v>412343154</v>
      </c>
      <c r="B1168" s="24" t="n">
        <v>46213</v>
      </c>
      <c r="C1168" s="25" t="s">
        <v>463</v>
      </c>
      <c r="D1168" s="25" t="s">
        <v>111</v>
      </c>
      <c r="E1168" s="25" t="s">
        <v>89</v>
      </c>
      <c r="F1168" s="25" t="s">
        <v>94</v>
      </c>
      <c r="G1168" s="25" t="s">
        <v>42</v>
      </c>
      <c r="H1168" s="21" t="n">
        <v>44650</v>
      </c>
      <c r="I1168" s="25" t="s">
        <v>1540</v>
      </c>
      <c r="J1168" s="25" t="s">
        <v>85</v>
      </c>
      <c r="K1168" s="25"/>
      <c r="L1168" s="25" t="s">
        <v>86</v>
      </c>
      <c r="M1168" s="25"/>
      <c r="N1168" s="26" t="n">
        <f aca="false">DATE(YEAR(B1168),MONTH(B1168),1)</f>
        <v>46204</v>
      </c>
      <c r="O1168" s="12" t="n">
        <f aca="false">IF(I1168="","",INDEX('Jobber quotes'!$C$2:$C$1101,MATCH(I1168,'Jobber quotes'!$A$2:$A$1101,0))-B1168)</f>
        <v>3</v>
      </c>
    </row>
    <row r="1169" customFormat="false" ht="15" hidden="false" customHeight="false" outlineLevel="0" collapsed="false">
      <c r="A1169" s="23" t="n">
        <v>412343205</v>
      </c>
      <c r="B1169" s="24" t="n">
        <v>46214</v>
      </c>
      <c r="C1169" s="25" t="s">
        <v>642</v>
      </c>
      <c r="D1169" s="25" t="s">
        <v>111</v>
      </c>
      <c r="E1169" s="25" t="s">
        <v>89</v>
      </c>
      <c r="F1169" s="25" t="s">
        <v>83</v>
      </c>
      <c r="G1169" s="25" t="s">
        <v>115</v>
      </c>
      <c r="H1169" s="21"/>
      <c r="I1169" s="25"/>
      <c r="J1169" s="25"/>
      <c r="K1169" s="25"/>
      <c r="L1169" s="25" t="s">
        <v>171</v>
      </c>
      <c r="M1169" s="25"/>
      <c r="N1169" s="26" t="n">
        <f aca="false">DATE(YEAR(B1169),MONTH(B1169),1)</f>
        <v>46204</v>
      </c>
      <c r="O1169" s="12" t="str">
        <f aca="false">IF(I1169="","",INDEX('Jobber quotes'!$C$2:$C$1101,MATCH(I1169,'Jobber quotes'!$A$2:$A$1101,0))-B1169)</f>
        <v/>
      </c>
    </row>
    <row r="1170" customFormat="false" ht="15" hidden="false" customHeight="false" outlineLevel="0" collapsed="false">
      <c r="A1170" s="23" t="n">
        <v>412343232</v>
      </c>
      <c r="B1170" s="24" t="n">
        <v>46214</v>
      </c>
      <c r="C1170" s="25" t="s">
        <v>1461</v>
      </c>
      <c r="D1170" s="25" t="s">
        <v>101</v>
      </c>
      <c r="E1170" s="25" t="s">
        <v>112</v>
      </c>
      <c r="F1170" s="25" t="s">
        <v>90</v>
      </c>
      <c r="G1170" s="25" t="s">
        <v>41</v>
      </c>
      <c r="H1170" s="21" t="n">
        <v>25550</v>
      </c>
      <c r="I1170" s="25" t="s">
        <v>1541</v>
      </c>
      <c r="J1170" s="25" t="s">
        <v>119</v>
      </c>
      <c r="K1170" s="25" t="s">
        <v>1542</v>
      </c>
      <c r="L1170" s="25"/>
      <c r="M1170" s="25"/>
      <c r="N1170" s="26" t="n">
        <f aca="false">DATE(YEAR(B1170),MONTH(B1170),1)</f>
        <v>46204</v>
      </c>
      <c r="O1170" s="12" t="n">
        <f aca="false">IF(I1170="","",INDEX('Jobber quotes'!$C$2:$C$1101,MATCH(I1170,'Jobber quotes'!$A$2:$A$1101,0))-B1170)</f>
        <v>6</v>
      </c>
    </row>
    <row r="1171" customFormat="false" ht="15" hidden="false" customHeight="false" outlineLevel="0" collapsed="false">
      <c r="A1171" s="23" t="n">
        <v>412343274</v>
      </c>
      <c r="B1171" s="24" t="n">
        <v>46215</v>
      </c>
      <c r="C1171" s="25" t="s">
        <v>235</v>
      </c>
      <c r="D1171" s="25" t="s">
        <v>88</v>
      </c>
      <c r="E1171" s="25" t="s">
        <v>89</v>
      </c>
      <c r="F1171" s="25" t="s">
        <v>94</v>
      </c>
      <c r="G1171" s="25" t="s">
        <v>41</v>
      </c>
      <c r="H1171" s="21" t="n">
        <v>27450</v>
      </c>
      <c r="I1171" s="25" t="s">
        <v>1543</v>
      </c>
      <c r="J1171" s="25" t="s">
        <v>119</v>
      </c>
      <c r="K1171" s="25" t="s">
        <v>1544</v>
      </c>
      <c r="L1171" s="25"/>
      <c r="M1171" s="25" t="s">
        <v>125</v>
      </c>
      <c r="N1171" s="26" t="n">
        <f aca="false">DATE(YEAR(B1171),MONTH(B1171),1)</f>
        <v>46204</v>
      </c>
      <c r="O1171" s="12" t="n">
        <f aca="false">IF(I1171="","",INDEX('Jobber quotes'!$C$2:$C$1101,MATCH(I1171,'Jobber quotes'!$A$2:$A$1101,0))-B1171)</f>
        <v>8</v>
      </c>
    </row>
    <row r="1172" customFormat="false" ht="15" hidden="false" customHeight="false" outlineLevel="0" collapsed="false">
      <c r="A1172" s="23" t="n">
        <v>412343316</v>
      </c>
      <c r="B1172" s="24" t="n">
        <v>46215</v>
      </c>
      <c r="C1172" s="25" t="s">
        <v>389</v>
      </c>
      <c r="D1172" s="25" t="s">
        <v>88</v>
      </c>
      <c r="E1172" s="25" t="s">
        <v>112</v>
      </c>
      <c r="F1172" s="25" t="s">
        <v>83</v>
      </c>
      <c r="G1172" s="25" t="s">
        <v>41</v>
      </c>
      <c r="H1172" s="21" t="n">
        <v>16100</v>
      </c>
      <c r="I1172" s="25" t="s">
        <v>1545</v>
      </c>
      <c r="J1172" s="25" t="s">
        <v>119</v>
      </c>
      <c r="K1172" s="25" t="s">
        <v>1546</v>
      </c>
      <c r="L1172" s="25"/>
      <c r="M1172" s="25" t="s">
        <v>125</v>
      </c>
      <c r="N1172" s="26" t="n">
        <f aca="false">DATE(YEAR(B1172),MONTH(B1172),1)</f>
        <v>46204</v>
      </c>
      <c r="O1172" s="12" t="n">
        <f aca="false">IF(I1172="","",INDEX('Jobber quotes'!$C$2:$C$1101,MATCH(I1172,'Jobber quotes'!$A$2:$A$1101,0))-B1172)</f>
        <v>4</v>
      </c>
    </row>
    <row r="1173" customFormat="false" ht="15" hidden="false" customHeight="false" outlineLevel="0" collapsed="false">
      <c r="A1173" s="23" t="n">
        <v>412343352</v>
      </c>
      <c r="B1173" s="24" t="n">
        <v>46215</v>
      </c>
      <c r="C1173" s="25" t="s">
        <v>645</v>
      </c>
      <c r="D1173" s="25" t="s">
        <v>88</v>
      </c>
      <c r="E1173" s="25" t="s">
        <v>102</v>
      </c>
      <c r="F1173" s="25" t="s">
        <v>90</v>
      </c>
      <c r="G1173" s="25" t="s">
        <v>42</v>
      </c>
      <c r="H1173" s="21" t="n">
        <v>27750</v>
      </c>
      <c r="I1173" s="25" t="s">
        <v>1547</v>
      </c>
      <c r="J1173" s="25" t="s">
        <v>85</v>
      </c>
      <c r="K1173" s="25"/>
      <c r="L1173" s="25" t="s">
        <v>86</v>
      </c>
      <c r="M1173" s="25"/>
      <c r="N1173" s="26" t="n">
        <f aca="false">DATE(YEAR(B1173),MONTH(B1173),1)</f>
        <v>46204</v>
      </c>
      <c r="O1173" s="12" t="n">
        <f aca="false">IF(I1173="","",INDEX('Jobber quotes'!$C$2:$C$1101,MATCH(I1173,'Jobber quotes'!$A$2:$A$1101,0))-B1173)</f>
        <v>6</v>
      </c>
    </row>
    <row r="1174" customFormat="false" ht="15" hidden="false" customHeight="false" outlineLevel="0" collapsed="false">
      <c r="A1174" s="23" t="n">
        <v>412343371</v>
      </c>
      <c r="B1174" s="24" t="n">
        <v>46215</v>
      </c>
      <c r="C1174" s="25" t="s">
        <v>141</v>
      </c>
      <c r="D1174" s="25" t="s">
        <v>127</v>
      </c>
      <c r="E1174" s="25" t="s">
        <v>97</v>
      </c>
      <c r="F1174" s="25" t="s">
        <v>94</v>
      </c>
      <c r="G1174" s="25" t="s">
        <v>42</v>
      </c>
      <c r="H1174" s="21" t="n">
        <v>11600</v>
      </c>
      <c r="I1174" s="25" t="s">
        <v>1548</v>
      </c>
      <c r="J1174" s="25" t="s">
        <v>85</v>
      </c>
      <c r="K1174" s="25"/>
      <c r="L1174" s="25" t="s">
        <v>86</v>
      </c>
      <c r="M1174" s="25"/>
      <c r="N1174" s="26" t="n">
        <f aca="false">DATE(YEAR(B1174),MONTH(B1174),1)</f>
        <v>46204</v>
      </c>
      <c r="O1174" s="12" t="n">
        <f aca="false">IF(I1174="","",INDEX('Jobber quotes'!$C$2:$C$1101,MATCH(I1174,'Jobber quotes'!$A$2:$A$1101,0))-B1174)</f>
        <v>13</v>
      </c>
    </row>
    <row r="1175" customFormat="false" ht="15" hidden="false" customHeight="false" outlineLevel="0" collapsed="false">
      <c r="A1175" s="23" t="n">
        <v>412343409</v>
      </c>
      <c r="B1175" s="24" t="n">
        <v>46217</v>
      </c>
      <c r="C1175" s="25" t="s">
        <v>302</v>
      </c>
      <c r="D1175" s="25" t="s">
        <v>88</v>
      </c>
      <c r="E1175" s="25" t="s">
        <v>89</v>
      </c>
      <c r="F1175" s="25" t="s">
        <v>83</v>
      </c>
      <c r="G1175" s="25" t="s">
        <v>41</v>
      </c>
      <c r="H1175" s="21" t="n">
        <v>33350</v>
      </c>
      <c r="I1175" s="25" t="s">
        <v>1549</v>
      </c>
      <c r="J1175" s="25" t="s">
        <v>119</v>
      </c>
      <c r="K1175" s="25" t="s">
        <v>1550</v>
      </c>
      <c r="L1175" s="25"/>
      <c r="M1175" s="25"/>
      <c r="N1175" s="26" t="n">
        <f aca="false">DATE(YEAR(B1175),MONTH(B1175),1)</f>
        <v>46204</v>
      </c>
      <c r="O1175" s="12" t="n">
        <f aca="false">IF(I1175="","",INDEX('Jobber quotes'!$C$2:$C$1101,MATCH(I1175,'Jobber quotes'!$A$2:$A$1101,0))-B1175)</f>
        <v>13</v>
      </c>
    </row>
    <row r="1176" customFormat="false" ht="15" hidden="false" customHeight="false" outlineLevel="0" collapsed="false">
      <c r="A1176" s="23" t="n">
        <v>412343460</v>
      </c>
      <c r="B1176" s="24" t="n">
        <v>46217</v>
      </c>
      <c r="C1176" s="25" t="s">
        <v>155</v>
      </c>
      <c r="D1176" s="25" t="s">
        <v>156</v>
      </c>
      <c r="E1176" s="25" t="s">
        <v>89</v>
      </c>
      <c r="F1176" s="25" t="s">
        <v>90</v>
      </c>
      <c r="G1176" s="25" t="s">
        <v>103</v>
      </c>
      <c r="H1176" s="21"/>
      <c r="I1176" s="25"/>
      <c r="J1176" s="25"/>
      <c r="K1176" s="25"/>
      <c r="L1176" s="25"/>
      <c r="M1176" s="25" t="s">
        <v>104</v>
      </c>
      <c r="N1176" s="26" t="n">
        <f aca="false">DATE(YEAR(B1176),MONTH(B1176),1)</f>
        <v>46204</v>
      </c>
      <c r="O1176" s="12" t="str">
        <f aca="false">IF(I1176="","",INDEX('Jobber quotes'!$C$2:$C$1101,MATCH(I1176,'Jobber quotes'!$A$2:$A$1101,0))-B1176)</f>
        <v/>
      </c>
    </row>
    <row r="1177" customFormat="false" ht="15" hidden="false" customHeight="false" outlineLevel="0" collapsed="false">
      <c r="A1177" s="23" t="n">
        <v>412343485</v>
      </c>
      <c r="B1177" s="24" t="n">
        <v>46217</v>
      </c>
      <c r="C1177" s="25" t="s">
        <v>929</v>
      </c>
      <c r="D1177" s="25" t="s">
        <v>88</v>
      </c>
      <c r="E1177" s="25" t="s">
        <v>82</v>
      </c>
      <c r="F1177" s="25" t="s">
        <v>94</v>
      </c>
      <c r="G1177" s="25" t="s">
        <v>41</v>
      </c>
      <c r="H1177" s="21" t="n">
        <v>23450</v>
      </c>
      <c r="I1177" s="25" t="s">
        <v>1551</v>
      </c>
      <c r="J1177" s="25" t="s">
        <v>119</v>
      </c>
      <c r="K1177" s="25" t="s">
        <v>1552</v>
      </c>
      <c r="L1177" s="25"/>
      <c r="M1177" s="25" t="s">
        <v>125</v>
      </c>
      <c r="N1177" s="26" t="n">
        <f aca="false">DATE(YEAR(B1177),MONTH(B1177),1)</f>
        <v>46204</v>
      </c>
      <c r="O1177" s="12" t="n">
        <f aca="false">IF(I1177="","",INDEX('Jobber quotes'!$C$2:$C$1101,MATCH(I1177,'Jobber quotes'!$A$2:$A$1101,0))-B1177)</f>
        <v>2</v>
      </c>
    </row>
    <row r="1178" customFormat="false" ht="15" hidden="false" customHeight="false" outlineLevel="0" collapsed="false">
      <c r="A1178" s="23" t="n">
        <v>412343512</v>
      </c>
      <c r="B1178" s="24" t="n">
        <v>46217</v>
      </c>
      <c r="C1178" s="25" t="s">
        <v>1106</v>
      </c>
      <c r="D1178" s="25" t="s">
        <v>106</v>
      </c>
      <c r="E1178" s="25" t="s">
        <v>89</v>
      </c>
      <c r="F1178" s="25" t="s">
        <v>83</v>
      </c>
      <c r="G1178" s="25" t="s">
        <v>42</v>
      </c>
      <c r="H1178" s="21" t="n">
        <v>6700</v>
      </c>
      <c r="I1178" s="25" t="s">
        <v>1553</v>
      </c>
      <c r="J1178" s="25" t="s">
        <v>85</v>
      </c>
      <c r="K1178" s="25"/>
      <c r="L1178" s="25" t="s">
        <v>92</v>
      </c>
      <c r="M1178" s="25"/>
      <c r="N1178" s="26" t="n">
        <f aca="false">DATE(YEAR(B1178),MONTH(B1178),1)</f>
        <v>46204</v>
      </c>
      <c r="O1178" s="12" t="n">
        <f aca="false">IF(I1178="","",INDEX('Jobber quotes'!$C$2:$C$1101,MATCH(I1178,'Jobber quotes'!$A$2:$A$1101,0))-B1178)</f>
        <v>3</v>
      </c>
    </row>
    <row r="1179" customFormat="false" ht="15" hidden="false" customHeight="false" outlineLevel="0" collapsed="false">
      <c r="A1179" s="23" t="n">
        <v>412343554</v>
      </c>
      <c r="B1179" s="24" t="n">
        <v>46217</v>
      </c>
      <c r="C1179" s="25" t="s">
        <v>1554</v>
      </c>
      <c r="D1179" s="25" t="s">
        <v>127</v>
      </c>
      <c r="E1179" s="25" t="s">
        <v>89</v>
      </c>
      <c r="F1179" s="25" t="s">
        <v>90</v>
      </c>
      <c r="G1179" s="25" t="s">
        <v>41</v>
      </c>
      <c r="H1179" s="21" t="n">
        <v>3400</v>
      </c>
      <c r="I1179" s="25" t="s">
        <v>1555</v>
      </c>
      <c r="J1179" s="25" t="s">
        <v>119</v>
      </c>
      <c r="K1179" s="25" t="s">
        <v>1556</v>
      </c>
      <c r="L1179" s="25"/>
      <c r="M1179" s="25"/>
      <c r="N1179" s="26" t="n">
        <f aca="false">DATE(YEAR(B1179),MONTH(B1179),1)</f>
        <v>46204</v>
      </c>
      <c r="O1179" s="12" t="n">
        <f aca="false">IF(I1179="","",INDEX('Jobber quotes'!$C$2:$C$1101,MATCH(I1179,'Jobber quotes'!$A$2:$A$1101,0))-B1179)</f>
        <v>14</v>
      </c>
    </row>
    <row r="1180" customFormat="false" ht="15" hidden="false" customHeight="false" outlineLevel="0" collapsed="false">
      <c r="A1180" s="23" t="n">
        <v>412343614</v>
      </c>
      <c r="B1180" s="24" t="n">
        <v>46217</v>
      </c>
      <c r="C1180" s="25" t="s">
        <v>682</v>
      </c>
      <c r="D1180" s="25" t="s">
        <v>111</v>
      </c>
      <c r="E1180" s="25" t="s">
        <v>112</v>
      </c>
      <c r="F1180" s="25" t="s">
        <v>94</v>
      </c>
      <c r="G1180" s="25" t="s">
        <v>41</v>
      </c>
      <c r="H1180" s="21" t="n">
        <v>45300</v>
      </c>
      <c r="I1180" s="25" t="s">
        <v>1557</v>
      </c>
      <c r="J1180" s="25" t="s">
        <v>119</v>
      </c>
      <c r="K1180" s="25" t="s">
        <v>1558</v>
      </c>
      <c r="L1180" s="25"/>
      <c r="M1180" s="25" t="s">
        <v>125</v>
      </c>
      <c r="N1180" s="26" t="n">
        <f aca="false">DATE(YEAR(B1180),MONTH(B1180),1)</f>
        <v>46204</v>
      </c>
      <c r="O1180" s="12" t="n">
        <f aca="false">IF(I1180="","",INDEX('Jobber quotes'!$C$2:$C$1101,MATCH(I1180,'Jobber quotes'!$A$2:$A$1101,0))-B1180)</f>
        <v>10</v>
      </c>
    </row>
    <row r="1181" customFormat="false" ht="15" hidden="false" customHeight="false" outlineLevel="0" collapsed="false">
      <c r="A1181" s="23" t="n">
        <v>412343643</v>
      </c>
      <c r="B1181" s="24" t="n">
        <v>46217</v>
      </c>
      <c r="C1181" s="25" t="s">
        <v>182</v>
      </c>
      <c r="D1181" s="25" t="s">
        <v>111</v>
      </c>
      <c r="E1181" s="25" t="s">
        <v>97</v>
      </c>
      <c r="F1181" s="25" t="s">
        <v>83</v>
      </c>
      <c r="G1181" s="25" t="s">
        <v>42</v>
      </c>
      <c r="H1181" s="21" t="n">
        <v>44350</v>
      </c>
      <c r="I1181" s="25" t="s">
        <v>1559</v>
      </c>
      <c r="J1181" s="25" t="s">
        <v>85</v>
      </c>
      <c r="K1181" s="25"/>
      <c r="L1181" s="25" t="s">
        <v>86</v>
      </c>
      <c r="M1181" s="25"/>
      <c r="N1181" s="26" t="n">
        <f aca="false">DATE(YEAR(B1181),MONTH(B1181),1)</f>
        <v>46204</v>
      </c>
      <c r="O1181" s="12" t="n">
        <f aca="false">IF(I1181="","",INDEX('Jobber quotes'!$C$2:$C$1101,MATCH(I1181,'Jobber quotes'!$A$2:$A$1101,0))-B1181)</f>
        <v>8</v>
      </c>
    </row>
    <row r="1182" customFormat="false" ht="15" hidden="false" customHeight="false" outlineLevel="0" collapsed="false">
      <c r="A1182" s="23" t="n">
        <v>412343672</v>
      </c>
      <c r="B1182" s="24" t="n">
        <v>46218</v>
      </c>
      <c r="C1182" s="25" t="s">
        <v>982</v>
      </c>
      <c r="D1182" s="25" t="s">
        <v>127</v>
      </c>
      <c r="E1182" s="25" t="s">
        <v>82</v>
      </c>
      <c r="F1182" s="25" t="s">
        <v>90</v>
      </c>
      <c r="G1182" s="25" t="s">
        <v>42</v>
      </c>
      <c r="H1182" s="21" t="n">
        <v>7050</v>
      </c>
      <c r="I1182" s="25" t="s">
        <v>1560</v>
      </c>
      <c r="J1182" s="25" t="s">
        <v>85</v>
      </c>
      <c r="K1182" s="25"/>
      <c r="L1182" s="25" t="s">
        <v>99</v>
      </c>
      <c r="M1182" s="25"/>
      <c r="N1182" s="26" t="n">
        <f aca="false">DATE(YEAR(B1182),MONTH(B1182),1)</f>
        <v>46204</v>
      </c>
      <c r="O1182" s="12" t="n">
        <f aca="false">IF(I1182="","",INDEX('Jobber quotes'!$C$2:$C$1101,MATCH(I1182,'Jobber quotes'!$A$2:$A$1101,0))-B1182)</f>
        <v>6</v>
      </c>
    </row>
    <row r="1183" customFormat="false" ht="15" hidden="false" customHeight="false" outlineLevel="0" collapsed="false">
      <c r="A1183" s="23" t="n">
        <v>412343710</v>
      </c>
      <c r="B1183" s="24" t="n">
        <v>46218</v>
      </c>
      <c r="C1183" s="25" t="s">
        <v>477</v>
      </c>
      <c r="D1183" s="25" t="s">
        <v>101</v>
      </c>
      <c r="E1183" s="25" t="s">
        <v>89</v>
      </c>
      <c r="F1183" s="25" t="s">
        <v>94</v>
      </c>
      <c r="G1183" s="25" t="s">
        <v>42</v>
      </c>
      <c r="H1183" s="21" t="n">
        <v>22000</v>
      </c>
      <c r="I1183" s="25" t="s">
        <v>1561</v>
      </c>
      <c r="J1183" s="25" t="s">
        <v>85</v>
      </c>
      <c r="K1183" s="25"/>
      <c r="L1183" s="25" t="s">
        <v>109</v>
      </c>
      <c r="M1183" s="25" t="s">
        <v>125</v>
      </c>
      <c r="N1183" s="26" t="n">
        <f aca="false">DATE(YEAR(B1183),MONTH(B1183),1)</f>
        <v>46204</v>
      </c>
      <c r="O1183" s="12" t="n">
        <f aca="false">IF(I1183="","",INDEX('Jobber quotes'!$C$2:$C$1101,MATCH(I1183,'Jobber quotes'!$A$2:$A$1101,0))-B1183)</f>
        <v>7</v>
      </c>
    </row>
    <row r="1184" customFormat="false" ht="15" hidden="false" customHeight="false" outlineLevel="0" collapsed="false">
      <c r="A1184" s="23" t="n">
        <v>412343748</v>
      </c>
      <c r="B1184" s="24" t="n">
        <v>46218</v>
      </c>
      <c r="C1184" s="25" t="s">
        <v>759</v>
      </c>
      <c r="D1184" s="25" t="s">
        <v>156</v>
      </c>
      <c r="E1184" s="25" t="s">
        <v>97</v>
      </c>
      <c r="F1184" s="25" t="s">
        <v>83</v>
      </c>
      <c r="G1184" s="25" t="s">
        <v>41</v>
      </c>
      <c r="H1184" s="21" t="n">
        <v>18050</v>
      </c>
      <c r="I1184" s="25" t="s">
        <v>1562</v>
      </c>
      <c r="J1184" s="25" t="s">
        <v>119</v>
      </c>
      <c r="K1184" s="25" t="s">
        <v>1563</v>
      </c>
      <c r="L1184" s="25"/>
      <c r="M1184" s="25" t="s">
        <v>125</v>
      </c>
      <c r="N1184" s="26" t="n">
        <f aca="false">DATE(YEAR(B1184),MONTH(B1184),1)</f>
        <v>46204</v>
      </c>
      <c r="O1184" s="12" t="n">
        <f aca="false">IF(I1184="","",INDEX('Jobber quotes'!$C$2:$C$1101,MATCH(I1184,'Jobber quotes'!$A$2:$A$1101,0))-B1184)</f>
        <v>14</v>
      </c>
    </row>
    <row r="1185" customFormat="false" ht="15" hidden="false" customHeight="false" outlineLevel="0" collapsed="false">
      <c r="A1185" s="23" t="n">
        <v>412343783</v>
      </c>
      <c r="B1185" s="24" t="n">
        <v>46219</v>
      </c>
      <c r="C1185" s="25" t="s">
        <v>489</v>
      </c>
      <c r="D1185" s="25" t="s">
        <v>106</v>
      </c>
      <c r="E1185" s="25" t="s">
        <v>82</v>
      </c>
      <c r="F1185" s="25" t="s">
        <v>90</v>
      </c>
      <c r="G1185" s="25" t="s">
        <v>42</v>
      </c>
      <c r="H1185" s="21" t="n">
        <v>3000</v>
      </c>
      <c r="I1185" s="25" t="s">
        <v>1564</v>
      </c>
      <c r="J1185" s="25" t="s">
        <v>85</v>
      </c>
      <c r="K1185" s="25"/>
      <c r="L1185" s="25" t="s">
        <v>99</v>
      </c>
      <c r="M1185" s="25"/>
      <c r="N1185" s="26" t="n">
        <f aca="false">DATE(YEAR(B1185),MONTH(B1185),1)</f>
        <v>46204</v>
      </c>
      <c r="O1185" s="12" t="n">
        <f aca="false">IF(I1185="","",INDEX('Jobber quotes'!$C$2:$C$1101,MATCH(I1185,'Jobber quotes'!$A$2:$A$1101,0))-B1185)</f>
        <v>6</v>
      </c>
    </row>
    <row r="1186" customFormat="false" ht="15" hidden="false" customHeight="false" outlineLevel="0" collapsed="false">
      <c r="A1186" s="23" t="n">
        <v>412343831</v>
      </c>
      <c r="B1186" s="24" t="n">
        <v>46219</v>
      </c>
      <c r="C1186" s="25" t="s">
        <v>190</v>
      </c>
      <c r="D1186" s="25" t="s">
        <v>127</v>
      </c>
      <c r="E1186" s="25" t="s">
        <v>97</v>
      </c>
      <c r="F1186" s="25" t="s">
        <v>94</v>
      </c>
      <c r="G1186" s="25" t="s">
        <v>115</v>
      </c>
      <c r="H1186" s="21"/>
      <c r="I1186" s="25"/>
      <c r="J1186" s="25"/>
      <c r="K1186" s="25"/>
      <c r="L1186" s="25" t="s">
        <v>164</v>
      </c>
      <c r="M1186" s="25"/>
      <c r="N1186" s="26" t="n">
        <f aca="false">DATE(YEAR(B1186),MONTH(B1186),1)</f>
        <v>46204</v>
      </c>
      <c r="O1186" s="12" t="str">
        <f aca="false">IF(I1186="","",INDEX('Jobber quotes'!$C$2:$C$1101,MATCH(I1186,'Jobber quotes'!$A$2:$A$1101,0))-B1186)</f>
        <v/>
      </c>
    </row>
    <row r="1187" customFormat="false" ht="15" hidden="false" customHeight="false" outlineLevel="0" collapsed="false">
      <c r="A1187" s="23" t="n">
        <v>412343850</v>
      </c>
      <c r="B1187" s="24" t="n">
        <v>46219</v>
      </c>
      <c r="C1187" s="25" t="s">
        <v>139</v>
      </c>
      <c r="D1187" s="25" t="s">
        <v>111</v>
      </c>
      <c r="E1187" s="25" t="s">
        <v>82</v>
      </c>
      <c r="F1187" s="25" t="s">
        <v>83</v>
      </c>
      <c r="G1187" s="25" t="s">
        <v>41</v>
      </c>
      <c r="H1187" s="21" t="n">
        <v>19150</v>
      </c>
      <c r="I1187" s="25" t="s">
        <v>1565</v>
      </c>
      <c r="J1187" s="25" t="s">
        <v>119</v>
      </c>
      <c r="K1187" s="25" t="s">
        <v>1566</v>
      </c>
      <c r="L1187" s="25"/>
      <c r="M1187" s="25"/>
      <c r="N1187" s="26" t="n">
        <f aca="false">DATE(YEAR(B1187),MONTH(B1187),1)</f>
        <v>46204</v>
      </c>
      <c r="O1187" s="12" t="n">
        <f aca="false">IF(I1187="","",INDEX('Jobber quotes'!$C$2:$C$1101,MATCH(I1187,'Jobber quotes'!$A$2:$A$1101,0))-B1187)</f>
        <v>3</v>
      </c>
    </row>
    <row r="1188" customFormat="false" ht="15" hidden="false" customHeight="false" outlineLevel="0" collapsed="false">
      <c r="A1188" s="23" t="n">
        <v>412343902</v>
      </c>
      <c r="B1188" s="24" t="n">
        <v>46219</v>
      </c>
      <c r="C1188" s="25" t="s">
        <v>228</v>
      </c>
      <c r="D1188" s="25" t="s">
        <v>101</v>
      </c>
      <c r="E1188" s="25" t="s">
        <v>112</v>
      </c>
      <c r="F1188" s="25" t="s">
        <v>90</v>
      </c>
      <c r="G1188" s="25" t="s">
        <v>103</v>
      </c>
      <c r="H1188" s="21"/>
      <c r="I1188" s="25"/>
      <c r="J1188" s="25"/>
      <c r="K1188" s="25"/>
      <c r="L1188" s="25"/>
      <c r="M1188" s="25" t="s">
        <v>104</v>
      </c>
      <c r="N1188" s="26" t="n">
        <f aca="false">DATE(YEAR(B1188),MONTH(B1188),1)</f>
        <v>46204</v>
      </c>
      <c r="O1188" s="12" t="str">
        <f aca="false">IF(I1188="","",INDEX('Jobber quotes'!$C$2:$C$1101,MATCH(I1188,'Jobber quotes'!$A$2:$A$1101,0))-B1188)</f>
        <v/>
      </c>
    </row>
    <row r="1189" customFormat="false" ht="15" hidden="false" customHeight="false" outlineLevel="0" collapsed="false">
      <c r="A1189" s="23" t="n">
        <v>412343947</v>
      </c>
      <c r="B1189" s="24" t="n">
        <v>46220</v>
      </c>
      <c r="C1189" s="25" t="s">
        <v>134</v>
      </c>
      <c r="D1189" s="25" t="s">
        <v>81</v>
      </c>
      <c r="E1189" s="25" t="s">
        <v>82</v>
      </c>
      <c r="F1189" s="25" t="s">
        <v>94</v>
      </c>
      <c r="G1189" s="25" t="s">
        <v>41</v>
      </c>
      <c r="H1189" s="21" t="n">
        <v>17450</v>
      </c>
      <c r="I1189" s="25" t="s">
        <v>1567</v>
      </c>
      <c r="J1189" s="25" t="s">
        <v>119</v>
      </c>
      <c r="K1189" s="25" t="s">
        <v>1568</v>
      </c>
      <c r="L1189" s="25"/>
      <c r="M1189" s="25"/>
      <c r="N1189" s="26" t="n">
        <f aca="false">DATE(YEAR(B1189),MONTH(B1189),1)</f>
        <v>46204</v>
      </c>
      <c r="O1189" s="12" t="n">
        <f aca="false">IF(I1189="","",INDEX('Jobber quotes'!$C$2:$C$1101,MATCH(I1189,'Jobber quotes'!$A$2:$A$1101,0))-B1189)</f>
        <v>1</v>
      </c>
    </row>
    <row r="1190" customFormat="false" ht="15" hidden="false" customHeight="false" outlineLevel="0" collapsed="false">
      <c r="A1190" s="23" t="n">
        <v>412343962</v>
      </c>
      <c r="B1190" s="24" t="n">
        <v>46220</v>
      </c>
      <c r="C1190" s="25" t="s">
        <v>776</v>
      </c>
      <c r="D1190" s="25" t="s">
        <v>88</v>
      </c>
      <c r="E1190" s="25" t="s">
        <v>112</v>
      </c>
      <c r="F1190" s="25" t="s">
        <v>83</v>
      </c>
      <c r="G1190" s="25" t="s">
        <v>41</v>
      </c>
      <c r="H1190" s="21" t="n">
        <v>34800</v>
      </c>
      <c r="I1190" s="25" t="s">
        <v>1569</v>
      </c>
      <c r="J1190" s="25" t="s">
        <v>119</v>
      </c>
      <c r="K1190" s="25" t="s">
        <v>1570</v>
      </c>
      <c r="L1190" s="25"/>
      <c r="M1190" s="25"/>
      <c r="N1190" s="26" t="n">
        <f aca="false">DATE(YEAR(B1190),MONTH(B1190),1)</f>
        <v>46204</v>
      </c>
      <c r="O1190" s="12" t="n">
        <f aca="false">IF(I1190="","",INDEX('Jobber quotes'!$C$2:$C$1101,MATCH(I1190,'Jobber quotes'!$A$2:$A$1101,0))-B1190)</f>
        <v>2</v>
      </c>
    </row>
    <row r="1191" customFormat="false" ht="15" hidden="false" customHeight="false" outlineLevel="0" collapsed="false">
      <c r="A1191" s="23" t="n">
        <v>412343993</v>
      </c>
      <c r="B1191" s="24" t="n">
        <v>46221</v>
      </c>
      <c r="C1191" s="25" t="s">
        <v>586</v>
      </c>
      <c r="D1191" s="25" t="s">
        <v>156</v>
      </c>
      <c r="E1191" s="25" t="s">
        <v>102</v>
      </c>
      <c r="F1191" s="25" t="s">
        <v>90</v>
      </c>
      <c r="G1191" s="25" t="s">
        <v>41</v>
      </c>
      <c r="H1191" s="21" t="n">
        <v>30100</v>
      </c>
      <c r="I1191" s="25" t="s">
        <v>1571</v>
      </c>
      <c r="J1191" s="25" t="s">
        <v>119</v>
      </c>
      <c r="K1191" s="25" t="s">
        <v>1572</v>
      </c>
      <c r="L1191" s="25"/>
      <c r="M1191" s="25" t="s">
        <v>199</v>
      </c>
      <c r="N1191" s="26" t="n">
        <f aca="false">DATE(YEAR(B1191),MONTH(B1191),1)</f>
        <v>46204</v>
      </c>
      <c r="O1191" s="12" t="n">
        <f aca="false">IF(I1191="","",INDEX('Jobber quotes'!$C$2:$C$1101,MATCH(I1191,'Jobber quotes'!$A$2:$A$1101,0))-B1191)</f>
        <v>6</v>
      </c>
    </row>
    <row r="1192" customFormat="false" ht="15" hidden="false" customHeight="false" outlineLevel="0" collapsed="false">
      <c r="A1192" s="23" t="n">
        <v>412344047</v>
      </c>
      <c r="B1192" s="24" t="n">
        <v>46222</v>
      </c>
      <c r="C1192" s="25" t="s">
        <v>1554</v>
      </c>
      <c r="D1192" s="25" t="s">
        <v>127</v>
      </c>
      <c r="E1192" s="25" t="s">
        <v>107</v>
      </c>
      <c r="F1192" s="25" t="s">
        <v>94</v>
      </c>
      <c r="G1192" s="25" t="s">
        <v>115</v>
      </c>
      <c r="H1192" s="21"/>
      <c r="I1192" s="25"/>
      <c r="J1192" s="25"/>
      <c r="K1192" s="25"/>
      <c r="L1192" s="25" t="s">
        <v>116</v>
      </c>
      <c r="M1192" s="25"/>
      <c r="N1192" s="26" t="n">
        <f aca="false">DATE(YEAR(B1192),MONTH(B1192),1)</f>
        <v>46204</v>
      </c>
      <c r="O1192" s="12" t="str">
        <f aca="false">IF(I1192="","",INDEX('Jobber quotes'!$C$2:$C$1101,MATCH(I1192,'Jobber quotes'!$A$2:$A$1101,0))-B1192)</f>
        <v/>
      </c>
    </row>
    <row r="1193" customFormat="false" ht="15" hidden="false" customHeight="false" outlineLevel="0" collapsed="false">
      <c r="A1193" s="23" t="n">
        <v>412344086</v>
      </c>
      <c r="B1193" s="24" t="n">
        <v>46223</v>
      </c>
      <c r="C1193" s="25" t="s">
        <v>485</v>
      </c>
      <c r="D1193" s="25" t="s">
        <v>101</v>
      </c>
      <c r="E1193" s="25" t="s">
        <v>102</v>
      </c>
      <c r="F1193" s="25" t="s">
        <v>83</v>
      </c>
      <c r="G1193" s="25" t="s">
        <v>41</v>
      </c>
      <c r="H1193" s="21" t="n">
        <v>11250</v>
      </c>
      <c r="I1193" s="25" t="s">
        <v>1573</v>
      </c>
      <c r="J1193" s="25" t="s">
        <v>119</v>
      </c>
      <c r="K1193" s="25" t="s">
        <v>1574</v>
      </c>
      <c r="L1193" s="25"/>
      <c r="M1193" s="25"/>
      <c r="N1193" s="26" t="n">
        <f aca="false">DATE(YEAR(B1193),MONTH(B1193),1)</f>
        <v>46204</v>
      </c>
      <c r="O1193" s="12" t="n">
        <f aca="false">IF(I1193="","",INDEX('Jobber quotes'!$C$2:$C$1101,MATCH(I1193,'Jobber quotes'!$A$2:$A$1101,0))-B1193)</f>
        <v>5</v>
      </c>
    </row>
    <row r="1194" customFormat="false" ht="15" hidden="false" customHeight="false" outlineLevel="0" collapsed="false">
      <c r="A1194" s="23" t="n">
        <v>412344126</v>
      </c>
      <c r="B1194" s="24" t="n">
        <v>46223</v>
      </c>
      <c r="C1194" s="25" t="s">
        <v>401</v>
      </c>
      <c r="D1194" s="25" t="s">
        <v>101</v>
      </c>
      <c r="E1194" s="25" t="s">
        <v>112</v>
      </c>
      <c r="F1194" s="25" t="s">
        <v>90</v>
      </c>
      <c r="G1194" s="25" t="s">
        <v>115</v>
      </c>
      <c r="H1194" s="21"/>
      <c r="I1194" s="25"/>
      <c r="J1194" s="25"/>
      <c r="K1194" s="25"/>
      <c r="L1194" s="25" t="s">
        <v>164</v>
      </c>
      <c r="M1194" s="25"/>
      <c r="N1194" s="26" t="n">
        <f aca="false">DATE(YEAR(B1194),MONTH(B1194),1)</f>
        <v>46204</v>
      </c>
      <c r="O1194" s="12" t="str">
        <f aca="false">IF(I1194="","",INDEX('Jobber quotes'!$C$2:$C$1101,MATCH(I1194,'Jobber quotes'!$A$2:$A$1101,0))-B1194)</f>
        <v/>
      </c>
    </row>
    <row r="1195" customFormat="false" ht="15" hidden="false" customHeight="false" outlineLevel="0" collapsed="false">
      <c r="A1195" s="23" t="n">
        <v>412344153</v>
      </c>
      <c r="B1195" s="24" t="n">
        <v>46223</v>
      </c>
      <c r="C1195" s="25" t="s">
        <v>130</v>
      </c>
      <c r="D1195" s="25" t="s">
        <v>111</v>
      </c>
      <c r="E1195" s="25" t="s">
        <v>89</v>
      </c>
      <c r="F1195" s="25" t="s">
        <v>94</v>
      </c>
      <c r="G1195" s="25" t="s">
        <v>42</v>
      </c>
      <c r="H1195" s="21" t="n">
        <v>9750</v>
      </c>
      <c r="I1195" s="25" t="s">
        <v>1575</v>
      </c>
      <c r="J1195" s="25" t="s">
        <v>85</v>
      </c>
      <c r="K1195" s="25"/>
      <c r="L1195" s="25" t="s">
        <v>86</v>
      </c>
      <c r="M1195" s="25"/>
      <c r="N1195" s="26" t="n">
        <f aca="false">DATE(YEAR(B1195),MONTH(B1195),1)</f>
        <v>46204</v>
      </c>
      <c r="O1195" s="12" t="n">
        <f aca="false">IF(I1195="","",INDEX('Jobber quotes'!$C$2:$C$1101,MATCH(I1195,'Jobber quotes'!$A$2:$A$1101,0))-B1195)</f>
        <v>9</v>
      </c>
    </row>
    <row r="1196" customFormat="false" ht="15" hidden="false" customHeight="false" outlineLevel="0" collapsed="false">
      <c r="A1196" s="23" t="n">
        <v>412344187</v>
      </c>
      <c r="B1196" s="24" t="n">
        <v>46224</v>
      </c>
      <c r="C1196" s="25" t="s">
        <v>359</v>
      </c>
      <c r="D1196" s="25" t="s">
        <v>127</v>
      </c>
      <c r="E1196" s="25" t="s">
        <v>112</v>
      </c>
      <c r="F1196" s="25" t="s">
        <v>83</v>
      </c>
      <c r="G1196" s="25" t="s">
        <v>42</v>
      </c>
      <c r="H1196" s="21" t="n">
        <v>8300</v>
      </c>
      <c r="I1196" s="25" t="s">
        <v>1576</v>
      </c>
      <c r="J1196" s="25" t="s">
        <v>85</v>
      </c>
      <c r="K1196" s="25"/>
      <c r="L1196" s="25" t="s">
        <v>86</v>
      </c>
      <c r="M1196" s="25"/>
      <c r="N1196" s="26" t="n">
        <f aca="false">DATE(YEAR(B1196),MONTH(B1196),1)</f>
        <v>46204</v>
      </c>
      <c r="O1196" s="12" t="n">
        <f aca="false">IF(I1196="","",INDEX('Jobber quotes'!$C$2:$C$1101,MATCH(I1196,'Jobber quotes'!$A$2:$A$1101,0))-B1196)</f>
        <v>3</v>
      </c>
    </row>
    <row r="1197" customFormat="false" ht="15" hidden="false" customHeight="false" outlineLevel="0" collapsed="false">
      <c r="A1197" s="23" t="n">
        <v>412344231</v>
      </c>
      <c r="B1197" s="24" t="n">
        <v>46224</v>
      </c>
      <c r="C1197" s="25" t="s">
        <v>564</v>
      </c>
      <c r="D1197" s="25" t="s">
        <v>111</v>
      </c>
      <c r="E1197" s="25" t="s">
        <v>107</v>
      </c>
      <c r="F1197" s="25" t="s">
        <v>90</v>
      </c>
      <c r="G1197" s="25" t="s">
        <v>42</v>
      </c>
      <c r="H1197" s="21" t="n">
        <v>26500</v>
      </c>
      <c r="I1197" s="25" t="s">
        <v>1577</v>
      </c>
      <c r="J1197" s="25" t="s">
        <v>85</v>
      </c>
      <c r="K1197" s="25"/>
      <c r="L1197" s="25" t="s">
        <v>86</v>
      </c>
      <c r="M1197" s="25" t="s">
        <v>125</v>
      </c>
      <c r="N1197" s="26" t="n">
        <f aca="false">DATE(YEAR(B1197),MONTH(B1197),1)</f>
        <v>46204</v>
      </c>
      <c r="O1197" s="12" t="n">
        <f aca="false">IF(I1197="","",INDEX('Jobber quotes'!$C$2:$C$1101,MATCH(I1197,'Jobber quotes'!$A$2:$A$1101,0))-B1197)</f>
        <v>9</v>
      </c>
    </row>
    <row r="1198" customFormat="false" ht="15" hidden="false" customHeight="false" outlineLevel="0" collapsed="false">
      <c r="A1198" s="23" t="n">
        <v>412344279</v>
      </c>
      <c r="B1198" s="24" t="n">
        <v>46224</v>
      </c>
      <c r="C1198" s="25" t="s">
        <v>307</v>
      </c>
      <c r="D1198" s="25" t="s">
        <v>81</v>
      </c>
      <c r="E1198" s="25" t="s">
        <v>89</v>
      </c>
      <c r="F1198" s="25" t="s">
        <v>94</v>
      </c>
      <c r="G1198" s="25" t="s">
        <v>42</v>
      </c>
      <c r="H1198" s="21" t="n">
        <v>14350</v>
      </c>
      <c r="I1198" s="25" t="s">
        <v>1578</v>
      </c>
      <c r="J1198" s="25" t="s">
        <v>85</v>
      </c>
      <c r="K1198" s="25"/>
      <c r="L1198" s="25" t="s">
        <v>92</v>
      </c>
      <c r="M1198" s="25"/>
      <c r="N1198" s="26" t="n">
        <f aca="false">DATE(YEAR(B1198),MONTH(B1198),1)</f>
        <v>46204</v>
      </c>
      <c r="O1198" s="12" t="n">
        <f aca="false">IF(I1198="","",INDEX('Jobber quotes'!$C$2:$C$1101,MATCH(I1198,'Jobber quotes'!$A$2:$A$1101,0))-B1198)</f>
        <v>7</v>
      </c>
    </row>
    <row r="1199" customFormat="false" ht="15" hidden="false" customHeight="false" outlineLevel="0" collapsed="false">
      <c r="A1199" s="23" t="n">
        <v>412344293</v>
      </c>
      <c r="B1199" s="24" t="n">
        <v>46224</v>
      </c>
      <c r="C1199" s="25" t="s">
        <v>228</v>
      </c>
      <c r="D1199" s="25" t="s">
        <v>101</v>
      </c>
      <c r="E1199" s="25" t="s">
        <v>112</v>
      </c>
      <c r="F1199" s="25" t="s">
        <v>83</v>
      </c>
      <c r="G1199" s="25" t="s">
        <v>42</v>
      </c>
      <c r="H1199" s="21" t="n">
        <v>8300</v>
      </c>
      <c r="I1199" s="25" t="s">
        <v>1579</v>
      </c>
      <c r="J1199" s="25" t="s">
        <v>85</v>
      </c>
      <c r="K1199" s="25"/>
      <c r="L1199" s="25" t="s">
        <v>92</v>
      </c>
      <c r="M1199" s="25"/>
      <c r="N1199" s="26" t="n">
        <f aca="false">DATE(YEAR(B1199),MONTH(B1199),1)</f>
        <v>46204</v>
      </c>
      <c r="O1199" s="12" t="n">
        <f aca="false">IF(I1199="","",INDEX('Jobber quotes'!$C$2:$C$1101,MATCH(I1199,'Jobber quotes'!$A$2:$A$1101,0))-B1199)</f>
        <v>8</v>
      </c>
    </row>
    <row r="1200" customFormat="false" ht="15" hidden="false" customHeight="false" outlineLevel="0" collapsed="false">
      <c r="A1200" s="23" t="n">
        <v>412344337</v>
      </c>
      <c r="B1200" s="24" t="n">
        <v>46224</v>
      </c>
      <c r="C1200" s="25" t="s">
        <v>205</v>
      </c>
      <c r="D1200" s="25" t="s">
        <v>81</v>
      </c>
      <c r="E1200" s="25" t="s">
        <v>107</v>
      </c>
      <c r="F1200" s="25" t="s">
        <v>90</v>
      </c>
      <c r="G1200" s="25" t="s">
        <v>42</v>
      </c>
      <c r="H1200" s="21" t="n">
        <v>29850</v>
      </c>
      <c r="I1200" s="25" t="s">
        <v>1580</v>
      </c>
      <c r="J1200" s="25" t="s">
        <v>85</v>
      </c>
      <c r="K1200" s="25"/>
      <c r="L1200" s="25" t="s">
        <v>99</v>
      </c>
      <c r="M1200" s="25"/>
      <c r="N1200" s="26" t="n">
        <f aca="false">DATE(YEAR(B1200),MONTH(B1200),1)</f>
        <v>46204</v>
      </c>
      <c r="O1200" s="12" t="n">
        <f aca="false">IF(I1200="","",INDEX('Jobber quotes'!$C$2:$C$1101,MATCH(I1200,'Jobber quotes'!$A$2:$A$1101,0))-B1200)</f>
        <v>13</v>
      </c>
    </row>
    <row r="1201" customFormat="false" ht="15" hidden="false" customHeight="false" outlineLevel="0" collapsed="false">
      <c r="A1201" s="23" t="n">
        <v>412344371</v>
      </c>
      <c r="B1201" s="24" t="n">
        <v>46225</v>
      </c>
      <c r="C1201" s="25" t="s">
        <v>117</v>
      </c>
      <c r="D1201" s="25" t="s">
        <v>106</v>
      </c>
      <c r="E1201" s="25" t="s">
        <v>97</v>
      </c>
      <c r="F1201" s="25" t="s">
        <v>94</v>
      </c>
      <c r="G1201" s="25" t="s">
        <v>115</v>
      </c>
      <c r="H1201" s="21"/>
      <c r="I1201" s="25"/>
      <c r="J1201" s="25"/>
      <c r="K1201" s="25"/>
      <c r="L1201" s="25" t="s">
        <v>146</v>
      </c>
      <c r="M1201" s="25"/>
      <c r="N1201" s="26" t="n">
        <f aca="false">DATE(YEAR(B1201),MONTH(B1201),1)</f>
        <v>46204</v>
      </c>
      <c r="O1201" s="12" t="str">
        <f aca="false">IF(I1201="","",INDEX('Jobber quotes'!$C$2:$C$1101,MATCH(I1201,'Jobber quotes'!$A$2:$A$1101,0))-B1201)</f>
        <v/>
      </c>
    </row>
    <row r="1202" customFormat="false" ht="15" hidden="false" customHeight="false" outlineLevel="0" collapsed="false">
      <c r="A1202" s="23" t="n">
        <v>412344402</v>
      </c>
      <c r="B1202" s="24" t="n">
        <v>46226</v>
      </c>
      <c r="C1202" s="25" t="s">
        <v>170</v>
      </c>
      <c r="D1202" s="25" t="s">
        <v>111</v>
      </c>
      <c r="E1202" s="25" t="s">
        <v>107</v>
      </c>
      <c r="F1202" s="25" t="s">
        <v>83</v>
      </c>
      <c r="G1202" s="25" t="s">
        <v>115</v>
      </c>
      <c r="H1202" s="21"/>
      <c r="I1202" s="25"/>
      <c r="J1202" s="25"/>
      <c r="K1202" s="25"/>
      <c r="L1202" s="25" t="s">
        <v>171</v>
      </c>
      <c r="M1202" s="25"/>
      <c r="N1202" s="26" t="n">
        <f aca="false">DATE(YEAR(B1202),MONTH(B1202),1)</f>
        <v>46204</v>
      </c>
      <c r="O1202" s="12" t="str">
        <f aca="false">IF(I1202="","",INDEX('Jobber quotes'!$C$2:$C$1101,MATCH(I1202,'Jobber quotes'!$A$2:$A$1101,0))-B1202)</f>
        <v/>
      </c>
    </row>
    <row r="1203" customFormat="false" ht="15" hidden="false" customHeight="false" outlineLevel="0" collapsed="false">
      <c r="A1203" s="23" t="n">
        <v>412344445</v>
      </c>
      <c r="B1203" s="24" t="n">
        <v>46226</v>
      </c>
      <c r="C1203" s="25" t="s">
        <v>87</v>
      </c>
      <c r="D1203" s="25" t="s">
        <v>88</v>
      </c>
      <c r="E1203" s="25" t="s">
        <v>89</v>
      </c>
      <c r="F1203" s="25" t="s">
        <v>90</v>
      </c>
      <c r="G1203" s="25" t="s">
        <v>42</v>
      </c>
      <c r="H1203" s="21" t="n">
        <v>25450</v>
      </c>
      <c r="I1203" s="25" t="s">
        <v>1581</v>
      </c>
      <c r="J1203" s="25" t="s">
        <v>85</v>
      </c>
      <c r="K1203" s="25"/>
      <c r="L1203" s="25" t="s">
        <v>86</v>
      </c>
      <c r="M1203" s="25"/>
      <c r="N1203" s="26" t="n">
        <f aca="false">DATE(YEAR(B1203),MONTH(B1203),1)</f>
        <v>46204</v>
      </c>
      <c r="O1203" s="12" t="n">
        <f aca="false">IF(I1203="","",INDEX('Jobber quotes'!$C$2:$C$1101,MATCH(I1203,'Jobber quotes'!$A$2:$A$1101,0))-B1203)</f>
        <v>5</v>
      </c>
    </row>
    <row r="1204" customFormat="false" ht="15" hidden="false" customHeight="false" outlineLevel="0" collapsed="false">
      <c r="A1204" s="23" t="n">
        <v>412344504</v>
      </c>
      <c r="B1204" s="24" t="n">
        <v>46226</v>
      </c>
      <c r="C1204" s="25" t="s">
        <v>375</v>
      </c>
      <c r="D1204" s="25" t="s">
        <v>88</v>
      </c>
      <c r="E1204" s="25" t="s">
        <v>97</v>
      </c>
      <c r="F1204" s="25" t="s">
        <v>94</v>
      </c>
      <c r="G1204" s="25" t="s">
        <v>42</v>
      </c>
      <c r="H1204" s="21" t="n">
        <v>8600</v>
      </c>
      <c r="I1204" s="25" t="s">
        <v>1582</v>
      </c>
      <c r="J1204" s="25" t="s">
        <v>85</v>
      </c>
      <c r="K1204" s="25"/>
      <c r="L1204" s="25" t="s">
        <v>86</v>
      </c>
      <c r="M1204" s="25"/>
      <c r="N1204" s="26" t="n">
        <f aca="false">DATE(YEAR(B1204),MONTH(B1204),1)</f>
        <v>46204</v>
      </c>
      <c r="O1204" s="12" t="n">
        <f aca="false">IF(I1204="","",INDEX('Jobber quotes'!$C$2:$C$1101,MATCH(I1204,'Jobber quotes'!$A$2:$A$1101,0))-B1204)</f>
        <v>7</v>
      </c>
    </row>
    <row r="1205" customFormat="false" ht="15" hidden="false" customHeight="false" outlineLevel="0" collapsed="false">
      <c r="A1205" s="23" t="n">
        <v>412344534</v>
      </c>
      <c r="B1205" s="24" t="n">
        <v>46226</v>
      </c>
      <c r="C1205" s="25" t="s">
        <v>150</v>
      </c>
      <c r="D1205" s="25" t="s">
        <v>111</v>
      </c>
      <c r="E1205" s="25" t="s">
        <v>82</v>
      </c>
      <c r="F1205" s="25" t="s">
        <v>83</v>
      </c>
      <c r="G1205" s="25" t="s">
        <v>42</v>
      </c>
      <c r="H1205" s="21" t="n">
        <v>22750</v>
      </c>
      <c r="I1205" s="25" t="s">
        <v>1583</v>
      </c>
      <c r="J1205" s="25" t="s">
        <v>85</v>
      </c>
      <c r="K1205" s="25"/>
      <c r="L1205" s="25" t="s">
        <v>86</v>
      </c>
      <c r="M1205" s="25" t="s">
        <v>125</v>
      </c>
      <c r="N1205" s="26" t="n">
        <f aca="false">DATE(YEAR(B1205),MONTH(B1205),1)</f>
        <v>46204</v>
      </c>
      <c r="O1205" s="12" t="n">
        <f aca="false">IF(I1205="","",INDEX('Jobber quotes'!$C$2:$C$1101,MATCH(I1205,'Jobber quotes'!$A$2:$A$1101,0))-B1205)</f>
        <v>6</v>
      </c>
    </row>
    <row r="1206" customFormat="false" ht="15" hidden="false" customHeight="false" outlineLevel="0" collapsed="false">
      <c r="A1206" s="23" t="n">
        <v>412344574</v>
      </c>
      <c r="B1206" s="24" t="n">
        <v>46226</v>
      </c>
      <c r="C1206" s="25" t="s">
        <v>531</v>
      </c>
      <c r="D1206" s="25" t="s">
        <v>127</v>
      </c>
      <c r="E1206" s="25" t="s">
        <v>89</v>
      </c>
      <c r="F1206" s="25" t="s">
        <v>90</v>
      </c>
      <c r="G1206" s="25" t="s">
        <v>41</v>
      </c>
      <c r="H1206" s="21" t="n">
        <v>3200</v>
      </c>
      <c r="I1206" s="25" t="s">
        <v>1584</v>
      </c>
      <c r="J1206" s="25" t="s">
        <v>119</v>
      </c>
      <c r="K1206" s="25" t="s">
        <v>1585</v>
      </c>
      <c r="L1206" s="25"/>
      <c r="M1206" s="25"/>
      <c r="N1206" s="26" t="n">
        <f aca="false">DATE(YEAR(B1206),MONTH(B1206),1)</f>
        <v>46204</v>
      </c>
      <c r="O1206" s="12" t="n">
        <f aca="false">IF(I1206="","",INDEX('Jobber quotes'!$C$2:$C$1101,MATCH(I1206,'Jobber quotes'!$A$2:$A$1101,0))-B1206)</f>
        <v>14</v>
      </c>
    </row>
    <row r="1207" customFormat="false" ht="15" hidden="false" customHeight="false" outlineLevel="0" collapsed="false">
      <c r="A1207" s="23" t="n">
        <v>412344595</v>
      </c>
      <c r="B1207" s="24" t="n">
        <v>46226</v>
      </c>
      <c r="C1207" s="25" t="s">
        <v>221</v>
      </c>
      <c r="D1207" s="25" t="s">
        <v>101</v>
      </c>
      <c r="E1207" s="25" t="s">
        <v>89</v>
      </c>
      <c r="F1207" s="25" t="s">
        <v>94</v>
      </c>
      <c r="G1207" s="25" t="s">
        <v>42</v>
      </c>
      <c r="H1207" s="21" t="n">
        <v>18250</v>
      </c>
      <c r="I1207" s="25" t="s">
        <v>1586</v>
      </c>
      <c r="J1207" s="25" t="s">
        <v>85</v>
      </c>
      <c r="K1207" s="25"/>
      <c r="L1207" s="25" t="s">
        <v>86</v>
      </c>
      <c r="M1207" s="25"/>
      <c r="N1207" s="26" t="n">
        <f aca="false">DATE(YEAR(B1207),MONTH(B1207),1)</f>
        <v>46204</v>
      </c>
      <c r="O1207" s="12" t="n">
        <f aca="false">IF(I1207="","",INDEX('Jobber quotes'!$C$2:$C$1101,MATCH(I1207,'Jobber quotes'!$A$2:$A$1101,0))-B1207)</f>
        <v>6</v>
      </c>
    </row>
    <row r="1208" customFormat="false" ht="15" hidden="false" customHeight="false" outlineLevel="0" collapsed="false">
      <c r="A1208" s="23" t="n">
        <v>412344633</v>
      </c>
      <c r="B1208" s="24" t="n">
        <v>46226</v>
      </c>
      <c r="C1208" s="25" t="s">
        <v>165</v>
      </c>
      <c r="D1208" s="25" t="s">
        <v>88</v>
      </c>
      <c r="E1208" s="25" t="s">
        <v>102</v>
      </c>
      <c r="F1208" s="25" t="s">
        <v>83</v>
      </c>
      <c r="G1208" s="25" t="s">
        <v>41</v>
      </c>
      <c r="H1208" s="21" t="n">
        <v>19200</v>
      </c>
      <c r="I1208" s="25" t="s">
        <v>1587</v>
      </c>
      <c r="J1208" s="25" t="s">
        <v>119</v>
      </c>
      <c r="K1208" s="25" t="s">
        <v>1588</v>
      </c>
      <c r="L1208" s="25"/>
      <c r="M1208" s="25"/>
      <c r="N1208" s="26" t="n">
        <f aca="false">DATE(YEAR(B1208),MONTH(B1208),1)</f>
        <v>46204</v>
      </c>
      <c r="O1208" s="12" t="n">
        <f aca="false">IF(I1208="","",INDEX('Jobber quotes'!$C$2:$C$1101,MATCH(I1208,'Jobber quotes'!$A$2:$A$1101,0))-B1208)</f>
        <v>3</v>
      </c>
    </row>
    <row r="1209" customFormat="false" ht="15" hidden="false" customHeight="false" outlineLevel="0" collapsed="false">
      <c r="A1209" s="23" t="n">
        <v>412344681</v>
      </c>
      <c r="B1209" s="24" t="n">
        <v>46227</v>
      </c>
      <c r="C1209" s="25" t="s">
        <v>466</v>
      </c>
      <c r="D1209" s="25" t="s">
        <v>127</v>
      </c>
      <c r="E1209" s="25" t="s">
        <v>97</v>
      </c>
      <c r="F1209" s="25" t="s">
        <v>90</v>
      </c>
      <c r="G1209" s="25" t="s">
        <v>42</v>
      </c>
      <c r="H1209" s="21" t="n">
        <v>13300</v>
      </c>
      <c r="I1209" s="25" t="s">
        <v>1589</v>
      </c>
      <c r="J1209" s="25" t="s">
        <v>85</v>
      </c>
      <c r="K1209" s="25"/>
      <c r="L1209" s="25" t="s">
        <v>92</v>
      </c>
      <c r="M1209" s="25"/>
      <c r="N1209" s="26" t="n">
        <f aca="false">DATE(YEAR(B1209),MONTH(B1209),1)</f>
        <v>46204</v>
      </c>
      <c r="O1209" s="12" t="n">
        <f aca="false">IF(I1209="","",INDEX('Jobber quotes'!$C$2:$C$1101,MATCH(I1209,'Jobber quotes'!$A$2:$A$1101,0))-B1209)</f>
        <v>8</v>
      </c>
    </row>
    <row r="1210" customFormat="false" ht="15" hidden="false" customHeight="false" outlineLevel="0" collapsed="false">
      <c r="A1210" s="23" t="n">
        <v>412344718</v>
      </c>
      <c r="B1210" s="24" t="n">
        <v>46228</v>
      </c>
      <c r="C1210" s="25" t="s">
        <v>624</v>
      </c>
      <c r="D1210" s="25" t="s">
        <v>156</v>
      </c>
      <c r="E1210" s="25" t="s">
        <v>107</v>
      </c>
      <c r="F1210" s="25" t="s">
        <v>94</v>
      </c>
      <c r="G1210" s="25" t="s">
        <v>115</v>
      </c>
      <c r="H1210" s="21"/>
      <c r="I1210" s="25"/>
      <c r="J1210" s="25"/>
      <c r="K1210" s="25"/>
      <c r="L1210" s="25" t="s">
        <v>146</v>
      </c>
      <c r="M1210" s="25"/>
      <c r="N1210" s="26" t="n">
        <f aca="false">DATE(YEAR(B1210),MONTH(B1210),1)</f>
        <v>46204</v>
      </c>
      <c r="O1210" s="12" t="str">
        <f aca="false">IF(I1210="","",INDEX('Jobber quotes'!$C$2:$C$1101,MATCH(I1210,'Jobber quotes'!$A$2:$A$1101,0))-B1210)</f>
        <v/>
      </c>
    </row>
    <row r="1211" customFormat="false" ht="15" hidden="false" customHeight="false" outlineLevel="0" collapsed="false">
      <c r="A1211" s="23" t="n">
        <v>412344739</v>
      </c>
      <c r="B1211" s="24" t="n">
        <v>46228</v>
      </c>
      <c r="C1211" s="25" t="s">
        <v>715</v>
      </c>
      <c r="D1211" s="25" t="s">
        <v>127</v>
      </c>
      <c r="E1211" s="25" t="s">
        <v>82</v>
      </c>
      <c r="F1211" s="25" t="s">
        <v>83</v>
      </c>
      <c r="G1211" s="25" t="s">
        <v>42</v>
      </c>
      <c r="H1211" s="21" t="n">
        <v>4350</v>
      </c>
      <c r="I1211" s="25" t="s">
        <v>1590</v>
      </c>
      <c r="J1211" s="25" t="s">
        <v>85</v>
      </c>
      <c r="K1211" s="25"/>
      <c r="L1211" s="25" t="s">
        <v>92</v>
      </c>
      <c r="M1211" s="25"/>
      <c r="N1211" s="26" t="n">
        <f aca="false">DATE(YEAR(B1211),MONTH(B1211),1)</f>
        <v>46204</v>
      </c>
      <c r="O1211" s="12" t="n">
        <f aca="false">IF(I1211="","",INDEX('Jobber quotes'!$C$2:$C$1101,MATCH(I1211,'Jobber quotes'!$A$2:$A$1101,0))-B1211)</f>
        <v>1</v>
      </c>
    </row>
    <row r="1212" customFormat="false" ht="15" hidden="false" customHeight="false" outlineLevel="0" collapsed="false">
      <c r="A1212" s="23" t="n">
        <v>412344777</v>
      </c>
      <c r="B1212" s="24" t="n">
        <v>46228</v>
      </c>
      <c r="C1212" s="25" t="s">
        <v>191</v>
      </c>
      <c r="D1212" s="25" t="s">
        <v>81</v>
      </c>
      <c r="E1212" s="25" t="s">
        <v>102</v>
      </c>
      <c r="F1212" s="25" t="s">
        <v>90</v>
      </c>
      <c r="G1212" s="25" t="s">
        <v>41</v>
      </c>
      <c r="H1212" s="21" t="n">
        <v>14650</v>
      </c>
      <c r="I1212" s="25" t="s">
        <v>1591</v>
      </c>
      <c r="J1212" s="25" t="s">
        <v>119</v>
      </c>
      <c r="K1212" s="25" t="s">
        <v>1592</v>
      </c>
      <c r="L1212" s="25"/>
      <c r="M1212" s="25" t="s">
        <v>125</v>
      </c>
      <c r="N1212" s="26" t="n">
        <f aca="false">DATE(YEAR(B1212),MONTH(B1212),1)</f>
        <v>46204</v>
      </c>
      <c r="O1212" s="12" t="n">
        <f aca="false">IF(I1212="","",INDEX('Jobber quotes'!$C$2:$C$1101,MATCH(I1212,'Jobber quotes'!$A$2:$A$1101,0))-B1212)</f>
        <v>4</v>
      </c>
    </row>
    <row r="1213" customFormat="false" ht="15" hidden="false" customHeight="false" outlineLevel="0" collapsed="false">
      <c r="A1213" s="23" t="n">
        <v>412344826</v>
      </c>
      <c r="B1213" s="24" t="n">
        <v>46230</v>
      </c>
      <c r="C1213" s="25" t="s">
        <v>376</v>
      </c>
      <c r="D1213" s="25" t="s">
        <v>101</v>
      </c>
      <c r="E1213" s="25" t="s">
        <v>89</v>
      </c>
      <c r="F1213" s="25" t="s">
        <v>94</v>
      </c>
      <c r="G1213" s="25" t="s">
        <v>115</v>
      </c>
      <c r="H1213" s="21"/>
      <c r="I1213" s="25"/>
      <c r="J1213" s="25"/>
      <c r="K1213" s="25"/>
      <c r="L1213" s="25" t="s">
        <v>146</v>
      </c>
      <c r="M1213" s="25"/>
      <c r="N1213" s="26" t="n">
        <f aca="false">DATE(YEAR(B1213),MONTH(B1213),1)</f>
        <v>46204</v>
      </c>
      <c r="O1213" s="12" t="str">
        <f aca="false">IF(I1213="","",INDEX('Jobber quotes'!$C$2:$C$1101,MATCH(I1213,'Jobber quotes'!$A$2:$A$1101,0))-B1213)</f>
        <v/>
      </c>
    </row>
    <row r="1214" customFormat="false" ht="15" hidden="false" customHeight="false" outlineLevel="0" collapsed="false">
      <c r="A1214" s="23" t="n">
        <v>412344851</v>
      </c>
      <c r="B1214" s="24" t="n">
        <v>46230</v>
      </c>
      <c r="C1214" s="25" t="s">
        <v>172</v>
      </c>
      <c r="D1214" s="25" t="s">
        <v>88</v>
      </c>
      <c r="E1214" s="25" t="s">
        <v>89</v>
      </c>
      <c r="F1214" s="25" t="s">
        <v>83</v>
      </c>
      <c r="G1214" s="25" t="s">
        <v>41</v>
      </c>
      <c r="H1214" s="21" t="n">
        <v>19550</v>
      </c>
      <c r="I1214" s="25" t="s">
        <v>1593</v>
      </c>
      <c r="J1214" s="25" t="s">
        <v>119</v>
      </c>
      <c r="K1214" s="25" t="s">
        <v>1594</v>
      </c>
      <c r="L1214" s="25"/>
      <c r="M1214" s="25"/>
      <c r="N1214" s="26" t="n">
        <f aca="false">DATE(YEAR(B1214),MONTH(B1214),1)</f>
        <v>46204</v>
      </c>
      <c r="O1214" s="12" t="n">
        <f aca="false">IF(I1214="","",INDEX('Jobber quotes'!$C$2:$C$1101,MATCH(I1214,'Jobber quotes'!$A$2:$A$1101,0))-B1214)</f>
        <v>12</v>
      </c>
    </row>
    <row r="1215" customFormat="false" ht="15" hidden="false" customHeight="false" outlineLevel="0" collapsed="false">
      <c r="A1215" s="23" t="n">
        <v>412344904</v>
      </c>
      <c r="B1215" s="24" t="n">
        <v>46231</v>
      </c>
      <c r="C1215" s="25" t="s">
        <v>552</v>
      </c>
      <c r="D1215" s="25" t="s">
        <v>156</v>
      </c>
      <c r="E1215" s="25" t="s">
        <v>97</v>
      </c>
      <c r="F1215" s="25" t="s">
        <v>90</v>
      </c>
      <c r="G1215" s="25" t="s">
        <v>42</v>
      </c>
      <c r="H1215" s="21" t="n">
        <v>17500</v>
      </c>
      <c r="I1215" s="25" t="s">
        <v>1595</v>
      </c>
      <c r="J1215" s="25" t="s">
        <v>85</v>
      </c>
      <c r="K1215" s="25"/>
      <c r="L1215" s="25" t="s">
        <v>86</v>
      </c>
      <c r="M1215" s="25"/>
      <c r="N1215" s="26" t="n">
        <f aca="false">DATE(YEAR(B1215),MONTH(B1215),1)</f>
        <v>46204</v>
      </c>
      <c r="O1215" s="12" t="n">
        <f aca="false">IF(I1215="","",INDEX('Jobber quotes'!$C$2:$C$1101,MATCH(I1215,'Jobber quotes'!$A$2:$A$1101,0))-B1215)</f>
        <v>10</v>
      </c>
    </row>
    <row r="1216" customFormat="false" ht="15" hidden="false" customHeight="false" outlineLevel="0" collapsed="false">
      <c r="A1216" s="23" t="n">
        <v>412344945</v>
      </c>
      <c r="B1216" s="24" t="n">
        <v>46231</v>
      </c>
      <c r="C1216" s="25" t="s">
        <v>441</v>
      </c>
      <c r="D1216" s="25" t="s">
        <v>88</v>
      </c>
      <c r="E1216" s="25" t="s">
        <v>89</v>
      </c>
      <c r="F1216" s="25" t="s">
        <v>94</v>
      </c>
      <c r="G1216" s="25" t="s">
        <v>115</v>
      </c>
      <c r="H1216" s="21"/>
      <c r="I1216" s="25"/>
      <c r="J1216" s="25"/>
      <c r="K1216" s="25"/>
      <c r="L1216" s="25" t="s">
        <v>146</v>
      </c>
      <c r="M1216" s="25"/>
      <c r="N1216" s="26" t="n">
        <f aca="false">DATE(YEAR(B1216),MONTH(B1216),1)</f>
        <v>46204</v>
      </c>
      <c r="O1216" s="12" t="str">
        <f aca="false">IF(I1216="","",INDEX('Jobber quotes'!$C$2:$C$1101,MATCH(I1216,'Jobber quotes'!$A$2:$A$1101,0))-B1216)</f>
        <v/>
      </c>
    </row>
    <row r="1217" customFormat="false" ht="15" hidden="false" customHeight="false" outlineLevel="0" collapsed="false">
      <c r="A1217" s="23" t="n">
        <v>412344966</v>
      </c>
      <c r="B1217" s="24" t="n">
        <v>46231</v>
      </c>
      <c r="C1217" s="25" t="s">
        <v>938</v>
      </c>
      <c r="D1217" s="25" t="s">
        <v>127</v>
      </c>
      <c r="E1217" s="25" t="s">
        <v>107</v>
      </c>
      <c r="F1217" s="25" t="s">
        <v>83</v>
      </c>
      <c r="G1217" s="25" t="s">
        <v>42</v>
      </c>
      <c r="H1217" s="21" t="n">
        <v>7700</v>
      </c>
      <c r="I1217" s="25" t="s">
        <v>1596</v>
      </c>
      <c r="J1217" s="25" t="s">
        <v>85</v>
      </c>
      <c r="K1217" s="25"/>
      <c r="L1217" s="25" t="s">
        <v>92</v>
      </c>
      <c r="M1217" s="25"/>
      <c r="N1217" s="26" t="n">
        <f aca="false">DATE(YEAR(B1217),MONTH(B1217),1)</f>
        <v>46204</v>
      </c>
      <c r="O1217" s="12" t="n">
        <f aca="false">IF(I1217="","",INDEX('Jobber quotes'!$C$2:$C$1101,MATCH(I1217,'Jobber quotes'!$A$2:$A$1101,0))-B1217)</f>
        <v>6</v>
      </c>
    </row>
    <row r="1218" customFormat="false" ht="15" hidden="false" customHeight="false" outlineLevel="0" collapsed="false">
      <c r="A1218" s="23" t="n">
        <v>412345012</v>
      </c>
      <c r="B1218" s="24" t="n">
        <v>46232</v>
      </c>
      <c r="C1218" s="25" t="s">
        <v>172</v>
      </c>
      <c r="D1218" s="25" t="s">
        <v>88</v>
      </c>
      <c r="E1218" s="25" t="s">
        <v>97</v>
      </c>
      <c r="F1218" s="25" t="s">
        <v>90</v>
      </c>
      <c r="G1218" s="25" t="s">
        <v>41</v>
      </c>
      <c r="H1218" s="21" t="n">
        <v>13350</v>
      </c>
      <c r="I1218" s="25" t="s">
        <v>1597</v>
      </c>
      <c r="J1218" s="25" t="s">
        <v>119</v>
      </c>
      <c r="K1218" s="25" t="s">
        <v>1598</v>
      </c>
      <c r="L1218" s="25"/>
      <c r="M1218" s="25"/>
      <c r="N1218" s="26" t="n">
        <f aca="false">DATE(YEAR(B1218),MONTH(B1218),1)</f>
        <v>46204</v>
      </c>
      <c r="O1218" s="12" t="n">
        <f aca="false">IF(I1218="","",INDEX('Jobber quotes'!$C$2:$C$1101,MATCH(I1218,'Jobber quotes'!$A$2:$A$1101,0))-B1218)</f>
        <v>3</v>
      </c>
    </row>
    <row r="1219" customFormat="false" ht="15" hidden="false" customHeight="false" outlineLevel="0" collapsed="false">
      <c r="A1219" s="23" t="n">
        <v>412345037</v>
      </c>
      <c r="B1219" s="24" t="n">
        <v>46232</v>
      </c>
      <c r="C1219" s="25" t="s">
        <v>989</v>
      </c>
      <c r="D1219" s="25" t="s">
        <v>106</v>
      </c>
      <c r="E1219" s="25" t="s">
        <v>102</v>
      </c>
      <c r="F1219" s="25" t="s">
        <v>94</v>
      </c>
      <c r="G1219" s="25" t="s">
        <v>42</v>
      </c>
      <c r="H1219" s="21" t="n">
        <v>6150</v>
      </c>
      <c r="I1219" s="25" t="s">
        <v>1599</v>
      </c>
      <c r="J1219" s="25" t="s">
        <v>85</v>
      </c>
      <c r="K1219" s="25"/>
      <c r="L1219" s="25" t="s">
        <v>109</v>
      </c>
      <c r="M1219" s="25"/>
      <c r="N1219" s="26" t="n">
        <f aca="false">DATE(YEAR(B1219),MONTH(B1219),1)</f>
        <v>46204</v>
      </c>
      <c r="O1219" s="12" t="n">
        <f aca="false">IF(I1219="","",INDEX('Jobber quotes'!$C$2:$C$1101,MATCH(I1219,'Jobber quotes'!$A$2:$A$1101,0))-B1219)</f>
        <v>5</v>
      </c>
    </row>
    <row r="1220" customFormat="false" ht="15" hidden="false" customHeight="false" outlineLevel="0" collapsed="false">
      <c r="A1220" s="23" t="n">
        <v>412345094</v>
      </c>
      <c r="B1220" s="24" t="n">
        <v>46233</v>
      </c>
      <c r="C1220" s="25" t="s">
        <v>310</v>
      </c>
      <c r="D1220" s="25" t="s">
        <v>88</v>
      </c>
      <c r="E1220" s="25" t="s">
        <v>97</v>
      </c>
      <c r="F1220" s="25" t="s">
        <v>83</v>
      </c>
      <c r="G1220" s="25" t="s">
        <v>115</v>
      </c>
      <c r="H1220" s="21"/>
      <c r="I1220" s="25"/>
      <c r="J1220" s="25"/>
      <c r="K1220" s="25"/>
      <c r="L1220" s="25" t="s">
        <v>171</v>
      </c>
      <c r="M1220" s="25"/>
      <c r="N1220" s="26" t="n">
        <f aca="false">DATE(YEAR(B1220),MONTH(B1220),1)</f>
        <v>46204</v>
      </c>
      <c r="O1220" s="12" t="str">
        <f aca="false">IF(I1220="","",INDEX('Jobber quotes'!$C$2:$C$1101,MATCH(I1220,'Jobber quotes'!$A$2:$A$1101,0))-B1220)</f>
        <v/>
      </c>
    </row>
    <row r="1221" customFormat="false" ht="15" hidden="false" customHeight="false" outlineLevel="0" collapsed="false">
      <c r="A1221" s="23" t="n">
        <v>412345114</v>
      </c>
      <c r="B1221" s="24" t="n">
        <v>46233</v>
      </c>
      <c r="C1221" s="25" t="s">
        <v>172</v>
      </c>
      <c r="D1221" s="25" t="s">
        <v>88</v>
      </c>
      <c r="E1221" s="25" t="s">
        <v>112</v>
      </c>
      <c r="F1221" s="25" t="s">
        <v>90</v>
      </c>
      <c r="G1221" s="25" t="s">
        <v>41</v>
      </c>
      <c r="H1221" s="21" t="n">
        <v>12800</v>
      </c>
      <c r="I1221" s="25" t="s">
        <v>1600</v>
      </c>
      <c r="J1221" s="25" t="s">
        <v>119</v>
      </c>
      <c r="K1221" s="25" t="s">
        <v>1601</v>
      </c>
      <c r="L1221" s="25"/>
      <c r="M1221" s="25"/>
      <c r="N1221" s="26" t="n">
        <f aca="false">DATE(YEAR(B1221),MONTH(B1221),1)</f>
        <v>46204</v>
      </c>
      <c r="O1221" s="12" t="n">
        <f aca="false">IF(I1221="","",INDEX('Jobber quotes'!$C$2:$C$1101,MATCH(I1221,'Jobber quotes'!$A$2:$A$1101,0))-B1221)</f>
        <v>2</v>
      </c>
    </row>
    <row r="1222" customFormat="false" ht="15" hidden="false" customHeight="false" outlineLevel="0" collapsed="false">
      <c r="A1222" s="23" t="n">
        <v>412345148</v>
      </c>
      <c r="B1222" s="24" t="n">
        <v>46233</v>
      </c>
      <c r="C1222" s="25" t="s">
        <v>441</v>
      </c>
      <c r="D1222" s="25" t="s">
        <v>88</v>
      </c>
      <c r="E1222" s="25" t="s">
        <v>112</v>
      </c>
      <c r="F1222" s="25" t="s">
        <v>94</v>
      </c>
      <c r="G1222" s="25" t="s">
        <v>42</v>
      </c>
      <c r="H1222" s="21" t="n">
        <v>9750</v>
      </c>
      <c r="I1222" s="25" t="s">
        <v>1602</v>
      </c>
      <c r="J1222" s="25" t="s">
        <v>85</v>
      </c>
      <c r="K1222" s="25"/>
      <c r="L1222" s="25" t="s">
        <v>99</v>
      </c>
      <c r="M1222" s="25"/>
      <c r="N1222" s="26" t="n">
        <f aca="false">DATE(YEAR(B1222),MONTH(B1222),1)</f>
        <v>46204</v>
      </c>
      <c r="O1222" s="12" t="n">
        <f aca="false">IF(I1222="","",INDEX('Jobber quotes'!$C$2:$C$1101,MATCH(I1222,'Jobber quotes'!$A$2:$A$1101,0))-B1222)</f>
        <v>14</v>
      </c>
    </row>
    <row r="1223" customFormat="false" ht="15" hidden="false" customHeight="false" outlineLevel="0" collapsed="false">
      <c r="A1223" s="23" t="n">
        <v>412345203</v>
      </c>
      <c r="B1223" s="24" t="n">
        <v>46233</v>
      </c>
      <c r="C1223" s="25" t="s">
        <v>491</v>
      </c>
      <c r="D1223" s="25" t="s">
        <v>111</v>
      </c>
      <c r="E1223" s="25" t="s">
        <v>102</v>
      </c>
      <c r="F1223" s="25" t="s">
        <v>83</v>
      </c>
      <c r="G1223" s="25" t="s">
        <v>41</v>
      </c>
      <c r="H1223" s="21" t="n">
        <v>41400</v>
      </c>
      <c r="I1223" s="25" t="s">
        <v>1603</v>
      </c>
      <c r="J1223" s="25" t="s">
        <v>119</v>
      </c>
      <c r="K1223" s="25" t="s">
        <v>1604</v>
      </c>
      <c r="L1223" s="25"/>
      <c r="M1223" s="25" t="s">
        <v>125</v>
      </c>
      <c r="N1223" s="26" t="n">
        <f aca="false">DATE(YEAR(B1223),MONTH(B1223),1)</f>
        <v>46204</v>
      </c>
      <c r="O1223" s="12" t="n">
        <f aca="false">IF(I1223="","",INDEX('Jobber quotes'!$C$2:$C$1101,MATCH(I1223,'Jobber quotes'!$A$2:$A$1101,0))-B1223)</f>
        <v>6</v>
      </c>
    </row>
    <row r="1224" customFormat="false" ht="15" hidden="false" customHeight="false" outlineLevel="0" collapsed="false">
      <c r="A1224" s="23" t="n">
        <v>412345231</v>
      </c>
      <c r="B1224" s="24" t="n">
        <v>46233</v>
      </c>
      <c r="C1224" s="25" t="s">
        <v>982</v>
      </c>
      <c r="D1224" s="25" t="s">
        <v>127</v>
      </c>
      <c r="E1224" s="25" t="s">
        <v>112</v>
      </c>
      <c r="F1224" s="25" t="s">
        <v>90</v>
      </c>
      <c r="G1224" s="25" t="s">
        <v>41</v>
      </c>
      <c r="H1224" s="21" t="n">
        <v>12400</v>
      </c>
      <c r="I1224" s="25" t="s">
        <v>1605</v>
      </c>
      <c r="J1224" s="25" t="s">
        <v>119</v>
      </c>
      <c r="K1224" s="25" t="s">
        <v>1606</v>
      </c>
      <c r="L1224" s="25"/>
      <c r="M1224" s="25"/>
      <c r="N1224" s="26" t="n">
        <f aca="false">DATE(YEAR(B1224),MONTH(B1224),1)</f>
        <v>46204</v>
      </c>
      <c r="O1224" s="12" t="n">
        <f aca="false">IF(I1224="","",INDEX('Jobber quotes'!$C$2:$C$1101,MATCH(I1224,'Jobber quotes'!$A$2:$A$1101,0))-B1224)</f>
        <v>12</v>
      </c>
    </row>
    <row r="1225" customFormat="false" ht="15" hidden="false" customHeight="false" outlineLevel="0" collapsed="false">
      <c r="A1225" s="23" t="n">
        <v>412345280</v>
      </c>
      <c r="B1225" s="24" t="n">
        <v>46233</v>
      </c>
      <c r="C1225" s="25" t="s">
        <v>163</v>
      </c>
      <c r="D1225" s="25" t="s">
        <v>127</v>
      </c>
      <c r="E1225" s="25" t="s">
        <v>102</v>
      </c>
      <c r="F1225" s="25" t="s">
        <v>94</v>
      </c>
      <c r="G1225" s="25" t="s">
        <v>41</v>
      </c>
      <c r="H1225" s="21" t="n">
        <v>10800</v>
      </c>
      <c r="I1225" s="25" t="s">
        <v>1607</v>
      </c>
      <c r="J1225" s="25" t="s">
        <v>119</v>
      </c>
      <c r="K1225" s="25" t="s">
        <v>1608</v>
      </c>
      <c r="L1225" s="25"/>
      <c r="M1225" s="25"/>
      <c r="N1225" s="26" t="n">
        <f aca="false">DATE(YEAR(B1225),MONTH(B1225),1)</f>
        <v>46204</v>
      </c>
      <c r="O1225" s="12" t="n">
        <f aca="false">IF(I1225="","",INDEX('Jobber quotes'!$C$2:$C$1101,MATCH(I1225,'Jobber quotes'!$A$2:$A$1101,0))-B1225)</f>
        <v>4</v>
      </c>
    </row>
    <row r="1226" customFormat="false" ht="15" hidden="false" customHeight="false" outlineLevel="0" collapsed="false">
      <c r="A1226" s="23" t="n">
        <v>412345294</v>
      </c>
      <c r="B1226" s="24" t="n">
        <v>46233</v>
      </c>
      <c r="C1226" s="25" t="s">
        <v>1609</v>
      </c>
      <c r="D1226" s="25" t="s">
        <v>101</v>
      </c>
      <c r="E1226" s="25" t="s">
        <v>97</v>
      </c>
      <c r="F1226" s="25" t="s">
        <v>83</v>
      </c>
      <c r="G1226" s="25" t="s">
        <v>42</v>
      </c>
      <c r="H1226" s="21" t="n">
        <v>8600</v>
      </c>
      <c r="I1226" s="25" t="s">
        <v>1610</v>
      </c>
      <c r="J1226" s="25" t="s">
        <v>85</v>
      </c>
      <c r="K1226" s="25"/>
      <c r="L1226" s="25" t="s">
        <v>99</v>
      </c>
      <c r="M1226" s="25"/>
      <c r="N1226" s="26" t="n">
        <f aca="false">DATE(YEAR(B1226),MONTH(B1226),1)</f>
        <v>46204</v>
      </c>
      <c r="O1226" s="12" t="n">
        <f aca="false">IF(I1226="","",INDEX('Jobber quotes'!$C$2:$C$1101,MATCH(I1226,'Jobber quotes'!$A$2:$A$1101,0))-B1226)</f>
        <v>13</v>
      </c>
    </row>
    <row r="1227" customFormat="false" ht="15" hidden="false" customHeight="false" outlineLevel="0" collapsed="false">
      <c r="A1227" s="23" t="n">
        <v>412345331</v>
      </c>
      <c r="B1227" s="24" t="n">
        <v>46233</v>
      </c>
      <c r="C1227" s="25" t="s">
        <v>193</v>
      </c>
      <c r="D1227" s="25" t="s">
        <v>88</v>
      </c>
      <c r="E1227" s="25" t="s">
        <v>82</v>
      </c>
      <c r="F1227" s="25" t="s">
        <v>90</v>
      </c>
      <c r="G1227" s="25" t="s">
        <v>41</v>
      </c>
      <c r="H1227" s="21" t="n">
        <v>16600</v>
      </c>
      <c r="I1227" s="25" t="s">
        <v>1611</v>
      </c>
      <c r="J1227" s="25" t="s">
        <v>119</v>
      </c>
      <c r="K1227" s="25" t="s">
        <v>1612</v>
      </c>
      <c r="L1227" s="25"/>
      <c r="M1227" s="25" t="s">
        <v>125</v>
      </c>
      <c r="N1227" s="26" t="n">
        <f aca="false">DATE(YEAR(B1227),MONTH(B1227),1)</f>
        <v>46204</v>
      </c>
      <c r="O1227" s="12" t="n">
        <f aca="false">IF(I1227="","",INDEX('Jobber quotes'!$C$2:$C$1101,MATCH(I1227,'Jobber quotes'!$A$2:$A$1101,0))-B1227)</f>
        <v>4</v>
      </c>
    </row>
    <row r="1228" customFormat="false" ht="15" hidden="false" customHeight="false" outlineLevel="0" collapsed="false">
      <c r="A1228" s="23" t="n">
        <v>412345378</v>
      </c>
      <c r="B1228" s="24" t="n">
        <v>46233</v>
      </c>
      <c r="C1228" s="25" t="s">
        <v>552</v>
      </c>
      <c r="D1228" s="25" t="s">
        <v>156</v>
      </c>
      <c r="E1228" s="25" t="s">
        <v>112</v>
      </c>
      <c r="F1228" s="25" t="s">
        <v>94</v>
      </c>
      <c r="G1228" s="25" t="s">
        <v>42</v>
      </c>
      <c r="H1228" s="21" t="n">
        <v>11250</v>
      </c>
      <c r="I1228" s="25" t="s">
        <v>1613</v>
      </c>
      <c r="J1228" s="25" t="s">
        <v>85</v>
      </c>
      <c r="K1228" s="25"/>
      <c r="L1228" s="25" t="s">
        <v>86</v>
      </c>
      <c r="M1228" s="25"/>
      <c r="N1228" s="26" t="n">
        <f aca="false">DATE(YEAR(B1228),MONTH(B1228),1)</f>
        <v>46204</v>
      </c>
      <c r="O1228" s="12" t="n">
        <f aca="false">IF(I1228="","",INDEX('Jobber quotes'!$C$2:$C$1101,MATCH(I1228,'Jobber quotes'!$A$2:$A$1101,0))-B1228)</f>
        <v>6</v>
      </c>
    </row>
    <row r="1229" customFormat="false" ht="15" hidden="false" customHeight="false" outlineLevel="0" collapsed="false">
      <c r="A1229" s="23" t="n">
        <v>412345425</v>
      </c>
      <c r="B1229" s="24" t="n">
        <v>46233</v>
      </c>
      <c r="C1229" s="25" t="s">
        <v>161</v>
      </c>
      <c r="D1229" s="25" t="s">
        <v>101</v>
      </c>
      <c r="E1229" s="25" t="s">
        <v>102</v>
      </c>
      <c r="F1229" s="25" t="s">
        <v>83</v>
      </c>
      <c r="G1229" s="25" t="s">
        <v>41</v>
      </c>
      <c r="H1229" s="21" t="n">
        <v>17750</v>
      </c>
      <c r="I1229" s="25" t="s">
        <v>1614</v>
      </c>
      <c r="J1229" s="25" t="s">
        <v>119</v>
      </c>
      <c r="K1229" s="25" t="s">
        <v>1615</v>
      </c>
      <c r="L1229" s="25"/>
      <c r="M1229" s="25"/>
      <c r="N1229" s="26" t="n">
        <f aca="false">DATE(YEAR(B1229),MONTH(B1229),1)</f>
        <v>46204</v>
      </c>
      <c r="O1229" s="12" t="n">
        <f aca="false">IF(I1229="","",INDEX('Jobber quotes'!$C$2:$C$1101,MATCH(I1229,'Jobber quotes'!$A$2:$A$1101,0))-B1229)</f>
        <v>2</v>
      </c>
    </row>
    <row r="1230" customFormat="false" ht="15" hidden="false" customHeight="false" outlineLevel="0" collapsed="false">
      <c r="A1230" s="23" t="n">
        <v>412345449</v>
      </c>
      <c r="B1230" s="24" t="n">
        <v>46233</v>
      </c>
      <c r="C1230" s="25" t="s">
        <v>575</v>
      </c>
      <c r="D1230" s="25" t="s">
        <v>111</v>
      </c>
      <c r="E1230" s="25" t="s">
        <v>112</v>
      </c>
      <c r="F1230" s="25" t="s">
        <v>90</v>
      </c>
      <c r="G1230" s="25" t="s">
        <v>42</v>
      </c>
      <c r="H1230" s="21" t="n">
        <v>13500</v>
      </c>
      <c r="I1230" s="25" t="s">
        <v>1616</v>
      </c>
      <c r="J1230" s="25" t="s">
        <v>85</v>
      </c>
      <c r="K1230" s="25"/>
      <c r="L1230" s="25" t="s">
        <v>92</v>
      </c>
      <c r="M1230" s="25"/>
      <c r="N1230" s="26" t="n">
        <f aca="false">DATE(YEAR(B1230),MONTH(B1230),1)</f>
        <v>46204</v>
      </c>
      <c r="O1230" s="12" t="n">
        <f aca="false">IF(I1230="","",INDEX('Jobber quotes'!$C$2:$C$1101,MATCH(I1230,'Jobber quotes'!$A$2:$A$1101,0))-B1230)</f>
        <v>10</v>
      </c>
    </row>
    <row r="1231" customFormat="false" ht="15" hidden="false" customHeight="false" outlineLevel="0" collapsed="false">
      <c r="A1231" s="23" t="n">
        <v>412345481</v>
      </c>
      <c r="B1231" s="24" t="n">
        <v>46234</v>
      </c>
      <c r="C1231" s="25" t="s">
        <v>105</v>
      </c>
      <c r="D1231" s="25" t="s">
        <v>106</v>
      </c>
      <c r="E1231" s="25" t="s">
        <v>112</v>
      </c>
      <c r="F1231" s="25" t="s">
        <v>94</v>
      </c>
      <c r="G1231" s="25" t="s">
        <v>42</v>
      </c>
      <c r="H1231" s="21" t="n">
        <v>3000</v>
      </c>
      <c r="I1231" s="25" t="s">
        <v>1617</v>
      </c>
      <c r="J1231" s="25" t="s">
        <v>85</v>
      </c>
      <c r="K1231" s="25"/>
      <c r="L1231" s="25" t="s">
        <v>86</v>
      </c>
      <c r="M1231" s="25"/>
      <c r="N1231" s="26" t="n">
        <f aca="false">DATE(YEAR(B1231),MONTH(B1231),1)</f>
        <v>46204</v>
      </c>
      <c r="O1231" s="12" t="n">
        <f aca="false">IF(I1231="","",INDEX('Jobber quotes'!$C$2:$C$1101,MATCH(I1231,'Jobber quotes'!$A$2:$A$1101,0))-B1231)</f>
        <v>9</v>
      </c>
    </row>
    <row r="1232" customFormat="false" ht="15" hidden="false" customHeight="false" outlineLevel="0" collapsed="false">
      <c r="A1232" s="23" t="n">
        <v>412345515</v>
      </c>
      <c r="B1232" s="24" t="n">
        <v>46234</v>
      </c>
      <c r="C1232" s="25" t="s">
        <v>148</v>
      </c>
      <c r="D1232" s="25" t="s">
        <v>88</v>
      </c>
      <c r="E1232" s="25" t="s">
        <v>89</v>
      </c>
      <c r="F1232" s="25" t="s">
        <v>83</v>
      </c>
      <c r="G1232" s="25" t="s">
        <v>42</v>
      </c>
      <c r="H1232" s="21" t="n">
        <v>37200</v>
      </c>
      <c r="I1232" s="25" t="s">
        <v>1618</v>
      </c>
      <c r="J1232" s="25" t="s">
        <v>85</v>
      </c>
      <c r="K1232" s="25"/>
      <c r="L1232" s="25" t="s">
        <v>92</v>
      </c>
      <c r="M1232" s="25"/>
      <c r="N1232" s="26" t="n">
        <f aca="false">DATE(YEAR(B1232),MONTH(B1232),1)</f>
        <v>46204</v>
      </c>
      <c r="O1232" s="12" t="n">
        <f aca="false">IF(I1232="","",INDEX('Jobber quotes'!$C$2:$C$1101,MATCH(I1232,'Jobber quotes'!$A$2:$A$1101,0))-B1232)</f>
        <v>12</v>
      </c>
    </row>
    <row r="1233" customFormat="false" ht="15" hidden="false" customHeight="false" outlineLevel="0" collapsed="false">
      <c r="A1233" s="23" t="n">
        <v>412345573</v>
      </c>
      <c r="B1233" s="24" t="n">
        <v>46234</v>
      </c>
      <c r="C1233" s="25" t="s">
        <v>751</v>
      </c>
      <c r="D1233" s="25" t="s">
        <v>81</v>
      </c>
      <c r="E1233" s="25" t="s">
        <v>112</v>
      </c>
      <c r="F1233" s="25" t="s">
        <v>90</v>
      </c>
      <c r="G1233" s="25" t="s">
        <v>41</v>
      </c>
      <c r="H1233" s="21" t="n">
        <v>7550</v>
      </c>
      <c r="I1233" s="25" t="s">
        <v>1619</v>
      </c>
      <c r="J1233" s="25" t="s">
        <v>119</v>
      </c>
      <c r="K1233" s="25" t="s">
        <v>1620</v>
      </c>
      <c r="L1233" s="25"/>
      <c r="M1233" s="25"/>
      <c r="N1233" s="26" t="n">
        <f aca="false">DATE(YEAR(B1233),MONTH(B1233),1)</f>
        <v>46204</v>
      </c>
      <c r="O1233" s="12" t="n">
        <f aca="false">IF(I1233="","",INDEX('Jobber quotes'!$C$2:$C$1101,MATCH(I1233,'Jobber quotes'!$A$2:$A$1101,0))-B1233)</f>
        <v>5</v>
      </c>
    </row>
    <row r="1234" customFormat="false" ht="15" hidden="false" customHeight="false" outlineLevel="0" collapsed="false">
      <c r="A1234" s="23" t="n">
        <v>412345593</v>
      </c>
      <c r="B1234" s="24" t="n">
        <v>46235</v>
      </c>
      <c r="C1234" s="25" t="s">
        <v>105</v>
      </c>
      <c r="D1234" s="25" t="s">
        <v>106</v>
      </c>
      <c r="E1234" s="25" t="s">
        <v>107</v>
      </c>
      <c r="F1234" s="25" t="s">
        <v>94</v>
      </c>
      <c r="G1234" s="25" t="s">
        <v>103</v>
      </c>
      <c r="H1234" s="21"/>
      <c r="I1234" s="25"/>
      <c r="J1234" s="25"/>
      <c r="K1234" s="25"/>
      <c r="L1234" s="25"/>
      <c r="M1234" s="25" t="s">
        <v>104</v>
      </c>
      <c r="N1234" s="26" t="n">
        <f aca="false">DATE(YEAR(B1234),MONTH(B1234),1)</f>
        <v>46235</v>
      </c>
      <c r="O1234" s="12" t="str">
        <f aca="false">IF(I1234="","",INDEX('Jobber quotes'!$C$2:$C$1101,MATCH(I1234,'Jobber quotes'!$A$2:$A$1101,0))-B1234)</f>
        <v/>
      </c>
    </row>
    <row r="1235" customFormat="false" ht="15" hidden="false" customHeight="false" outlineLevel="0" collapsed="false">
      <c r="A1235" s="23" t="n">
        <v>412345650</v>
      </c>
      <c r="B1235" s="24" t="n">
        <v>46236</v>
      </c>
      <c r="C1235" s="25" t="s">
        <v>359</v>
      </c>
      <c r="D1235" s="25" t="s">
        <v>127</v>
      </c>
      <c r="E1235" s="25" t="s">
        <v>97</v>
      </c>
      <c r="F1235" s="25" t="s">
        <v>83</v>
      </c>
      <c r="G1235" s="25" t="s">
        <v>42</v>
      </c>
      <c r="H1235" s="21" t="n">
        <v>2550</v>
      </c>
      <c r="I1235" s="25" t="s">
        <v>1621</v>
      </c>
      <c r="J1235" s="25" t="s">
        <v>85</v>
      </c>
      <c r="K1235" s="25"/>
      <c r="L1235" s="25" t="s">
        <v>109</v>
      </c>
      <c r="M1235" s="25"/>
      <c r="N1235" s="26" t="n">
        <f aca="false">DATE(YEAR(B1235),MONTH(B1235),1)</f>
        <v>46235</v>
      </c>
      <c r="O1235" s="12" t="n">
        <f aca="false">IF(I1235="","",INDEX('Jobber quotes'!$C$2:$C$1101,MATCH(I1235,'Jobber quotes'!$A$2:$A$1101,0))-B1235)</f>
        <v>8</v>
      </c>
    </row>
    <row r="1236" customFormat="false" ht="15" hidden="false" customHeight="false" outlineLevel="0" collapsed="false">
      <c r="A1236" s="23" t="n">
        <v>412345667</v>
      </c>
      <c r="B1236" s="24" t="n">
        <v>46237</v>
      </c>
      <c r="C1236" s="25" t="s">
        <v>1043</v>
      </c>
      <c r="D1236" s="25" t="s">
        <v>156</v>
      </c>
      <c r="E1236" s="25" t="s">
        <v>89</v>
      </c>
      <c r="F1236" s="25" t="s">
        <v>90</v>
      </c>
      <c r="G1236" s="25" t="s">
        <v>42</v>
      </c>
      <c r="H1236" s="21" t="n">
        <v>24450</v>
      </c>
      <c r="I1236" s="25" t="s">
        <v>1622</v>
      </c>
      <c r="J1236" s="25" t="s">
        <v>85</v>
      </c>
      <c r="K1236" s="25"/>
      <c r="L1236" s="25" t="s">
        <v>86</v>
      </c>
      <c r="M1236" s="25" t="s">
        <v>125</v>
      </c>
      <c r="N1236" s="26" t="n">
        <f aca="false">DATE(YEAR(B1236),MONTH(B1236),1)</f>
        <v>46235</v>
      </c>
      <c r="O1236" s="12" t="n">
        <f aca="false">IF(I1236="","",INDEX('Jobber quotes'!$C$2:$C$1101,MATCH(I1236,'Jobber quotes'!$A$2:$A$1101,0))-B1236)</f>
        <v>12</v>
      </c>
    </row>
    <row r="1237" customFormat="false" ht="15" hidden="false" customHeight="false" outlineLevel="0" collapsed="false">
      <c r="A1237" s="23" t="n">
        <v>412345704</v>
      </c>
      <c r="B1237" s="24" t="n">
        <v>46237</v>
      </c>
      <c r="C1237" s="25" t="s">
        <v>105</v>
      </c>
      <c r="D1237" s="25" t="s">
        <v>106</v>
      </c>
      <c r="E1237" s="25" t="s">
        <v>107</v>
      </c>
      <c r="F1237" s="25" t="s">
        <v>94</v>
      </c>
      <c r="G1237" s="25" t="s">
        <v>42</v>
      </c>
      <c r="H1237" s="21" t="n">
        <v>8350</v>
      </c>
      <c r="I1237" s="25" t="s">
        <v>1623</v>
      </c>
      <c r="J1237" s="25" t="s">
        <v>85</v>
      </c>
      <c r="K1237" s="25"/>
      <c r="L1237" s="25" t="s">
        <v>92</v>
      </c>
      <c r="M1237" s="25"/>
      <c r="N1237" s="26" t="n">
        <f aca="false">DATE(YEAR(B1237),MONTH(B1237),1)</f>
        <v>46235</v>
      </c>
      <c r="O1237" s="12" t="n">
        <f aca="false">IF(I1237="","",INDEX('Jobber quotes'!$C$2:$C$1101,MATCH(I1237,'Jobber quotes'!$A$2:$A$1101,0))-B1237)</f>
        <v>2</v>
      </c>
    </row>
    <row r="1238" customFormat="false" ht="15" hidden="false" customHeight="false" outlineLevel="0" collapsed="false">
      <c r="A1238" s="23" t="n">
        <v>412345752</v>
      </c>
      <c r="B1238" s="24" t="n">
        <v>46237</v>
      </c>
      <c r="C1238" s="25" t="s">
        <v>278</v>
      </c>
      <c r="D1238" s="25" t="s">
        <v>88</v>
      </c>
      <c r="E1238" s="25" t="s">
        <v>89</v>
      </c>
      <c r="F1238" s="25" t="s">
        <v>83</v>
      </c>
      <c r="G1238" s="25" t="s">
        <v>41</v>
      </c>
      <c r="H1238" s="21" t="n">
        <v>15550</v>
      </c>
      <c r="I1238" s="25" t="s">
        <v>1624</v>
      </c>
      <c r="J1238" s="25" t="s">
        <v>119</v>
      </c>
      <c r="K1238" s="25" t="s">
        <v>1625</v>
      </c>
      <c r="L1238" s="25"/>
      <c r="M1238" s="25"/>
      <c r="N1238" s="26" t="n">
        <f aca="false">DATE(YEAR(B1238),MONTH(B1238),1)</f>
        <v>46235</v>
      </c>
      <c r="O1238" s="12" t="n">
        <f aca="false">IF(I1238="","",INDEX('Jobber quotes'!$C$2:$C$1101,MATCH(I1238,'Jobber quotes'!$A$2:$A$1101,0))-B1238)</f>
        <v>8</v>
      </c>
    </row>
    <row r="1239" customFormat="false" ht="15" hidden="false" customHeight="false" outlineLevel="0" collapsed="false">
      <c r="A1239" s="23" t="n">
        <v>412345787</v>
      </c>
      <c r="B1239" s="24" t="n">
        <v>46238</v>
      </c>
      <c r="C1239" s="25" t="s">
        <v>93</v>
      </c>
      <c r="D1239" s="25" t="s">
        <v>81</v>
      </c>
      <c r="E1239" s="25" t="s">
        <v>89</v>
      </c>
      <c r="F1239" s="25" t="s">
        <v>90</v>
      </c>
      <c r="G1239" s="25" t="s">
        <v>42</v>
      </c>
      <c r="H1239" s="21" t="n">
        <v>14550</v>
      </c>
      <c r="I1239" s="25" t="s">
        <v>1626</v>
      </c>
      <c r="J1239" s="25" t="s">
        <v>85</v>
      </c>
      <c r="K1239" s="25"/>
      <c r="L1239" s="25" t="s">
        <v>109</v>
      </c>
      <c r="M1239" s="25"/>
      <c r="N1239" s="26" t="n">
        <f aca="false">DATE(YEAR(B1239),MONTH(B1239),1)</f>
        <v>46235</v>
      </c>
      <c r="O1239" s="12" t="n">
        <f aca="false">IF(I1239="","",INDEX('Jobber quotes'!$C$2:$C$1101,MATCH(I1239,'Jobber quotes'!$A$2:$A$1101,0))-B1239)</f>
        <v>11</v>
      </c>
    </row>
    <row r="1240" customFormat="false" ht="15" hidden="false" customHeight="false" outlineLevel="0" collapsed="false">
      <c r="A1240" s="23" t="n">
        <v>412345828</v>
      </c>
      <c r="B1240" s="24" t="n">
        <v>46238</v>
      </c>
      <c r="C1240" s="25" t="s">
        <v>214</v>
      </c>
      <c r="D1240" s="25" t="s">
        <v>127</v>
      </c>
      <c r="E1240" s="25" t="s">
        <v>82</v>
      </c>
      <c r="F1240" s="25" t="s">
        <v>94</v>
      </c>
      <c r="G1240" s="25" t="s">
        <v>41</v>
      </c>
      <c r="H1240" s="21" t="n">
        <v>7700</v>
      </c>
      <c r="I1240" s="25" t="s">
        <v>1627</v>
      </c>
      <c r="J1240" s="25" t="s">
        <v>119</v>
      </c>
      <c r="K1240" s="25" t="s">
        <v>1628</v>
      </c>
      <c r="L1240" s="25"/>
      <c r="M1240" s="25"/>
      <c r="N1240" s="26" t="n">
        <f aca="false">DATE(YEAR(B1240),MONTH(B1240),1)</f>
        <v>46235</v>
      </c>
      <c r="O1240" s="12" t="n">
        <f aca="false">IF(I1240="","",INDEX('Jobber quotes'!$C$2:$C$1101,MATCH(I1240,'Jobber quotes'!$A$2:$A$1101,0))-B1240)</f>
        <v>5</v>
      </c>
    </row>
    <row r="1241" customFormat="false" ht="15" hidden="false" customHeight="false" outlineLevel="0" collapsed="false">
      <c r="A1241" s="23" t="n">
        <v>412345847</v>
      </c>
      <c r="B1241" s="24" t="n">
        <v>46238</v>
      </c>
      <c r="C1241" s="25" t="s">
        <v>404</v>
      </c>
      <c r="D1241" s="25" t="s">
        <v>156</v>
      </c>
      <c r="E1241" s="25" t="s">
        <v>112</v>
      </c>
      <c r="F1241" s="25" t="s">
        <v>83</v>
      </c>
      <c r="G1241" s="25" t="s">
        <v>42</v>
      </c>
      <c r="H1241" s="21" t="n">
        <v>22150</v>
      </c>
      <c r="I1241" s="25" t="s">
        <v>1629</v>
      </c>
      <c r="J1241" s="25" t="s">
        <v>85</v>
      </c>
      <c r="K1241" s="25"/>
      <c r="L1241" s="25" t="s">
        <v>99</v>
      </c>
      <c r="M1241" s="25"/>
      <c r="N1241" s="26" t="n">
        <f aca="false">DATE(YEAR(B1241),MONTH(B1241),1)</f>
        <v>46235</v>
      </c>
      <c r="O1241" s="12" t="n">
        <f aca="false">IF(I1241="","",INDEX('Jobber quotes'!$C$2:$C$1101,MATCH(I1241,'Jobber quotes'!$A$2:$A$1101,0))-B1241)</f>
        <v>14</v>
      </c>
    </row>
    <row r="1242" customFormat="false" ht="15" hidden="false" customHeight="false" outlineLevel="0" collapsed="false">
      <c r="A1242" s="23" t="n">
        <v>412345888</v>
      </c>
      <c r="B1242" s="24" t="n">
        <v>46238</v>
      </c>
      <c r="C1242" s="25" t="s">
        <v>139</v>
      </c>
      <c r="D1242" s="25" t="s">
        <v>111</v>
      </c>
      <c r="E1242" s="25" t="s">
        <v>112</v>
      </c>
      <c r="F1242" s="25" t="s">
        <v>90</v>
      </c>
      <c r="G1242" s="25" t="s">
        <v>41</v>
      </c>
      <c r="H1242" s="21" t="n">
        <v>14800</v>
      </c>
      <c r="I1242" s="25" t="s">
        <v>1630</v>
      </c>
      <c r="J1242" s="25" t="s">
        <v>119</v>
      </c>
      <c r="K1242" s="25" t="s">
        <v>1631</v>
      </c>
      <c r="L1242" s="25"/>
      <c r="M1242" s="25"/>
      <c r="N1242" s="26" t="n">
        <f aca="false">DATE(YEAR(B1242),MONTH(B1242),1)</f>
        <v>46235</v>
      </c>
      <c r="O1242" s="12" t="n">
        <f aca="false">IF(I1242="","",INDEX('Jobber quotes'!$C$2:$C$1101,MATCH(I1242,'Jobber quotes'!$A$2:$A$1101,0))-B1242)</f>
        <v>9</v>
      </c>
    </row>
    <row r="1243" customFormat="false" ht="15" hidden="false" customHeight="false" outlineLevel="0" collapsed="false">
      <c r="A1243" s="23" t="n">
        <v>412345925</v>
      </c>
      <c r="B1243" s="24" t="n">
        <v>46238</v>
      </c>
      <c r="C1243" s="25" t="s">
        <v>1133</v>
      </c>
      <c r="D1243" s="25" t="s">
        <v>81</v>
      </c>
      <c r="E1243" s="25" t="s">
        <v>89</v>
      </c>
      <c r="F1243" s="25" t="s">
        <v>94</v>
      </c>
      <c r="G1243" s="25" t="s">
        <v>42</v>
      </c>
      <c r="H1243" s="21" t="n">
        <v>9400</v>
      </c>
      <c r="I1243" s="25" t="s">
        <v>1632</v>
      </c>
      <c r="J1243" s="25" t="s">
        <v>85</v>
      </c>
      <c r="K1243" s="25"/>
      <c r="L1243" s="25" t="s">
        <v>109</v>
      </c>
      <c r="M1243" s="25" t="s">
        <v>125</v>
      </c>
      <c r="N1243" s="26" t="n">
        <f aca="false">DATE(YEAR(B1243),MONTH(B1243),1)</f>
        <v>46235</v>
      </c>
      <c r="O1243" s="12" t="n">
        <f aca="false">IF(I1243="","",INDEX('Jobber quotes'!$C$2:$C$1101,MATCH(I1243,'Jobber quotes'!$A$2:$A$1101,0))-B1243)</f>
        <v>5</v>
      </c>
    </row>
    <row r="1244" customFormat="false" ht="15" hidden="false" customHeight="false" outlineLevel="0" collapsed="false">
      <c r="A1244" s="23" t="n">
        <v>412345982</v>
      </c>
      <c r="B1244" s="24" t="n">
        <v>46238</v>
      </c>
      <c r="C1244" s="25" t="s">
        <v>709</v>
      </c>
      <c r="D1244" s="25" t="s">
        <v>101</v>
      </c>
      <c r="E1244" s="25" t="s">
        <v>89</v>
      </c>
      <c r="F1244" s="25" t="s">
        <v>83</v>
      </c>
      <c r="G1244" s="25" t="s">
        <v>41</v>
      </c>
      <c r="H1244" s="21" t="n">
        <v>11450</v>
      </c>
      <c r="I1244" s="25" t="s">
        <v>1633</v>
      </c>
      <c r="J1244" s="25" t="s">
        <v>119</v>
      </c>
      <c r="K1244" s="25" t="s">
        <v>1634</v>
      </c>
      <c r="L1244" s="25"/>
      <c r="M1244" s="25" t="s">
        <v>125</v>
      </c>
      <c r="N1244" s="26" t="n">
        <f aca="false">DATE(YEAR(B1244),MONTH(B1244),1)</f>
        <v>46235</v>
      </c>
      <c r="O1244" s="12" t="n">
        <f aca="false">IF(I1244="","",INDEX('Jobber quotes'!$C$2:$C$1101,MATCH(I1244,'Jobber quotes'!$A$2:$A$1101,0))-B1244)</f>
        <v>11</v>
      </c>
    </row>
    <row r="1245" customFormat="false" ht="15" hidden="false" customHeight="false" outlineLevel="0" collapsed="false">
      <c r="A1245" s="23" t="n">
        <v>412346011</v>
      </c>
      <c r="B1245" s="24" t="n">
        <v>46239</v>
      </c>
      <c r="C1245" s="25" t="s">
        <v>734</v>
      </c>
      <c r="D1245" s="25" t="s">
        <v>81</v>
      </c>
      <c r="E1245" s="25" t="s">
        <v>89</v>
      </c>
      <c r="F1245" s="25" t="s">
        <v>90</v>
      </c>
      <c r="G1245" s="25" t="s">
        <v>42</v>
      </c>
      <c r="H1245" s="21" t="n">
        <v>25900</v>
      </c>
      <c r="I1245" s="25" t="s">
        <v>1635</v>
      </c>
      <c r="J1245" s="25" t="s">
        <v>85</v>
      </c>
      <c r="K1245" s="25"/>
      <c r="L1245" s="25" t="s">
        <v>86</v>
      </c>
      <c r="M1245" s="25"/>
      <c r="N1245" s="26" t="n">
        <f aca="false">DATE(YEAR(B1245),MONTH(B1245),1)</f>
        <v>46235</v>
      </c>
      <c r="O1245" s="12" t="n">
        <f aca="false">IF(I1245="","",INDEX('Jobber quotes'!$C$2:$C$1101,MATCH(I1245,'Jobber quotes'!$A$2:$A$1101,0))-B1245)</f>
        <v>9</v>
      </c>
    </row>
    <row r="1246" customFormat="false" ht="15" hidden="false" customHeight="false" outlineLevel="0" collapsed="false">
      <c r="A1246" s="23" t="n">
        <v>412346033</v>
      </c>
      <c r="B1246" s="24" t="n">
        <v>46239</v>
      </c>
      <c r="C1246" s="25" t="s">
        <v>307</v>
      </c>
      <c r="D1246" s="25" t="s">
        <v>81</v>
      </c>
      <c r="E1246" s="25" t="s">
        <v>97</v>
      </c>
      <c r="F1246" s="25" t="s">
        <v>94</v>
      </c>
      <c r="G1246" s="25" t="s">
        <v>42</v>
      </c>
      <c r="H1246" s="21" t="n">
        <v>15000</v>
      </c>
      <c r="I1246" s="25" t="s">
        <v>1636</v>
      </c>
      <c r="J1246" s="25" t="s">
        <v>85</v>
      </c>
      <c r="K1246" s="25"/>
      <c r="L1246" s="25" t="s">
        <v>86</v>
      </c>
      <c r="M1246" s="25"/>
      <c r="N1246" s="26" t="n">
        <f aca="false">DATE(YEAR(B1246),MONTH(B1246),1)</f>
        <v>46235</v>
      </c>
      <c r="O1246" s="12" t="n">
        <f aca="false">IF(I1246="","",INDEX('Jobber quotes'!$C$2:$C$1101,MATCH(I1246,'Jobber quotes'!$A$2:$A$1101,0))-B1246)</f>
        <v>7</v>
      </c>
    </row>
    <row r="1247" customFormat="false" ht="15" hidden="false" customHeight="false" outlineLevel="0" collapsed="false">
      <c r="A1247" s="23" t="n">
        <v>412346095</v>
      </c>
      <c r="B1247" s="24" t="n">
        <v>46240</v>
      </c>
      <c r="C1247" s="25" t="s">
        <v>310</v>
      </c>
      <c r="D1247" s="25" t="s">
        <v>88</v>
      </c>
      <c r="E1247" s="25" t="s">
        <v>107</v>
      </c>
      <c r="F1247" s="25" t="s">
        <v>83</v>
      </c>
      <c r="G1247" s="25" t="s">
        <v>42</v>
      </c>
      <c r="H1247" s="21" t="n">
        <v>22750</v>
      </c>
      <c r="I1247" s="25" t="s">
        <v>1637</v>
      </c>
      <c r="J1247" s="25" t="s">
        <v>85</v>
      </c>
      <c r="K1247" s="25"/>
      <c r="L1247" s="25" t="s">
        <v>86</v>
      </c>
      <c r="M1247" s="25" t="s">
        <v>125</v>
      </c>
      <c r="N1247" s="26" t="n">
        <f aca="false">DATE(YEAR(B1247),MONTH(B1247),1)</f>
        <v>46235</v>
      </c>
      <c r="O1247" s="12" t="n">
        <f aca="false">IF(I1247="","",INDEX('Jobber quotes'!$C$2:$C$1101,MATCH(I1247,'Jobber quotes'!$A$2:$A$1101,0))-B1247)</f>
        <v>2</v>
      </c>
    </row>
    <row r="1248" customFormat="false" ht="15" hidden="false" customHeight="false" outlineLevel="0" collapsed="false">
      <c r="A1248" s="23" t="n">
        <v>412346123</v>
      </c>
      <c r="B1248" s="24" t="n">
        <v>46240</v>
      </c>
      <c r="C1248" s="25" t="s">
        <v>608</v>
      </c>
      <c r="D1248" s="25" t="s">
        <v>106</v>
      </c>
      <c r="E1248" s="25" t="s">
        <v>82</v>
      </c>
      <c r="F1248" s="25" t="s">
        <v>90</v>
      </c>
      <c r="G1248" s="25" t="s">
        <v>103</v>
      </c>
      <c r="H1248" s="21"/>
      <c r="I1248" s="25"/>
      <c r="J1248" s="25"/>
      <c r="K1248" s="25"/>
      <c r="L1248" s="25"/>
      <c r="M1248" s="25" t="s">
        <v>104</v>
      </c>
      <c r="N1248" s="26" t="n">
        <f aca="false">DATE(YEAR(B1248),MONTH(B1248),1)</f>
        <v>46235</v>
      </c>
      <c r="O1248" s="12" t="str">
        <f aca="false">IF(I1248="","",INDEX('Jobber quotes'!$C$2:$C$1101,MATCH(I1248,'Jobber quotes'!$A$2:$A$1101,0))-B1248)</f>
        <v/>
      </c>
    </row>
    <row r="1249" customFormat="false" ht="15" hidden="false" customHeight="false" outlineLevel="0" collapsed="false">
      <c r="A1249" s="23" t="n">
        <v>412346149</v>
      </c>
      <c r="B1249" s="24" t="n">
        <v>46241</v>
      </c>
      <c r="C1249" s="25" t="s">
        <v>247</v>
      </c>
      <c r="D1249" s="25" t="s">
        <v>127</v>
      </c>
      <c r="E1249" s="25" t="s">
        <v>82</v>
      </c>
      <c r="F1249" s="25" t="s">
        <v>94</v>
      </c>
      <c r="G1249" s="25" t="s">
        <v>103</v>
      </c>
      <c r="H1249" s="21"/>
      <c r="I1249" s="25"/>
      <c r="J1249" s="25"/>
      <c r="K1249" s="25"/>
      <c r="L1249" s="25"/>
      <c r="M1249" s="25" t="s">
        <v>104</v>
      </c>
      <c r="N1249" s="26" t="n">
        <f aca="false">DATE(YEAR(B1249),MONTH(B1249),1)</f>
        <v>46235</v>
      </c>
      <c r="O1249" s="12" t="str">
        <f aca="false">IF(I1249="","",INDEX('Jobber quotes'!$C$2:$C$1101,MATCH(I1249,'Jobber quotes'!$A$2:$A$1101,0))-B1249)</f>
        <v/>
      </c>
    </row>
    <row r="1250" customFormat="false" ht="15" hidden="false" customHeight="false" outlineLevel="0" collapsed="false">
      <c r="A1250" s="23" t="n">
        <v>412346205</v>
      </c>
      <c r="B1250" s="24" t="n">
        <v>46241</v>
      </c>
      <c r="C1250" s="25" t="s">
        <v>126</v>
      </c>
      <c r="D1250" s="25" t="s">
        <v>127</v>
      </c>
      <c r="E1250" s="25" t="s">
        <v>89</v>
      </c>
      <c r="F1250" s="25" t="s">
        <v>83</v>
      </c>
      <c r="G1250" s="25" t="s">
        <v>41</v>
      </c>
      <c r="H1250" s="21" t="n">
        <v>2600</v>
      </c>
      <c r="I1250" s="25" t="s">
        <v>1638</v>
      </c>
      <c r="J1250" s="25" t="s">
        <v>119</v>
      </c>
      <c r="K1250" s="25" t="s">
        <v>1639</v>
      </c>
      <c r="L1250" s="25"/>
      <c r="M1250" s="25" t="s">
        <v>199</v>
      </c>
      <c r="N1250" s="26" t="n">
        <f aca="false">DATE(YEAR(B1250),MONTH(B1250),1)</f>
        <v>46235</v>
      </c>
      <c r="O1250" s="12" t="n">
        <f aca="false">IF(I1250="","",INDEX('Jobber quotes'!$C$2:$C$1101,MATCH(I1250,'Jobber quotes'!$A$2:$A$1101,0))-B1250)</f>
        <v>6</v>
      </c>
    </row>
    <row r="1251" customFormat="false" ht="15" hidden="false" customHeight="false" outlineLevel="0" collapsed="false">
      <c r="A1251" s="23" t="n">
        <v>412346222</v>
      </c>
      <c r="B1251" s="24" t="n">
        <v>46241</v>
      </c>
      <c r="C1251" s="25" t="s">
        <v>627</v>
      </c>
      <c r="D1251" s="25" t="s">
        <v>111</v>
      </c>
      <c r="E1251" s="25" t="s">
        <v>97</v>
      </c>
      <c r="F1251" s="25" t="s">
        <v>90</v>
      </c>
      <c r="G1251" s="25" t="s">
        <v>41</v>
      </c>
      <c r="H1251" s="21" t="n">
        <v>22150</v>
      </c>
      <c r="I1251" s="25" t="s">
        <v>1640</v>
      </c>
      <c r="J1251" s="25" t="s">
        <v>119</v>
      </c>
      <c r="K1251" s="25" t="s">
        <v>1641</v>
      </c>
      <c r="L1251" s="25"/>
      <c r="M1251" s="25"/>
      <c r="N1251" s="26" t="n">
        <f aca="false">DATE(YEAR(B1251),MONTH(B1251),1)</f>
        <v>46235</v>
      </c>
      <c r="O1251" s="12" t="n">
        <f aca="false">IF(I1251="","",INDEX('Jobber quotes'!$C$2:$C$1101,MATCH(I1251,'Jobber quotes'!$A$2:$A$1101,0))-B1251)</f>
        <v>11</v>
      </c>
    </row>
    <row r="1252" customFormat="false" ht="15" hidden="false" customHeight="false" outlineLevel="0" collapsed="false">
      <c r="A1252" s="23" t="n">
        <v>412346275</v>
      </c>
      <c r="B1252" s="24" t="n">
        <v>46241</v>
      </c>
      <c r="C1252" s="25" t="s">
        <v>504</v>
      </c>
      <c r="D1252" s="25" t="s">
        <v>156</v>
      </c>
      <c r="E1252" s="25" t="s">
        <v>82</v>
      </c>
      <c r="F1252" s="25" t="s">
        <v>94</v>
      </c>
      <c r="G1252" s="25" t="s">
        <v>115</v>
      </c>
      <c r="H1252" s="21"/>
      <c r="I1252" s="25"/>
      <c r="J1252" s="25"/>
      <c r="K1252" s="25"/>
      <c r="L1252" s="25" t="s">
        <v>164</v>
      </c>
      <c r="M1252" s="25"/>
      <c r="N1252" s="26" t="n">
        <f aca="false">DATE(YEAR(B1252),MONTH(B1252),1)</f>
        <v>46235</v>
      </c>
      <c r="O1252" s="12" t="str">
        <f aca="false">IF(I1252="","",INDEX('Jobber quotes'!$C$2:$C$1101,MATCH(I1252,'Jobber quotes'!$A$2:$A$1101,0))-B1252)</f>
        <v/>
      </c>
    </row>
    <row r="1253" customFormat="false" ht="15" hidden="false" customHeight="false" outlineLevel="0" collapsed="false">
      <c r="A1253" s="23" t="n">
        <v>412346294</v>
      </c>
      <c r="B1253" s="24" t="n">
        <v>46241</v>
      </c>
      <c r="C1253" s="25" t="s">
        <v>235</v>
      </c>
      <c r="D1253" s="25" t="s">
        <v>88</v>
      </c>
      <c r="E1253" s="25" t="s">
        <v>89</v>
      </c>
      <c r="F1253" s="25" t="s">
        <v>83</v>
      </c>
      <c r="G1253" s="25" t="s">
        <v>41</v>
      </c>
      <c r="H1253" s="21" t="n">
        <v>8950</v>
      </c>
      <c r="I1253" s="25" t="s">
        <v>1642</v>
      </c>
      <c r="J1253" s="25" t="s">
        <v>119</v>
      </c>
      <c r="K1253" s="25" t="s">
        <v>1643</v>
      </c>
      <c r="L1253" s="25"/>
      <c r="M1253" s="25"/>
      <c r="N1253" s="26" t="n">
        <f aca="false">DATE(YEAR(B1253),MONTH(B1253),1)</f>
        <v>46235</v>
      </c>
      <c r="O1253" s="12" t="n">
        <f aca="false">IF(I1253="","",INDEX('Jobber quotes'!$C$2:$C$1101,MATCH(I1253,'Jobber quotes'!$A$2:$A$1101,0))-B1253)</f>
        <v>12</v>
      </c>
    </row>
    <row r="1254" customFormat="false" ht="15" hidden="false" customHeight="false" outlineLevel="0" collapsed="false">
      <c r="A1254" s="23" t="n">
        <v>412346351</v>
      </c>
      <c r="B1254" s="24" t="n">
        <v>46241</v>
      </c>
      <c r="C1254" s="25" t="s">
        <v>130</v>
      </c>
      <c r="D1254" s="25" t="s">
        <v>111</v>
      </c>
      <c r="E1254" s="25" t="s">
        <v>107</v>
      </c>
      <c r="F1254" s="25" t="s">
        <v>90</v>
      </c>
      <c r="G1254" s="25" t="s">
        <v>42</v>
      </c>
      <c r="H1254" s="21" t="n">
        <v>14550</v>
      </c>
      <c r="I1254" s="25" t="s">
        <v>1644</v>
      </c>
      <c r="J1254" s="25" t="s">
        <v>85</v>
      </c>
      <c r="K1254" s="25"/>
      <c r="L1254" s="25" t="s">
        <v>92</v>
      </c>
      <c r="M1254" s="25"/>
      <c r="N1254" s="26" t="n">
        <f aca="false">DATE(YEAR(B1254),MONTH(B1254),1)</f>
        <v>46235</v>
      </c>
      <c r="O1254" s="12" t="n">
        <f aca="false">IF(I1254="","",INDEX('Jobber quotes'!$C$2:$C$1101,MATCH(I1254,'Jobber quotes'!$A$2:$A$1101,0))-B1254)</f>
        <v>3</v>
      </c>
    </row>
    <row r="1255" customFormat="false" ht="15" hidden="false" customHeight="false" outlineLevel="0" collapsed="false">
      <c r="A1255" s="23" t="n">
        <v>412346388</v>
      </c>
      <c r="B1255" s="24" t="n">
        <v>46241</v>
      </c>
      <c r="C1255" s="25" t="s">
        <v>114</v>
      </c>
      <c r="D1255" s="25" t="s">
        <v>88</v>
      </c>
      <c r="E1255" s="25" t="s">
        <v>89</v>
      </c>
      <c r="F1255" s="25" t="s">
        <v>94</v>
      </c>
      <c r="G1255" s="25" t="s">
        <v>115</v>
      </c>
      <c r="H1255" s="21"/>
      <c r="I1255" s="25"/>
      <c r="J1255" s="25"/>
      <c r="K1255" s="25"/>
      <c r="L1255" s="25" t="s">
        <v>116</v>
      </c>
      <c r="M1255" s="25"/>
      <c r="N1255" s="26" t="n">
        <f aca="false">DATE(YEAR(B1255),MONTH(B1255),1)</f>
        <v>46235</v>
      </c>
      <c r="O1255" s="12" t="str">
        <f aca="false">IF(I1255="","",INDEX('Jobber quotes'!$C$2:$C$1101,MATCH(I1255,'Jobber quotes'!$A$2:$A$1101,0))-B1255)</f>
        <v/>
      </c>
    </row>
    <row r="1256" customFormat="false" ht="15" hidden="false" customHeight="false" outlineLevel="0" collapsed="false">
      <c r="A1256" s="23" t="n">
        <v>412346418</v>
      </c>
      <c r="B1256" s="24" t="n">
        <v>46242</v>
      </c>
      <c r="C1256" s="25" t="s">
        <v>251</v>
      </c>
      <c r="D1256" s="25" t="s">
        <v>111</v>
      </c>
      <c r="E1256" s="25" t="s">
        <v>89</v>
      </c>
      <c r="F1256" s="25" t="s">
        <v>83</v>
      </c>
      <c r="G1256" s="25" t="s">
        <v>41</v>
      </c>
      <c r="H1256" s="21" t="n">
        <v>39500</v>
      </c>
      <c r="I1256" s="25" t="s">
        <v>1645</v>
      </c>
      <c r="J1256" s="25" t="s">
        <v>119</v>
      </c>
      <c r="K1256" s="25" t="s">
        <v>1646</v>
      </c>
      <c r="L1256" s="25"/>
      <c r="M1256" s="25"/>
      <c r="N1256" s="26" t="n">
        <f aca="false">DATE(YEAR(B1256),MONTH(B1256),1)</f>
        <v>46235</v>
      </c>
      <c r="O1256" s="12" t="n">
        <f aca="false">IF(I1256="","",INDEX('Jobber quotes'!$C$2:$C$1101,MATCH(I1256,'Jobber quotes'!$A$2:$A$1101,0))-B1256)</f>
        <v>6</v>
      </c>
    </row>
    <row r="1257" customFormat="false" ht="15" hidden="false" customHeight="false" outlineLevel="0" collapsed="false">
      <c r="A1257" s="23" t="n">
        <v>412346464</v>
      </c>
      <c r="B1257" s="24" t="n">
        <v>46243</v>
      </c>
      <c r="C1257" s="25" t="s">
        <v>1647</v>
      </c>
      <c r="D1257" s="25" t="s">
        <v>101</v>
      </c>
      <c r="E1257" s="25" t="s">
        <v>89</v>
      </c>
      <c r="F1257" s="25" t="s">
        <v>90</v>
      </c>
      <c r="G1257" s="25" t="s">
        <v>42</v>
      </c>
      <c r="H1257" s="21" t="n">
        <v>27000</v>
      </c>
      <c r="I1257" s="25" t="s">
        <v>1648</v>
      </c>
      <c r="J1257" s="25" t="s">
        <v>85</v>
      </c>
      <c r="K1257" s="25"/>
      <c r="L1257" s="25" t="s">
        <v>99</v>
      </c>
      <c r="M1257" s="25"/>
      <c r="N1257" s="26" t="n">
        <f aca="false">DATE(YEAR(B1257),MONTH(B1257),1)</f>
        <v>46235</v>
      </c>
      <c r="O1257" s="12" t="n">
        <f aca="false">IF(I1257="","",INDEX('Jobber quotes'!$C$2:$C$1101,MATCH(I1257,'Jobber quotes'!$A$2:$A$1101,0))-B1257)</f>
        <v>14</v>
      </c>
    </row>
    <row r="1258" customFormat="false" ht="15" hidden="false" customHeight="false" outlineLevel="0" collapsed="false">
      <c r="A1258" s="23" t="n">
        <v>412346481</v>
      </c>
      <c r="B1258" s="24" t="n">
        <v>46244</v>
      </c>
      <c r="C1258" s="25" t="s">
        <v>610</v>
      </c>
      <c r="D1258" s="25" t="s">
        <v>101</v>
      </c>
      <c r="E1258" s="25" t="s">
        <v>89</v>
      </c>
      <c r="F1258" s="25" t="s">
        <v>94</v>
      </c>
      <c r="G1258" s="25" t="s">
        <v>42</v>
      </c>
      <c r="H1258" s="21" t="n">
        <v>21700</v>
      </c>
      <c r="I1258" s="25" t="s">
        <v>1649</v>
      </c>
      <c r="J1258" s="25" t="s">
        <v>85</v>
      </c>
      <c r="K1258" s="25"/>
      <c r="L1258" s="25" t="s">
        <v>86</v>
      </c>
      <c r="M1258" s="25"/>
      <c r="N1258" s="26" t="n">
        <f aca="false">DATE(YEAR(B1258),MONTH(B1258),1)</f>
        <v>46235</v>
      </c>
      <c r="O1258" s="12" t="n">
        <f aca="false">IF(I1258="","",INDEX('Jobber quotes'!$C$2:$C$1101,MATCH(I1258,'Jobber quotes'!$A$2:$A$1101,0))-B1258)</f>
        <v>14</v>
      </c>
    </row>
    <row r="1259" customFormat="false" ht="15" hidden="false" customHeight="false" outlineLevel="0" collapsed="false">
      <c r="A1259" s="23" t="n">
        <v>412346517</v>
      </c>
      <c r="B1259" s="24" t="n">
        <v>46244</v>
      </c>
      <c r="C1259" s="25" t="s">
        <v>328</v>
      </c>
      <c r="D1259" s="25" t="s">
        <v>156</v>
      </c>
      <c r="E1259" s="25" t="s">
        <v>89</v>
      </c>
      <c r="F1259" s="25" t="s">
        <v>83</v>
      </c>
      <c r="G1259" s="25" t="s">
        <v>41</v>
      </c>
      <c r="H1259" s="21" t="n">
        <v>28350</v>
      </c>
      <c r="I1259" s="25" t="s">
        <v>1650</v>
      </c>
      <c r="J1259" s="25" t="s">
        <v>119</v>
      </c>
      <c r="K1259" s="25" t="s">
        <v>1651</v>
      </c>
      <c r="L1259" s="25"/>
      <c r="M1259" s="25"/>
      <c r="N1259" s="26" t="n">
        <f aca="false">DATE(YEAR(B1259),MONTH(B1259),1)</f>
        <v>46235</v>
      </c>
      <c r="O1259" s="12" t="n">
        <f aca="false">IF(I1259="","",INDEX('Jobber quotes'!$C$2:$C$1101,MATCH(I1259,'Jobber quotes'!$A$2:$A$1101,0))-B1259)</f>
        <v>5</v>
      </c>
    </row>
    <row r="1260" customFormat="false" ht="15" hidden="false" customHeight="false" outlineLevel="0" collapsed="false">
      <c r="A1260" s="23" t="n">
        <v>412346550</v>
      </c>
      <c r="B1260" s="24" t="n">
        <v>46244</v>
      </c>
      <c r="C1260" s="25" t="s">
        <v>203</v>
      </c>
      <c r="D1260" s="25" t="s">
        <v>101</v>
      </c>
      <c r="E1260" s="25" t="s">
        <v>82</v>
      </c>
      <c r="F1260" s="25" t="s">
        <v>90</v>
      </c>
      <c r="G1260" s="25" t="s">
        <v>41</v>
      </c>
      <c r="H1260" s="21" t="n">
        <v>13200</v>
      </c>
      <c r="I1260" s="25" t="s">
        <v>1652</v>
      </c>
      <c r="J1260" s="25" t="s">
        <v>119</v>
      </c>
      <c r="K1260" s="25" t="s">
        <v>1653</v>
      </c>
      <c r="L1260" s="25"/>
      <c r="M1260" s="25"/>
      <c r="N1260" s="26" t="n">
        <f aca="false">DATE(YEAR(B1260),MONTH(B1260),1)</f>
        <v>46235</v>
      </c>
      <c r="O1260" s="12" t="n">
        <f aca="false">IF(I1260="","",INDEX('Jobber quotes'!$C$2:$C$1101,MATCH(I1260,'Jobber quotes'!$A$2:$A$1101,0))-B1260)</f>
        <v>5</v>
      </c>
    </row>
    <row r="1261" customFormat="false" ht="15" hidden="false" customHeight="false" outlineLevel="0" collapsed="false">
      <c r="A1261" s="23" t="n">
        <v>412346597</v>
      </c>
      <c r="B1261" s="24" t="n">
        <v>46244</v>
      </c>
      <c r="C1261" s="25" t="s">
        <v>583</v>
      </c>
      <c r="D1261" s="25" t="s">
        <v>88</v>
      </c>
      <c r="E1261" s="25" t="s">
        <v>82</v>
      </c>
      <c r="F1261" s="25" t="s">
        <v>94</v>
      </c>
      <c r="G1261" s="25" t="s">
        <v>115</v>
      </c>
      <c r="H1261" s="21"/>
      <c r="I1261" s="25"/>
      <c r="J1261" s="25"/>
      <c r="K1261" s="25"/>
      <c r="L1261" s="25" t="s">
        <v>164</v>
      </c>
      <c r="M1261" s="25" t="s">
        <v>147</v>
      </c>
      <c r="N1261" s="26" t="n">
        <f aca="false">DATE(YEAR(B1261),MONTH(B1261),1)</f>
        <v>46235</v>
      </c>
      <c r="O1261" s="12" t="str">
        <f aca="false">IF(I1261="","",INDEX('Jobber quotes'!$C$2:$C$1101,MATCH(I1261,'Jobber quotes'!$A$2:$A$1101,0))-B1261)</f>
        <v/>
      </c>
    </row>
    <row r="1262" customFormat="false" ht="15" hidden="false" customHeight="false" outlineLevel="0" collapsed="false">
      <c r="A1262" s="23" t="n">
        <v>412346650</v>
      </c>
      <c r="B1262" s="24" t="n">
        <v>46244</v>
      </c>
      <c r="C1262" s="25" t="s">
        <v>699</v>
      </c>
      <c r="D1262" s="25" t="s">
        <v>106</v>
      </c>
      <c r="E1262" s="25" t="s">
        <v>107</v>
      </c>
      <c r="F1262" s="25" t="s">
        <v>83</v>
      </c>
      <c r="G1262" s="25" t="s">
        <v>115</v>
      </c>
      <c r="H1262" s="21"/>
      <c r="I1262" s="25"/>
      <c r="J1262" s="25"/>
      <c r="K1262" s="25"/>
      <c r="L1262" s="25" t="s">
        <v>146</v>
      </c>
      <c r="M1262" s="25"/>
      <c r="N1262" s="26" t="n">
        <f aca="false">DATE(YEAR(B1262),MONTH(B1262),1)</f>
        <v>46235</v>
      </c>
      <c r="O1262" s="12" t="str">
        <f aca="false">IF(I1262="","",INDEX('Jobber quotes'!$C$2:$C$1101,MATCH(I1262,'Jobber quotes'!$A$2:$A$1101,0))-B1262)</f>
        <v/>
      </c>
    </row>
    <row r="1263" customFormat="false" ht="15" hidden="false" customHeight="false" outlineLevel="0" collapsed="false">
      <c r="A1263" s="23" t="n">
        <v>412346664</v>
      </c>
      <c r="B1263" s="24" t="n">
        <v>46244</v>
      </c>
      <c r="C1263" s="25" t="s">
        <v>707</v>
      </c>
      <c r="D1263" s="25" t="s">
        <v>127</v>
      </c>
      <c r="E1263" s="25" t="s">
        <v>107</v>
      </c>
      <c r="F1263" s="25" t="s">
        <v>90</v>
      </c>
      <c r="G1263" s="25" t="s">
        <v>115</v>
      </c>
      <c r="H1263" s="21"/>
      <c r="I1263" s="25"/>
      <c r="J1263" s="25"/>
      <c r="K1263" s="25"/>
      <c r="L1263" s="25" t="s">
        <v>171</v>
      </c>
      <c r="M1263" s="25"/>
      <c r="N1263" s="26" t="n">
        <f aca="false">DATE(YEAR(B1263),MONTH(B1263),1)</f>
        <v>46235</v>
      </c>
      <c r="O1263" s="12" t="str">
        <f aca="false">IF(I1263="","",INDEX('Jobber quotes'!$C$2:$C$1101,MATCH(I1263,'Jobber quotes'!$A$2:$A$1101,0))-B1263)</f>
        <v/>
      </c>
    </row>
    <row r="1264" customFormat="false" ht="15" hidden="false" customHeight="false" outlineLevel="0" collapsed="false">
      <c r="A1264" s="23" t="n">
        <v>412346708</v>
      </c>
      <c r="B1264" s="24" t="n">
        <v>46244</v>
      </c>
      <c r="C1264" s="25" t="s">
        <v>1478</v>
      </c>
      <c r="D1264" s="25" t="s">
        <v>81</v>
      </c>
      <c r="E1264" s="25" t="s">
        <v>112</v>
      </c>
      <c r="F1264" s="25" t="s">
        <v>94</v>
      </c>
      <c r="G1264" s="25" t="s">
        <v>42</v>
      </c>
      <c r="H1264" s="21" t="n">
        <v>14900</v>
      </c>
      <c r="I1264" s="25" t="s">
        <v>1654</v>
      </c>
      <c r="J1264" s="25" t="s">
        <v>85</v>
      </c>
      <c r="K1264" s="25"/>
      <c r="L1264" s="25" t="s">
        <v>92</v>
      </c>
      <c r="M1264" s="25"/>
      <c r="N1264" s="26" t="n">
        <f aca="false">DATE(YEAR(B1264),MONTH(B1264),1)</f>
        <v>46235</v>
      </c>
      <c r="O1264" s="12" t="n">
        <f aca="false">IF(I1264="","",INDEX('Jobber quotes'!$C$2:$C$1101,MATCH(I1264,'Jobber quotes'!$A$2:$A$1101,0))-B1264)</f>
        <v>2</v>
      </c>
    </row>
    <row r="1265" customFormat="false" ht="15" hidden="false" customHeight="false" outlineLevel="0" collapsed="false">
      <c r="A1265" s="23" t="n">
        <v>412346759</v>
      </c>
      <c r="B1265" s="24" t="n">
        <v>46245</v>
      </c>
      <c r="C1265" s="25" t="s">
        <v>357</v>
      </c>
      <c r="D1265" s="25" t="s">
        <v>156</v>
      </c>
      <c r="E1265" s="25" t="s">
        <v>89</v>
      </c>
      <c r="F1265" s="25" t="s">
        <v>83</v>
      </c>
      <c r="G1265" s="25" t="s">
        <v>42</v>
      </c>
      <c r="H1265" s="21" t="n">
        <v>23200</v>
      </c>
      <c r="I1265" s="25" t="s">
        <v>1655</v>
      </c>
      <c r="J1265" s="25" t="s">
        <v>85</v>
      </c>
      <c r="K1265" s="25"/>
      <c r="L1265" s="25" t="s">
        <v>86</v>
      </c>
      <c r="M1265" s="25" t="s">
        <v>125</v>
      </c>
      <c r="N1265" s="26" t="n">
        <f aca="false">DATE(YEAR(B1265),MONTH(B1265),1)</f>
        <v>46235</v>
      </c>
      <c r="O1265" s="12" t="n">
        <f aca="false">IF(I1265="","",INDEX('Jobber quotes'!$C$2:$C$1101,MATCH(I1265,'Jobber quotes'!$A$2:$A$1101,0))-B1265)</f>
        <v>10</v>
      </c>
    </row>
    <row r="1266" customFormat="false" ht="15" hidden="false" customHeight="false" outlineLevel="0" collapsed="false">
      <c r="A1266" s="23" t="n">
        <v>412346783</v>
      </c>
      <c r="B1266" s="24" t="n">
        <v>46245</v>
      </c>
      <c r="C1266" s="25" t="s">
        <v>177</v>
      </c>
      <c r="D1266" s="25" t="s">
        <v>127</v>
      </c>
      <c r="E1266" s="25" t="s">
        <v>112</v>
      </c>
      <c r="F1266" s="25" t="s">
        <v>90</v>
      </c>
      <c r="G1266" s="25" t="s">
        <v>41</v>
      </c>
      <c r="H1266" s="21" t="n">
        <v>14450</v>
      </c>
      <c r="I1266" s="25" t="s">
        <v>1656</v>
      </c>
      <c r="J1266" s="25" t="s">
        <v>119</v>
      </c>
      <c r="K1266" s="25" t="s">
        <v>1657</v>
      </c>
      <c r="L1266" s="25"/>
      <c r="M1266" s="25"/>
      <c r="N1266" s="26" t="n">
        <f aca="false">DATE(YEAR(B1266),MONTH(B1266),1)</f>
        <v>46235</v>
      </c>
      <c r="O1266" s="12" t="n">
        <f aca="false">IF(I1266="","",INDEX('Jobber quotes'!$C$2:$C$1101,MATCH(I1266,'Jobber quotes'!$A$2:$A$1101,0))-B1266)</f>
        <v>2</v>
      </c>
    </row>
    <row r="1267" customFormat="false" ht="15" hidden="false" customHeight="false" outlineLevel="0" collapsed="false">
      <c r="A1267" s="23" t="n">
        <v>412346829</v>
      </c>
      <c r="B1267" s="24" t="n">
        <v>46245</v>
      </c>
      <c r="C1267" s="25" t="s">
        <v>243</v>
      </c>
      <c r="D1267" s="25" t="s">
        <v>127</v>
      </c>
      <c r="E1267" s="25" t="s">
        <v>82</v>
      </c>
      <c r="F1267" s="25" t="s">
        <v>94</v>
      </c>
      <c r="G1267" s="25" t="s">
        <v>115</v>
      </c>
      <c r="H1267" s="21"/>
      <c r="I1267" s="25"/>
      <c r="J1267" s="25"/>
      <c r="K1267" s="25"/>
      <c r="L1267" s="25" t="s">
        <v>116</v>
      </c>
      <c r="M1267" s="25"/>
      <c r="N1267" s="26" t="n">
        <f aca="false">DATE(YEAR(B1267),MONTH(B1267),1)</f>
        <v>46235</v>
      </c>
      <c r="O1267" s="12" t="str">
        <f aca="false">IF(I1267="","",INDEX('Jobber quotes'!$C$2:$C$1101,MATCH(I1267,'Jobber quotes'!$A$2:$A$1101,0))-B1267)</f>
        <v/>
      </c>
    </row>
    <row r="1268" customFormat="false" ht="15" hidden="false" customHeight="false" outlineLevel="0" collapsed="false">
      <c r="A1268" s="23" t="n">
        <v>412346868</v>
      </c>
      <c r="B1268" s="24" t="n">
        <v>46245</v>
      </c>
      <c r="C1268" s="25" t="s">
        <v>727</v>
      </c>
      <c r="D1268" s="25" t="s">
        <v>127</v>
      </c>
      <c r="E1268" s="25" t="s">
        <v>107</v>
      </c>
      <c r="F1268" s="25" t="s">
        <v>83</v>
      </c>
      <c r="G1268" s="25" t="s">
        <v>41</v>
      </c>
      <c r="H1268" s="21" t="n">
        <v>10300</v>
      </c>
      <c r="I1268" s="25" t="s">
        <v>1658</v>
      </c>
      <c r="J1268" s="25" t="s">
        <v>119</v>
      </c>
      <c r="K1268" s="25" t="s">
        <v>1659</v>
      </c>
      <c r="L1268" s="25"/>
      <c r="M1268" s="25"/>
      <c r="N1268" s="26" t="n">
        <f aca="false">DATE(YEAR(B1268),MONTH(B1268),1)</f>
        <v>46235</v>
      </c>
      <c r="O1268" s="12" t="n">
        <f aca="false">IF(I1268="","",INDEX('Jobber quotes'!$C$2:$C$1101,MATCH(I1268,'Jobber quotes'!$A$2:$A$1101,0))-B1268)</f>
        <v>5</v>
      </c>
    </row>
    <row r="1269" customFormat="false" ht="15" hidden="false" customHeight="false" outlineLevel="0" collapsed="false">
      <c r="A1269" s="23" t="n">
        <v>412346904</v>
      </c>
      <c r="B1269" s="24" t="n">
        <v>46246</v>
      </c>
      <c r="C1269" s="25" t="s">
        <v>324</v>
      </c>
      <c r="D1269" s="25" t="s">
        <v>88</v>
      </c>
      <c r="E1269" s="25" t="s">
        <v>112</v>
      </c>
      <c r="F1269" s="25" t="s">
        <v>90</v>
      </c>
      <c r="G1269" s="25" t="s">
        <v>103</v>
      </c>
      <c r="H1269" s="21"/>
      <c r="I1269" s="25"/>
      <c r="J1269" s="25"/>
      <c r="K1269" s="25"/>
      <c r="L1269" s="25"/>
      <c r="M1269" s="25" t="s">
        <v>104</v>
      </c>
      <c r="N1269" s="26" t="n">
        <f aca="false">DATE(YEAR(B1269),MONTH(B1269),1)</f>
        <v>46235</v>
      </c>
      <c r="O1269" s="12" t="str">
        <f aca="false">IF(I1269="","",INDEX('Jobber quotes'!$C$2:$C$1101,MATCH(I1269,'Jobber quotes'!$A$2:$A$1101,0))-B1269)</f>
        <v/>
      </c>
    </row>
    <row r="1270" customFormat="false" ht="15" hidden="false" customHeight="false" outlineLevel="0" collapsed="false">
      <c r="A1270" s="23" t="n">
        <v>412346932</v>
      </c>
      <c r="B1270" s="24" t="n">
        <v>46246</v>
      </c>
      <c r="C1270" s="25" t="s">
        <v>427</v>
      </c>
      <c r="D1270" s="25" t="s">
        <v>81</v>
      </c>
      <c r="E1270" s="25" t="s">
        <v>112</v>
      </c>
      <c r="F1270" s="25" t="s">
        <v>94</v>
      </c>
      <c r="G1270" s="25" t="s">
        <v>42</v>
      </c>
      <c r="H1270" s="21" t="n">
        <v>20850</v>
      </c>
      <c r="I1270" s="25" t="s">
        <v>1660</v>
      </c>
      <c r="J1270" s="25" t="s">
        <v>85</v>
      </c>
      <c r="K1270" s="25"/>
      <c r="L1270" s="25" t="s">
        <v>86</v>
      </c>
      <c r="M1270" s="25" t="s">
        <v>125</v>
      </c>
      <c r="N1270" s="26" t="n">
        <f aca="false">DATE(YEAR(B1270),MONTH(B1270),1)</f>
        <v>46235</v>
      </c>
      <c r="O1270" s="12" t="n">
        <f aca="false">IF(I1270="","",INDEX('Jobber quotes'!$C$2:$C$1101,MATCH(I1270,'Jobber quotes'!$A$2:$A$1101,0))-B1270)</f>
        <v>14</v>
      </c>
    </row>
    <row r="1271" customFormat="false" ht="15" hidden="false" customHeight="false" outlineLevel="0" collapsed="false">
      <c r="A1271" s="23" t="n">
        <v>412346979</v>
      </c>
      <c r="B1271" s="24" t="n">
        <v>46246</v>
      </c>
      <c r="C1271" s="25" t="s">
        <v>230</v>
      </c>
      <c r="D1271" s="25" t="s">
        <v>88</v>
      </c>
      <c r="E1271" s="25" t="s">
        <v>97</v>
      </c>
      <c r="F1271" s="25" t="s">
        <v>83</v>
      </c>
      <c r="G1271" s="25" t="s">
        <v>41</v>
      </c>
      <c r="H1271" s="21" t="n">
        <v>32000</v>
      </c>
      <c r="I1271" s="25" t="s">
        <v>1661</v>
      </c>
      <c r="J1271" s="25" t="s">
        <v>119</v>
      </c>
      <c r="K1271" s="25" t="s">
        <v>1662</v>
      </c>
      <c r="L1271" s="25"/>
      <c r="M1271" s="25"/>
      <c r="N1271" s="26" t="n">
        <f aca="false">DATE(YEAR(B1271),MONTH(B1271),1)</f>
        <v>46235</v>
      </c>
      <c r="O1271" s="12" t="n">
        <f aca="false">IF(I1271="","",INDEX('Jobber quotes'!$C$2:$C$1101,MATCH(I1271,'Jobber quotes'!$A$2:$A$1101,0))-B1271)</f>
        <v>7</v>
      </c>
    </row>
    <row r="1272" customFormat="false" ht="15" hidden="false" customHeight="false" outlineLevel="0" collapsed="false">
      <c r="A1272" s="23" t="n">
        <v>412347014</v>
      </c>
      <c r="B1272" s="24" t="n">
        <v>46246</v>
      </c>
      <c r="C1272" s="25" t="s">
        <v>141</v>
      </c>
      <c r="D1272" s="25" t="s">
        <v>127</v>
      </c>
      <c r="E1272" s="25" t="s">
        <v>112</v>
      </c>
      <c r="F1272" s="25" t="s">
        <v>90</v>
      </c>
      <c r="G1272" s="25" t="s">
        <v>42</v>
      </c>
      <c r="H1272" s="21" t="n">
        <v>13500</v>
      </c>
      <c r="I1272" s="25" t="s">
        <v>1663</v>
      </c>
      <c r="J1272" s="25" t="s">
        <v>85</v>
      </c>
      <c r="K1272" s="25"/>
      <c r="L1272" s="25" t="s">
        <v>99</v>
      </c>
      <c r="M1272" s="25"/>
      <c r="N1272" s="26" t="n">
        <f aca="false">DATE(YEAR(B1272),MONTH(B1272),1)</f>
        <v>46235</v>
      </c>
      <c r="O1272" s="12" t="n">
        <f aca="false">IF(I1272="","",INDEX('Jobber quotes'!$C$2:$C$1101,MATCH(I1272,'Jobber quotes'!$A$2:$A$1101,0))-B1272)</f>
        <v>11</v>
      </c>
    </row>
    <row r="1273" customFormat="false" ht="15" hidden="false" customHeight="false" outlineLevel="0" collapsed="false">
      <c r="A1273" s="23" t="n">
        <v>412347030</v>
      </c>
      <c r="B1273" s="24" t="n">
        <v>46246</v>
      </c>
      <c r="C1273" s="25" t="s">
        <v>447</v>
      </c>
      <c r="D1273" s="25" t="s">
        <v>81</v>
      </c>
      <c r="E1273" s="25" t="s">
        <v>107</v>
      </c>
      <c r="F1273" s="25" t="s">
        <v>94</v>
      </c>
      <c r="G1273" s="25" t="s">
        <v>41</v>
      </c>
      <c r="H1273" s="21" t="n">
        <v>27100</v>
      </c>
      <c r="I1273" s="25" t="s">
        <v>1664</v>
      </c>
      <c r="J1273" s="25" t="s">
        <v>119</v>
      </c>
      <c r="K1273" s="25" t="s">
        <v>1665</v>
      </c>
      <c r="L1273" s="25"/>
      <c r="M1273" s="25" t="s">
        <v>125</v>
      </c>
      <c r="N1273" s="26" t="n">
        <f aca="false">DATE(YEAR(B1273),MONTH(B1273),1)</f>
        <v>46235</v>
      </c>
      <c r="O1273" s="12" t="n">
        <f aca="false">IF(I1273="","",INDEX('Jobber quotes'!$C$2:$C$1101,MATCH(I1273,'Jobber quotes'!$A$2:$A$1101,0))-B1273)</f>
        <v>6</v>
      </c>
    </row>
    <row r="1274" customFormat="false" ht="15" hidden="false" customHeight="false" outlineLevel="0" collapsed="false">
      <c r="A1274" s="23" t="n">
        <v>412347087</v>
      </c>
      <c r="B1274" s="24" t="n">
        <v>46246</v>
      </c>
      <c r="C1274" s="25" t="s">
        <v>496</v>
      </c>
      <c r="D1274" s="25" t="s">
        <v>111</v>
      </c>
      <c r="E1274" s="25" t="s">
        <v>89</v>
      </c>
      <c r="F1274" s="25" t="s">
        <v>83</v>
      </c>
      <c r="G1274" s="25" t="s">
        <v>41</v>
      </c>
      <c r="H1274" s="21" t="n">
        <v>26150</v>
      </c>
      <c r="I1274" s="25" t="s">
        <v>1666</v>
      </c>
      <c r="J1274" s="25" t="s">
        <v>119</v>
      </c>
      <c r="K1274" s="25" t="s">
        <v>1667</v>
      </c>
      <c r="L1274" s="25"/>
      <c r="M1274" s="25"/>
      <c r="N1274" s="26" t="n">
        <f aca="false">DATE(YEAR(B1274),MONTH(B1274),1)</f>
        <v>46235</v>
      </c>
      <c r="O1274" s="12" t="n">
        <f aca="false">IF(I1274="","",INDEX('Jobber quotes'!$C$2:$C$1101,MATCH(I1274,'Jobber quotes'!$A$2:$A$1101,0))-B1274)</f>
        <v>9</v>
      </c>
    </row>
    <row r="1275" customFormat="false" ht="15" hidden="false" customHeight="false" outlineLevel="0" collapsed="false">
      <c r="A1275" s="23" t="n">
        <v>412347129</v>
      </c>
      <c r="B1275" s="24" t="n">
        <v>46247</v>
      </c>
      <c r="C1275" s="25" t="s">
        <v>290</v>
      </c>
      <c r="D1275" s="25" t="s">
        <v>111</v>
      </c>
      <c r="E1275" s="25" t="s">
        <v>82</v>
      </c>
      <c r="F1275" s="25" t="s">
        <v>90</v>
      </c>
      <c r="G1275" s="25" t="s">
        <v>41</v>
      </c>
      <c r="H1275" s="21" t="n">
        <v>12550</v>
      </c>
      <c r="I1275" s="25" t="s">
        <v>1668</v>
      </c>
      <c r="J1275" s="25" t="s">
        <v>119</v>
      </c>
      <c r="K1275" s="25" t="s">
        <v>1669</v>
      </c>
      <c r="L1275" s="25"/>
      <c r="M1275" s="25"/>
      <c r="N1275" s="26" t="n">
        <f aca="false">DATE(YEAR(B1275),MONTH(B1275),1)</f>
        <v>46235</v>
      </c>
      <c r="O1275" s="12" t="n">
        <f aca="false">IF(I1275="","",INDEX('Jobber quotes'!$C$2:$C$1101,MATCH(I1275,'Jobber quotes'!$A$2:$A$1101,0))-B1275)</f>
        <v>5</v>
      </c>
    </row>
    <row r="1276" customFormat="false" ht="15" hidden="false" customHeight="false" outlineLevel="0" collapsed="false">
      <c r="A1276" s="23" t="n">
        <v>412347143</v>
      </c>
      <c r="B1276" s="24" t="n">
        <v>46247</v>
      </c>
      <c r="C1276" s="25" t="s">
        <v>375</v>
      </c>
      <c r="D1276" s="25" t="s">
        <v>88</v>
      </c>
      <c r="E1276" s="25" t="s">
        <v>89</v>
      </c>
      <c r="F1276" s="25" t="s">
        <v>94</v>
      </c>
      <c r="G1276" s="25" t="s">
        <v>42</v>
      </c>
      <c r="H1276" s="21" t="n">
        <v>7850</v>
      </c>
      <c r="I1276" s="25" t="s">
        <v>1670</v>
      </c>
      <c r="J1276" s="25" t="s">
        <v>85</v>
      </c>
      <c r="K1276" s="25"/>
      <c r="L1276" s="25" t="s">
        <v>86</v>
      </c>
      <c r="M1276" s="25"/>
      <c r="N1276" s="26" t="n">
        <f aca="false">DATE(YEAR(B1276),MONTH(B1276),1)</f>
        <v>46235</v>
      </c>
      <c r="O1276" s="12" t="n">
        <f aca="false">IF(I1276="","",INDEX('Jobber quotes'!$C$2:$C$1101,MATCH(I1276,'Jobber quotes'!$A$2:$A$1101,0))-B1276)</f>
        <v>14</v>
      </c>
    </row>
    <row r="1277" customFormat="false" ht="15" hidden="false" customHeight="false" outlineLevel="0" collapsed="false">
      <c r="A1277" s="23" t="n">
        <v>412347201</v>
      </c>
      <c r="B1277" s="24" t="n">
        <v>46247</v>
      </c>
      <c r="C1277" s="25" t="s">
        <v>1115</v>
      </c>
      <c r="D1277" s="25" t="s">
        <v>101</v>
      </c>
      <c r="E1277" s="25" t="s">
        <v>82</v>
      </c>
      <c r="F1277" s="25" t="s">
        <v>83</v>
      </c>
      <c r="G1277" s="25" t="s">
        <v>42</v>
      </c>
      <c r="H1277" s="21" t="n">
        <v>5400</v>
      </c>
      <c r="I1277" s="25" t="s">
        <v>1671</v>
      </c>
      <c r="J1277" s="25" t="s">
        <v>85</v>
      </c>
      <c r="K1277" s="25"/>
      <c r="L1277" s="25" t="s">
        <v>99</v>
      </c>
      <c r="M1277" s="25"/>
      <c r="N1277" s="26" t="n">
        <f aca="false">DATE(YEAR(B1277),MONTH(B1277),1)</f>
        <v>46235</v>
      </c>
      <c r="O1277" s="12" t="n">
        <f aca="false">IF(I1277="","",INDEX('Jobber quotes'!$C$2:$C$1101,MATCH(I1277,'Jobber quotes'!$A$2:$A$1101,0))-B1277)</f>
        <v>3</v>
      </c>
    </row>
    <row r="1278" customFormat="false" ht="15" hidden="false" customHeight="false" outlineLevel="0" collapsed="false">
      <c r="A1278" s="23" t="n">
        <v>412347224</v>
      </c>
      <c r="B1278" s="24" t="n">
        <v>46247</v>
      </c>
      <c r="C1278" s="25" t="s">
        <v>846</v>
      </c>
      <c r="D1278" s="25" t="s">
        <v>101</v>
      </c>
      <c r="E1278" s="25" t="s">
        <v>102</v>
      </c>
      <c r="F1278" s="25" t="s">
        <v>90</v>
      </c>
      <c r="G1278" s="25" t="s">
        <v>103</v>
      </c>
      <c r="H1278" s="21"/>
      <c r="I1278" s="25"/>
      <c r="J1278" s="25"/>
      <c r="K1278" s="25"/>
      <c r="L1278" s="25"/>
      <c r="M1278" s="25" t="s">
        <v>104</v>
      </c>
      <c r="N1278" s="26" t="n">
        <f aca="false">DATE(YEAR(B1278),MONTH(B1278),1)</f>
        <v>46235</v>
      </c>
      <c r="O1278" s="12" t="str">
        <f aca="false">IF(I1278="","",INDEX('Jobber quotes'!$C$2:$C$1101,MATCH(I1278,'Jobber quotes'!$A$2:$A$1101,0))-B1278)</f>
        <v/>
      </c>
    </row>
    <row r="1279" customFormat="false" ht="15" hidden="false" customHeight="false" outlineLevel="0" collapsed="false">
      <c r="A1279" s="23" t="n">
        <v>412347261</v>
      </c>
      <c r="B1279" s="24" t="n">
        <v>46248</v>
      </c>
      <c r="C1279" s="25" t="s">
        <v>571</v>
      </c>
      <c r="D1279" s="25" t="s">
        <v>111</v>
      </c>
      <c r="E1279" s="25" t="s">
        <v>89</v>
      </c>
      <c r="F1279" s="25" t="s">
        <v>94</v>
      </c>
      <c r="G1279" s="25" t="s">
        <v>42</v>
      </c>
      <c r="H1279" s="21" t="n">
        <v>42850</v>
      </c>
      <c r="I1279" s="25" t="s">
        <v>1672</v>
      </c>
      <c r="J1279" s="25" t="s">
        <v>85</v>
      </c>
      <c r="K1279" s="25"/>
      <c r="L1279" s="25" t="s">
        <v>92</v>
      </c>
      <c r="M1279" s="25"/>
      <c r="N1279" s="26" t="n">
        <f aca="false">DATE(YEAR(B1279),MONTH(B1279),1)</f>
        <v>46235</v>
      </c>
      <c r="O1279" s="12" t="n">
        <f aca="false">IF(I1279="","",INDEX('Jobber quotes'!$C$2:$C$1101,MATCH(I1279,'Jobber quotes'!$A$2:$A$1101,0))-B1279)</f>
        <v>9</v>
      </c>
    </row>
    <row r="1280" customFormat="false" ht="15" hidden="false" customHeight="false" outlineLevel="0" collapsed="false">
      <c r="A1280" s="23" t="n">
        <v>412347301</v>
      </c>
      <c r="B1280" s="24" t="n">
        <v>46248</v>
      </c>
      <c r="C1280" s="25" t="s">
        <v>1106</v>
      </c>
      <c r="D1280" s="25" t="s">
        <v>106</v>
      </c>
      <c r="E1280" s="25" t="s">
        <v>112</v>
      </c>
      <c r="F1280" s="25" t="s">
        <v>83</v>
      </c>
      <c r="G1280" s="25" t="s">
        <v>42</v>
      </c>
      <c r="H1280" s="21" t="n">
        <v>1400</v>
      </c>
      <c r="I1280" s="25" t="s">
        <v>1673</v>
      </c>
      <c r="J1280" s="25" t="s">
        <v>85</v>
      </c>
      <c r="K1280" s="25"/>
      <c r="L1280" s="25" t="s">
        <v>86</v>
      </c>
      <c r="M1280" s="25"/>
      <c r="N1280" s="26" t="n">
        <f aca="false">DATE(YEAR(B1280),MONTH(B1280),1)</f>
        <v>46235</v>
      </c>
      <c r="O1280" s="12" t="n">
        <f aca="false">IF(I1280="","",INDEX('Jobber quotes'!$C$2:$C$1101,MATCH(I1280,'Jobber quotes'!$A$2:$A$1101,0))-B1280)</f>
        <v>14</v>
      </c>
    </row>
    <row r="1281" customFormat="false" ht="15" hidden="false" customHeight="false" outlineLevel="0" collapsed="false">
      <c r="A1281" s="23" t="n">
        <v>412347345</v>
      </c>
      <c r="B1281" s="24" t="n">
        <v>46248</v>
      </c>
      <c r="C1281" s="25" t="s">
        <v>295</v>
      </c>
      <c r="D1281" s="25" t="s">
        <v>106</v>
      </c>
      <c r="E1281" s="25" t="s">
        <v>97</v>
      </c>
      <c r="F1281" s="25" t="s">
        <v>90</v>
      </c>
      <c r="G1281" s="25" t="s">
        <v>115</v>
      </c>
      <c r="H1281" s="21"/>
      <c r="I1281" s="25"/>
      <c r="J1281" s="25"/>
      <c r="K1281" s="25"/>
      <c r="L1281" s="25" t="s">
        <v>171</v>
      </c>
      <c r="M1281" s="25"/>
      <c r="N1281" s="26" t="n">
        <f aca="false">DATE(YEAR(B1281),MONTH(B1281),1)</f>
        <v>46235</v>
      </c>
      <c r="O1281" s="12" t="str">
        <f aca="false">IF(I1281="","",INDEX('Jobber quotes'!$C$2:$C$1101,MATCH(I1281,'Jobber quotes'!$A$2:$A$1101,0))-B1281)</f>
        <v/>
      </c>
    </row>
    <row r="1282" customFormat="false" ht="15" hidden="false" customHeight="false" outlineLevel="0" collapsed="false">
      <c r="A1282" s="23" t="n">
        <v>412347384</v>
      </c>
      <c r="B1282" s="24" t="n">
        <v>46248</v>
      </c>
      <c r="C1282" s="25" t="s">
        <v>1040</v>
      </c>
      <c r="D1282" s="25" t="s">
        <v>101</v>
      </c>
      <c r="E1282" s="25" t="s">
        <v>97</v>
      </c>
      <c r="F1282" s="25" t="s">
        <v>94</v>
      </c>
      <c r="G1282" s="25" t="s">
        <v>42</v>
      </c>
      <c r="H1282" s="21" t="n">
        <v>6950</v>
      </c>
      <c r="I1282" s="25" t="s">
        <v>1674</v>
      </c>
      <c r="J1282" s="25" t="s">
        <v>85</v>
      </c>
      <c r="K1282" s="25"/>
      <c r="L1282" s="25" t="s">
        <v>109</v>
      </c>
      <c r="M1282" s="25"/>
      <c r="N1282" s="26" t="n">
        <f aca="false">DATE(YEAR(B1282),MONTH(B1282),1)</f>
        <v>46235</v>
      </c>
      <c r="O1282" s="12" t="n">
        <f aca="false">IF(I1282="","",INDEX('Jobber quotes'!$C$2:$C$1101,MATCH(I1282,'Jobber quotes'!$A$2:$A$1101,0))-B1282)</f>
        <v>11</v>
      </c>
    </row>
    <row r="1283" customFormat="false" ht="15" hidden="false" customHeight="false" outlineLevel="0" collapsed="false">
      <c r="A1283" s="23" t="n">
        <v>412347417</v>
      </c>
      <c r="B1283" s="24" t="n">
        <v>46248</v>
      </c>
      <c r="C1283" s="25" t="s">
        <v>183</v>
      </c>
      <c r="D1283" s="25" t="s">
        <v>156</v>
      </c>
      <c r="E1283" s="25" t="s">
        <v>82</v>
      </c>
      <c r="F1283" s="25" t="s">
        <v>83</v>
      </c>
      <c r="G1283" s="25" t="s">
        <v>41</v>
      </c>
      <c r="H1283" s="21" t="n">
        <v>6700</v>
      </c>
      <c r="I1283" s="25" t="s">
        <v>1675</v>
      </c>
      <c r="J1283" s="25" t="s">
        <v>119</v>
      </c>
      <c r="K1283" s="25" t="s">
        <v>1676</v>
      </c>
      <c r="L1283" s="25"/>
      <c r="M1283" s="25"/>
      <c r="N1283" s="26" t="n">
        <f aca="false">DATE(YEAR(B1283),MONTH(B1283),1)</f>
        <v>46235</v>
      </c>
      <c r="O1283" s="12" t="n">
        <f aca="false">IF(I1283="","",INDEX('Jobber quotes'!$C$2:$C$1101,MATCH(I1283,'Jobber quotes'!$A$2:$A$1101,0))-B1283)</f>
        <v>4</v>
      </c>
    </row>
    <row r="1284" customFormat="false" ht="15" hidden="false" customHeight="false" outlineLevel="0" collapsed="false">
      <c r="A1284" s="23" t="n">
        <v>412347458</v>
      </c>
      <c r="B1284" s="24" t="n">
        <v>46249</v>
      </c>
      <c r="C1284" s="25" t="s">
        <v>1187</v>
      </c>
      <c r="D1284" s="25" t="s">
        <v>106</v>
      </c>
      <c r="E1284" s="25" t="s">
        <v>107</v>
      </c>
      <c r="F1284" s="25" t="s">
        <v>90</v>
      </c>
      <c r="G1284" s="25" t="s">
        <v>42</v>
      </c>
      <c r="H1284" s="21" t="n">
        <v>7400</v>
      </c>
      <c r="I1284" s="25" t="s">
        <v>1677</v>
      </c>
      <c r="J1284" s="25" t="s">
        <v>85</v>
      </c>
      <c r="K1284" s="25"/>
      <c r="L1284" s="25" t="s">
        <v>99</v>
      </c>
      <c r="M1284" s="25"/>
      <c r="N1284" s="26" t="n">
        <f aca="false">DATE(YEAR(B1284),MONTH(B1284),1)</f>
        <v>46235</v>
      </c>
      <c r="O1284" s="12" t="n">
        <f aca="false">IF(I1284="","",INDEX('Jobber quotes'!$C$2:$C$1101,MATCH(I1284,'Jobber quotes'!$A$2:$A$1101,0))-B1284)</f>
        <v>6</v>
      </c>
    </row>
    <row r="1285" customFormat="false" ht="15" hidden="false" customHeight="false" outlineLevel="0" collapsed="false">
      <c r="A1285" s="23" t="n">
        <v>412347474</v>
      </c>
      <c r="B1285" s="24" t="n">
        <v>46249</v>
      </c>
      <c r="C1285" s="25" t="s">
        <v>295</v>
      </c>
      <c r="D1285" s="25" t="s">
        <v>106</v>
      </c>
      <c r="E1285" s="25" t="s">
        <v>89</v>
      </c>
      <c r="F1285" s="25" t="s">
        <v>94</v>
      </c>
      <c r="G1285" s="25" t="s">
        <v>115</v>
      </c>
      <c r="H1285" s="21"/>
      <c r="I1285" s="25"/>
      <c r="J1285" s="25"/>
      <c r="K1285" s="25"/>
      <c r="L1285" s="25" t="s">
        <v>164</v>
      </c>
      <c r="M1285" s="25"/>
      <c r="N1285" s="26" t="n">
        <f aca="false">DATE(YEAR(B1285),MONTH(B1285),1)</f>
        <v>46235</v>
      </c>
      <c r="O1285" s="12" t="str">
        <f aca="false">IF(I1285="","",INDEX('Jobber quotes'!$C$2:$C$1101,MATCH(I1285,'Jobber quotes'!$A$2:$A$1101,0))-B1285)</f>
        <v/>
      </c>
    </row>
    <row r="1286" customFormat="false" ht="15" hidden="false" customHeight="false" outlineLevel="0" collapsed="false">
      <c r="A1286" s="23" t="n">
        <v>412347526</v>
      </c>
      <c r="B1286" s="24" t="n">
        <v>46250</v>
      </c>
      <c r="C1286" s="25" t="s">
        <v>415</v>
      </c>
      <c r="D1286" s="25" t="s">
        <v>88</v>
      </c>
      <c r="E1286" s="25" t="s">
        <v>107</v>
      </c>
      <c r="F1286" s="25" t="s">
        <v>83</v>
      </c>
      <c r="G1286" s="25" t="s">
        <v>42</v>
      </c>
      <c r="H1286" s="21" t="n">
        <v>7050</v>
      </c>
      <c r="I1286" s="25" t="s">
        <v>1678</v>
      </c>
      <c r="J1286" s="25" t="s">
        <v>85</v>
      </c>
      <c r="K1286" s="25"/>
      <c r="L1286" s="25" t="s">
        <v>109</v>
      </c>
      <c r="M1286" s="25"/>
      <c r="N1286" s="26" t="n">
        <f aca="false">DATE(YEAR(B1286),MONTH(B1286),1)</f>
        <v>46235</v>
      </c>
      <c r="O1286" s="12" t="n">
        <f aca="false">IF(I1286="","",INDEX('Jobber quotes'!$C$2:$C$1101,MATCH(I1286,'Jobber quotes'!$A$2:$A$1101,0))-B1286)</f>
        <v>11</v>
      </c>
    </row>
    <row r="1287" customFormat="false" ht="15" hidden="false" customHeight="false" outlineLevel="0" collapsed="false">
      <c r="A1287" s="23" t="n">
        <v>412347571</v>
      </c>
      <c r="B1287" s="24" t="n">
        <v>46251</v>
      </c>
      <c r="C1287" s="25" t="s">
        <v>214</v>
      </c>
      <c r="D1287" s="25" t="s">
        <v>127</v>
      </c>
      <c r="E1287" s="25" t="s">
        <v>89</v>
      </c>
      <c r="F1287" s="25" t="s">
        <v>90</v>
      </c>
      <c r="G1287" s="25" t="s">
        <v>42</v>
      </c>
      <c r="H1287" s="21" t="n">
        <v>9950</v>
      </c>
      <c r="I1287" s="25" t="s">
        <v>1679</v>
      </c>
      <c r="J1287" s="25" t="s">
        <v>85</v>
      </c>
      <c r="K1287" s="25"/>
      <c r="L1287" s="25" t="s">
        <v>109</v>
      </c>
      <c r="M1287" s="25"/>
      <c r="N1287" s="26" t="n">
        <f aca="false">DATE(YEAR(B1287),MONTH(B1287),1)</f>
        <v>46235</v>
      </c>
      <c r="O1287" s="12" t="n">
        <f aca="false">IF(I1287="","",INDEX('Jobber quotes'!$C$2:$C$1101,MATCH(I1287,'Jobber quotes'!$A$2:$A$1101,0))-B1287)</f>
        <v>6</v>
      </c>
    </row>
    <row r="1288" customFormat="false" ht="15" hidden="false" customHeight="false" outlineLevel="0" collapsed="false">
      <c r="A1288" s="23" t="n">
        <v>412347600</v>
      </c>
      <c r="B1288" s="24" t="n">
        <v>46252</v>
      </c>
      <c r="C1288" s="25" t="s">
        <v>457</v>
      </c>
      <c r="D1288" s="25" t="s">
        <v>88</v>
      </c>
      <c r="E1288" s="25" t="s">
        <v>97</v>
      </c>
      <c r="F1288" s="25" t="s">
        <v>94</v>
      </c>
      <c r="G1288" s="25" t="s">
        <v>103</v>
      </c>
      <c r="H1288" s="21"/>
      <c r="I1288" s="25"/>
      <c r="J1288" s="25"/>
      <c r="K1288" s="25"/>
      <c r="L1288" s="25"/>
      <c r="M1288" s="25" t="s">
        <v>104</v>
      </c>
      <c r="N1288" s="26" t="n">
        <f aca="false">DATE(YEAR(B1288),MONTH(B1288),1)</f>
        <v>46235</v>
      </c>
      <c r="O1288" s="12" t="str">
        <f aca="false">IF(I1288="","",INDEX('Jobber quotes'!$C$2:$C$1101,MATCH(I1288,'Jobber quotes'!$A$2:$A$1101,0))-B1288)</f>
        <v/>
      </c>
    </row>
    <row r="1289" customFormat="false" ht="15" hidden="false" customHeight="false" outlineLevel="0" collapsed="false">
      <c r="A1289" s="23" t="n">
        <v>412347640</v>
      </c>
      <c r="B1289" s="24" t="n">
        <v>46252</v>
      </c>
      <c r="C1289" s="25" t="s">
        <v>443</v>
      </c>
      <c r="D1289" s="25" t="s">
        <v>156</v>
      </c>
      <c r="E1289" s="25" t="s">
        <v>112</v>
      </c>
      <c r="F1289" s="25" t="s">
        <v>83</v>
      </c>
      <c r="G1289" s="25" t="s">
        <v>42</v>
      </c>
      <c r="H1289" s="21" t="n">
        <v>14800</v>
      </c>
      <c r="I1289" s="25" t="s">
        <v>1680</v>
      </c>
      <c r="J1289" s="25" t="s">
        <v>85</v>
      </c>
      <c r="K1289" s="25"/>
      <c r="L1289" s="25" t="s">
        <v>92</v>
      </c>
      <c r="M1289" s="25" t="s">
        <v>125</v>
      </c>
      <c r="N1289" s="26" t="n">
        <f aca="false">DATE(YEAR(B1289),MONTH(B1289),1)</f>
        <v>46235</v>
      </c>
      <c r="O1289" s="12" t="n">
        <f aca="false">IF(I1289="","",INDEX('Jobber quotes'!$C$2:$C$1101,MATCH(I1289,'Jobber quotes'!$A$2:$A$1101,0))-B1289)</f>
        <v>2</v>
      </c>
    </row>
    <row r="1290" customFormat="false" ht="15" hidden="false" customHeight="false" outlineLevel="0" collapsed="false">
      <c r="A1290" s="23" t="n">
        <v>412347675</v>
      </c>
      <c r="B1290" s="24" t="n">
        <v>46252</v>
      </c>
      <c r="C1290" s="25" t="s">
        <v>624</v>
      </c>
      <c r="D1290" s="25" t="s">
        <v>156</v>
      </c>
      <c r="E1290" s="25" t="s">
        <v>97</v>
      </c>
      <c r="F1290" s="25" t="s">
        <v>90</v>
      </c>
      <c r="G1290" s="25" t="s">
        <v>42</v>
      </c>
      <c r="H1290" s="21" t="n">
        <v>32300</v>
      </c>
      <c r="I1290" s="25" t="s">
        <v>1681</v>
      </c>
      <c r="J1290" s="25" t="s">
        <v>85</v>
      </c>
      <c r="K1290" s="25"/>
      <c r="L1290" s="25" t="s">
        <v>86</v>
      </c>
      <c r="M1290" s="25" t="s">
        <v>125</v>
      </c>
      <c r="N1290" s="26" t="n">
        <f aca="false">DATE(YEAR(B1290),MONTH(B1290),1)</f>
        <v>46235</v>
      </c>
      <c r="O1290" s="12" t="n">
        <f aca="false">IF(I1290="","",INDEX('Jobber quotes'!$C$2:$C$1101,MATCH(I1290,'Jobber quotes'!$A$2:$A$1101,0))-B1290)</f>
        <v>6</v>
      </c>
    </row>
    <row r="1291" customFormat="false" ht="15" hidden="false" customHeight="false" outlineLevel="0" collapsed="false">
      <c r="A1291" s="23" t="n">
        <v>412347700</v>
      </c>
      <c r="B1291" s="24" t="n">
        <v>46253</v>
      </c>
      <c r="C1291" s="25" t="s">
        <v>610</v>
      </c>
      <c r="D1291" s="25" t="s">
        <v>101</v>
      </c>
      <c r="E1291" s="25" t="s">
        <v>89</v>
      </c>
      <c r="F1291" s="25" t="s">
        <v>94</v>
      </c>
      <c r="G1291" s="25" t="s">
        <v>42</v>
      </c>
      <c r="H1291" s="21" t="n">
        <v>13000</v>
      </c>
      <c r="I1291" s="25" t="s">
        <v>1682</v>
      </c>
      <c r="J1291" s="25" t="s">
        <v>85</v>
      </c>
      <c r="K1291" s="25"/>
      <c r="L1291" s="25" t="s">
        <v>109</v>
      </c>
      <c r="M1291" s="25" t="s">
        <v>125</v>
      </c>
      <c r="N1291" s="26" t="n">
        <f aca="false">DATE(YEAR(B1291),MONTH(B1291),1)</f>
        <v>46235</v>
      </c>
      <c r="O1291" s="12" t="n">
        <f aca="false">IF(I1291="","",INDEX('Jobber quotes'!$C$2:$C$1101,MATCH(I1291,'Jobber quotes'!$A$2:$A$1101,0))-B1291)</f>
        <v>6</v>
      </c>
    </row>
    <row r="1292" customFormat="false" ht="15" hidden="false" customHeight="false" outlineLevel="0" collapsed="false">
      <c r="A1292" s="23" t="n">
        <v>412347741</v>
      </c>
      <c r="B1292" s="24" t="n">
        <v>46253</v>
      </c>
      <c r="C1292" s="25" t="s">
        <v>447</v>
      </c>
      <c r="D1292" s="25" t="s">
        <v>81</v>
      </c>
      <c r="E1292" s="25" t="s">
        <v>107</v>
      </c>
      <c r="F1292" s="25" t="s">
        <v>83</v>
      </c>
      <c r="G1292" s="25" t="s">
        <v>1683</v>
      </c>
      <c r="H1292" s="21" t="n">
        <v>4200</v>
      </c>
      <c r="I1292" s="25" t="s">
        <v>1684</v>
      </c>
      <c r="J1292" s="25" t="s">
        <v>1685</v>
      </c>
      <c r="K1292" s="25"/>
      <c r="L1292" s="25"/>
      <c r="M1292" s="25"/>
      <c r="N1292" s="26" t="n">
        <f aca="false">DATE(YEAR(B1292),MONTH(B1292),1)</f>
        <v>46235</v>
      </c>
      <c r="O1292" s="12" t="n">
        <f aca="false">IF(I1292="","",INDEX('Jobber quotes'!$C$2:$C$1101,MATCH(I1292,'Jobber quotes'!$A$2:$A$1101,0))-B1292)</f>
        <v>10</v>
      </c>
    </row>
    <row r="1293" customFormat="false" ht="15" hidden="false" customHeight="false" outlineLevel="0" collapsed="false">
      <c r="A1293" s="23" t="n">
        <v>412347773</v>
      </c>
      <c r="B1293" s="24" t="n">
        <v>46253</v>
      </c>
      <c r="C1293" s="25" t="s">
        <v>566</v>
      </c>
      <c r="D1293" s="25" t="s">
        <v>127</v>
      </c>
      <c r="E1293" s="25" t="s">
        <v>89</v>
      </c>
      <c r="F1293" s="25" t="s">
        <v>90</v>
      </c>
      <c r="G1293" s="25" t="s">
        <v>41</v>
      </c>
      <c r="H1293" s="21" t="n">
        <v>11350</v>
      </c>
      <c r="I1293" s="25" t="s">
        <v>1686</v>
      </c>
      <c r="J1293" s="25" t="s">
        <v>119</v>
      </c>
      <c r="K1293" s="25" t="s">
        <v>1687</v>
      </c>
      <c r="L1293" s="25"/>
      <c r="M1293" s="25" t="s">
        <v>199</v>
      </c>
      <c r="N1293" s="26" t="n">
        <f aca="false">DATE(YEAR(B1293),MONTH(B1293),1)</f>
        <v>46235</v>
      </c>
      <c r="O1293" s="12" t="n">
        <f aca="false">IF(I1293="","",INDEX('Jobber quotes'!$C$2:$C$1101,MATCH(I1293,'Jobber quotes'!$A$2:$A$1101,0))-B1293)</f>
        <v>9</v>
      </c>
    </row>
    <row r="1294" customFormat="false" ht="15" hidden="false" customHeight="false" outlineLevel="0" collapsed="false">
      <c r="A1294" s="23" t="n">
        <v>412347816</v>
      </c>
      <c r="B1294" s="24" t="n">
        <v>46253</v>
      </c>
      <c r="C1294" s="25" t="s">
        <v>734</v>
      </c>
      <c r="D1294" s="25" t="s">
        <v>81</v>
      </c>
      <c r="E1294" s="25" t="s">
        <v>112</v>
      </c>
      <c r="F1294" s="25" t="s">
        <v>94</v>
      </c>
      <c r="G1294" s="25" t="s">
        <v>41</v>
      </c>
      <c r="H1294" s="21" t="n">
        <v>29800</v>
      </c>
      <c r="I1294" s="25" t="s">
        <v>1688</v>
      </c>
      <c r="J1294" s="25" t="s">
        <v>119</v>
      </c>
      <c r="K1294" s="25" t="s">
        <v>1689</v>
      </c>
      <c r="L1294" s="25"/>
      <c r="M1294" s="25"/>
      <c r="N1294" s="26" t="n">
        <f aca="false">DATE(YEAR(B1294),MONTH(B1294),1)</f>
        <v>46235</v>
      </c>
      <c r="O1294" s="12" t="n">
        <f aca="false">IF(I1294="","",INDEX('Jobber quotes'!$C$2:$C$1101,MATCH(I1294,'Jobber quotes'!$A$2:$A$1101,0))-B1294)</f>
        <v>11</v>
      </c>
    </row>
    <row r="1295" customFormat="false" ht="15" hidden="false" customHeight="false" outlineLevel="0" collapsed="false">
      <c r="A1295" s="23" t="n">
        <v>412347864</v>
      </c>
      <c r="B1295" s="24" t="n">
        <v>46254</v>
      </c>
      <c r="C1295" s="25" t="s">
        <v>566</v>
      </c>
      <c r="D1295" s="25" t="s">
        <v>127</v>
      </c>
      <c r="E1295" s="25" t="s">
        <v>89</v>
      </c>
      <c r="F1295" s="25" t="s">
        <v>83</v>
      </c>
      <c r="G1295" s="25" t="s">
        <v>103</v>
      </c>
      <c r="H1295" s="21"/>
      <c r="I1295" s="25"/>
      <c r="J1295" s="25"/>
      <c r="K1295" s="25"/>
      <c r="L1295" s="25"/>
      <c r="M1295" s="25" t="s">
        <v>104</v>
      </c>
      <c r="N1295" s="26" t="n">
        <f aca="false">DATE(YEAR(B1295),MONTH(B1295),1)</f>
        <v>46235</v>
      </c>
      <c r="O1295" s="12" t="str">
        <f aca="false">IF(I1295="","",INDEX('Jobber quotes'!$C$2:$C$1101,MATCH(I1295,'Jobber quotes'!$A$2:$A$1101,0))-B1295)</f>
        <v/>
      </c>
    </row>
    <row r="1296" customFormat="false" ht="15" hidden="false" customHeight="false" outlineLevel="0" collapsed="false">
      <c r="A1296" s="23" t="n">
        <v>412347879</v>
      </c>
      <c r="B1296" s="24" t="n">
        <v>46254</v>
      </c>
      <c r="C1296" s="25" t="s">
        <v>951</v>
      </c>
      <c r="D1296" s="25" t="s">
        <v>127</v>
      </c>
      <c r="E1296" s="25" t="s">
        <v>89</v>
      </c>
      <c r="F1296" s="25" t="s">
        <v>90</v>
      </c>
      <c r="G1296" s="25" t="s">
        <v>42</v>
      </c>
      <c r="H1296" s="21" t="n">
        <v>15500</v>
      </c>
      <c r="I1296" s="25" t="s">
        <v>1690</v>
      </c>
      <c r="J1296" s="25" t="s">
        <v>85</v>
      </c>
      <c r="K1296" s="25"/>
      <c r="L1296" s="25" t="s">
        <v>92</v>
      </c>
      <c r="M1296" s="25"/>
      <c r="N1296" s="26" t="n">
        <f aca="false">DATE(YEAR(B1296),MONTH(B1296),1)</f>
        <v>46235</v>
      </c>
      <c r="O1296" s="12" t="n">
        <f aca="false">IF(I1296="","",INDEX('Jobber quotes'!$C$2:$C$1101,MATCH(I1296,'Jobber quotes'!$A$2:$A$1101,0))-B1296)</f>
        <v>13</v>
      </c>
    </row>
    <row r="1297" customFormat="false" ht="15" hidden="false" customHeight="false" outlineLevel="0" collapsed="false">
      <c r="A1297" s="23" t="n">
        <v>412347942</v>
      </c>
      <c r="B1297" s="24" t="n">
        <v>46254</v>
      </c>
      <c r="C1297" s="25" t="s">
        <v>335</v>
      </c>
      <c r="D1297" s="25" t="s">
        <v>88</v>
      </c>
      <c r="E1297" s="25" t="s">
        <v>97</v>
      </c>
      <c r="F1297" s="25" t="s">
        <v>94</v>
      </c>
      <c r="G1297" s="25" t="s">
        <v>42</v>
      </c>
      <c r="H1297" s="21" t="n">
        <v>15000</v>
      </c>
      <c r="I1297" s="25" t="s">
        <v>1691</v>
      </c>
      <c r="J1297" s="25" t="s">
        <v>85</v>
      </c>
      <c r="K1297" s="25"/>
      <c r="L1297" s="25" t="s">
        <v>99</v>
      </c>
      <c r="M1297" s="25"/>
      <c r="N1297" s="26" t="n">
        <f aca="false">DATE(YEAR(B1297),MONTH(B1297),1)</f>
        <v>46235</v>
      </c>
      <c r="O1297" s="12" t="n">
        <f aca="false">IF(I1297="","",INDEX('Jobber quotes'!$C$2:$C$1101,MATCH(I1297,'Jobber quotes'!$A$2:$A$1101,0))-B1297)</f>
        <v>2</v>
      </c>
    </row>
    <row r="1298" customFormat="false" ht="15" hidden="false" customHeight="false" outlineLevel="0" collapsed="false">
      <c r="A1298" s="23" t="n">
        <v>412347962</v>
      </c>
      <c r="B1298" s="24" t="n">
        <v>46254</v>
      </c>
      <c r="C1298" s="25" t="s">
        <v>247</v>
      </c>
      <c r="D1298" s="25" t="s">
        <v>127</v>
      </c>
      <c r="E1298" s="25" t="s">
        <v>89</v>
      </c>
      <c r="F1298" s="25" t="s">
        <v>83</v>
      </c>
      <c r="G1298" s="25" t="s">
        <v>1683</v>
      </c>
      <c r="H1298" s="21" t="n">
        <v>6300</v>
      </c>
      <c r="I1298" s="25" t="s">
        <v>1692</v>
      </c>
      <c r="J1298" s="25" t="s">
        <v>1685</v>
      </c>
      <c r="K1298" s="25"/>
      <c r="L1298" s="25"/>
      <c r="M1298" s="25"/>
      <c r="N1298" s="26" t="n">
        <f aca="false">DATE(YEAR(B1298),MONTH(B1298),1)</f>
        <v>46235</v>
      </c>
      <c r="O1298" s="12" t="n">
        <f aca="false">IF(I1298="","",INDEX('Jobber quotes'!$C$2:$C$1101,MATCH(I1298,'Jobber quotes'!$A$2:$A$1101,0))-B1298)</f>
        <v>10</v>
      </c>
    </row>
    <row r="1299" customFormat="false" ht="15" hidden="false" customHeight="false" outlineLevel="0" collapsed="false">
      <c r="A1299" s="23" t="n">
        <v>412348004</v>
      </c>
      <c r="B1299" s="24" t="n">
        <v>46254</v>
      </c>
      <c r="C1299" s="25" t="s">
        <v>451</v>
      </c>
      <c r="D1299" s="25" t="s">
        <v>81</v>
      </c>
      <c r="E1299" s="25" t="s">
        <v>89</v>
      </c>
      <c r="F1299" s="25" t="s">
        <v>90</v>
      </c>
      <c r="G1299" s="25" t="s">
        <v>42</v>
      </c>
      <c r="H1299" s="21" t="n">
        <v>11300</v>
      </c>
      <c r="I1299" s="25" t="s">
        <v>1693</v>
      </c>
      <c r="J1299" s="25" t="s">
        <v>85</v>
      </c>
      <c r="K1299" s="25"/>
      <c r="L1299" s="25" t="s">
        <v>109</v>
      </c>
      <c r="M1299" s="25" t="s">
        <v>125</v>
      </c>
      <c r="N1299" s="26" t="n">
        <f aca="false">DATE(YEAR(B1299),MONTH(B1299),1)</f>
        <v>46235</v>
      </c>
      <c r="O1299" s="12" t="n">
        <f aca="false">IF(I1299="","",INDEX('Jobber quotes'!$C$2:$C$1101,MATCH(I1299,'Jobber quotes'!$A$2:$A$1101,0))-B1299)</f>
        <v>12</v>
      </c>
    </row>
    <row r="1300" customFormat="false" ht="15" hidden="false" customHeight="false" outlineLevel="0" collapsed="false">
      <c r="A1300" s="23" t="n">
        <v>412348048</v>
      </c>
      <c r="B1300" s="24" t="n">
        <v>46254</v>
      </c>
      <c r="C1300" s="25" t="s">
        <v>293</v>
      </c>
      <c r="D1300" s="25" t="s">
        <v>111</v>
      </c>
      <c r="E1300" s="25" t="s">
        <v>89</v>
      </c>
      <c r="F1300" s="25" t="s">
        <v>94</v>
      </c>
      <c r="G1300" s="25" t="s">
        <v>42</v>
      </c>
      <c r="H1300" s="21" t="n">
        <v>46350</v>
      </c>
      <c r="I1300" s="25" t="s">
        <v>1694</v>
      </c>
      <c r="J1300" s="25" t="s">
        <v>85</v>
      </c>
      <c r="K1300" s="25"/>
      <c r="L1300" s="25" t="s">
        <v>109</v>
      </c>
      <c r="M1300" s="25"/>
      <c r="N1300" s="26" t="n">
        <f aca="false">DATE(YEAR(B1300),MONTH(B1300),1)</f>
        <v>46235</v>
      </c>
      <c r="O1300" s="12" t="n">
        <f aca="false">IF(I1300="","",INDEX('Jobber quotes'!$C$2:$C$1101,MATCH(I1300,'Jobber quotes'!$A$2:$A$1101,0))-B1300)</f>
        <v>9</v>
      </c>
    </row>
    <row r="1301" customFormat="false" ht="15" hidden="false" customHeight="false" outlineLevel="0" collapsed="false">
      <c r="A1301" s="23" t="n">
        <v>412348074</v>
      </c>
      <c r="B1301" s="24" t="n">
        <v>46254</v>
      </c>
      <c r="C1301" s="25" t="s">
        <v>806</v>
      </c>
      <c r="D1301" s="25" t="s">
        <v>127</v>
      </c>
      <c r="E1301" s="25" t="s">
        <v>112</v>
      </c>
      <c r="F1301" s="25" t="s">
        <v>83</v>
      </c>
      <c r="G1301" s="25" t="s">
        <v>115</v>
      </c>
      <c r="H1301" s="21"/>
      <c r="I1301" s="25"/>
      <c r="J1301" s="25"/>
      <c r="K1301" s="25"/>
      <c r="L1301" s="25" t="s">
        <v>116</v>
      </c>
      <c r="M1301" s="25" t="s">
        <v>147</v>
      </c>
      <c r="N1301" s="26" t="n">
        <f aca="false">DATE(YEAR(B1301),MONTH(B1301),1)</f>
        <v>46235</v>
      </c>
      <c r="O1301" s="12" t="str">
        <f aca="false">IF(I1301="","",INDEX('Jobber quotes'!$C$2:$C$1101,MATCH(I1301,'Jobber quotes'!$A$2:$A$1101,0))-B1301)</f>
        <v/>
      </c>
    </row>
    <row r="1302" customFormat="false" ht="15" hidden="false" customHeight="false" outlineLevel="0" collapsed="false">
      <c r="A1302" s="23" t="n">
        <v>412348118</v>
      </c>
      <c r="B1302" s="24" t="n">
        <v>46254</v>
      </c>
      <c r="C1302" s="25" t="s">
        <v>343</v>
      </c>
      <c r="D1302" s="25" t="s">
        <v>88</v>
      </c>
      <c r="E1302" s="25" t="s">
        <v>82</v>
      </c>
      <c r="F1302" s="25" t="s">
        <v>90</v>
      </c>
      <c r="G1302" s="25" t="s">
        <v>103</v>
      </c>
      <c r="H1302" s="21"/>
      <c r="I1302" s="25"/>
      <c r="J1302" s="25"/>
      <c r="K1302" s="25"/>
      <c r="L1302" s="25"/>
      <c r="M1302" s="25" t="s">
        <v>104</v>
      </c>
      <c r="N1302" s="26" t="n">
        <f aca="false">DATE(YEAR(B1302),MONTH(B1302),1)</f>
        <v>46235</v>
      </c>
      <c r="O1302" s="12" t="str">
        <f aca="false">IF(I1302="","",INDEX('Jobber quotes'!$C$2:$C$1101,MATCH(I1302,'Jobber quotes'!$A$2:$A$1101,0))-B1302)</f>
        <v/>
      </c>
    </row>
    <row r="1303" customFormat="false" ht="15" hidden="false" customHeight="false" outlineLevel="0" collapsed="false">
      <c r="A1303" s="23" t="n">
        <v>412348155</v>
      </c>
      <c r="B1303" s="24" t="n">
        <v>46254</v>
      </c>
      <c r="C1303" s="25" t="s">
        <v>123</v>
      </c>
      <c r="D1303" s="25" t="s">
        <v>101</v>
      </c>
      <c r="E1303" s="25" t="s">
        <v>97</v>
      </c>
      <c r="F1303" s="25" t="s">
        <v>94</v>
      </c>
      <c r="G1303" s="25" t="s">
        <v>1683</v>
      </c>
      <c r="H1303" s="21" t="n">
        <v>24850</v>
      </c>
      <c r="I1303" s="25" t="s">
        <v>1695</v>
      </c>
      <c r="J1303" s="25" t="s">
        <v>1685</v>
      </c>
      <c r="K1303" s="25"/>
      <c r="L1303" s="25"/>
      <c r="M1303" s="25"/>
      <c r="N1303" s="26" t="n">
        <f aca="false">DATE(YEAR(B1303),MONTH(B1303),1)</f>
        <v>46235</v>
      </c>
      <c r="O1303" s="12" t="n">
        <f aca="false">IF(I1303="","",INDEX('Jobber quotes'!$C$2:$C$1101,MATCH(I1303,'Jobber quotes'!$A$2:$A$1101,0))-B1303)</f>
        <v>5</v>
      </c>
    </row>
    <row r="1304" customFormat="false" ht="15" hidden="false" customHeight="false" outlineLevel="0" collapsed="false">
      <c r="A1304" s="23" t="n">
        <v>412348197</v>
      </c>
      <c r="B1304" s="24" t="n">
        <v>46255</v>
      </c>
      <c r="C1304" s="25" t="s">
        <v>270</v>
      </c>
      <c r="D1304" s="25" t="s">
        <v>127</v>
      </c>
      <c r="E1304" s="25" t="s">
        <v>97</v>
      </c>
      <c r="F1304" s="25" t="s">
        <v>83</v>
      </c>
      <c r="G1304" s="25" t="s">
        <v>41</v>
      </c>
      <c r="H1304" s="21" t="n">
        <v>11200</v>
      </c>
      <c r="I1304" s="25" t="s">
        <v>1696</v>
      </c>
      <c r="J1304" s="25" t="s">
        <v>119</v>
      </c>
      <c r="K1304" s="25" t="s">
        <v>1697</v>
      </c>
      <c r="L1304" s="25"/>
      <c r="M1304" s="25"/>
      <c r="N1304" s="26" t="n">
        <f aca="false">DATE(YEAR(B1304),MONTH(B1304),1)</f>
        <v>46235</v>
      </c>
      <c r="O1304" s="12" t="n">
        <f aca="false">IF(I1304="","",INDEX('Jobber quotes'!$C$2:$C$1101,MATCH(I1304,'Jobber quotes'!$A$2:$A$1101,0))-B1304)</f>
        <v>2</v>
      </c>
    </row>
    <row r="1305" customFormat="false" ht="15" hidden="false" customHeight="false" outlineLevel="0" collapsed="false">
      <c r="A1305" s="23" t="n">
        <v>412348236</v>
      </c>
      <c r="B1305" s="24" t="n">
        <v>46255</v>
      </c>
      <c r="C1305" s="25" t="s">
        <v>627</v>
      </c>
      <c r="D1305" s="25" t="s">
        <v>111</v>
      </c>
      <c r="E1305" s="25" t="s">
        <v>97</v>
      </c>
      <c r="F1305" s="25" t="s">
        <v>90</v>
      </c>
      <c r="G1305" s="25" t="s">
        <v>42</v>
      </c>
      <c r="H1305" s="21" t="n">
        <v>47900</v>
      </c>
      <c r="I1305" s="25" t="s">
        <v>1698</v>
      </c>
      <c r="J1305" s="25" t="s">
        <v>85</v>
      </c>
      <c r="K1305" s="25"/>
      <c r="L1305" s="25" t="s">
        <v>99</v>
      </c>
      <c r="M1305" s="25" t="s">
        <v>125</v>
      </c>
      <c r="N1305" s="26" t="n">
        <f aca="false">DATE(YEAR(B1305),MONTH(B1305),1)</f>
        <v>46235</v>
      </c>
      <c r="O1305" s="12" t="n">
        <f aca="false">IF(I1305="","",INDEX('Jobber quotes'!$C$2:$C$1101,MATCH(I1305,'Jobber quotes'!$A$2:$A$1101,0))-B1305)</f>
        <v>14</v>
      </c>
    </row>
    <row r="1306" customFormat="false" ht="15" hidden="false" customHeight="false" outlineLevel="0" collapsed="false">
      <c r="A1306" s="23" t="n">
        <v>412348261</v>
      </c>
      <c r="B1306" s="24" t="n">
        <v>46255</v>
      </c>
      <c r="C1306" s="25" t="s">
        <v>583</v>
      </c>
      <c r="D1306" s="25" t="s">
        <v>88</v>
      </c>
      <c r="E1306" s="25" t="s">
        <v>97</v>
      </c>
      <c r="F1306" s="25" t="s">
        <v>94</v>
      </c>
      <c r="G1306" s="25" t="s">
        <v>115</v>
      </c>
      <c r="H1306" s="21"/>
      <c r="I1306" s="25"/>
      <c r="J1306" s="25"/>
      <c r="K1306" s="25"/>
      <c r="L1306" s="25" t="s">
        <v>171</v>
      </c>
      <c r="M1306" s="25"/>
      <c r="N1306" s="26" t="n">
        <f aca="false">DATE(YEAR(B1306),MONTH(B1306),1)</f>
        <v>46235</v>
      </c>
      <c r="O1306" s="12" t="str">
        <f aca="false">IF(I1306="","",INDEX('Jobber quotes'!$C$2:$C$1101,MATCH(I1306,'Jobber quotes'!$A$2:$A$1101,0))-B1306)</f>
        <v/>
      </c>
    </row>
    <row r="1307" customFormat="false" ht="15" hidden="false" customHeight="false" outlineLevel="0" collapsed="false">
      <c r="A1307" s="23" t="n">
        <v>412348304</v>
      </c>
      <c r="B1307" s="24" t="n">
        <v>46255</v>
      </c>
      <c r="C1307" s="25" t="s">
        <v>963</v>
      </c>
      <c r="D1307" s="25" t="s">
        <v>106</v>
      </c>
      <c r="E1307" s="25" t="s">
        <v>97</v>
      </c>
      <c r="F1307" s="25" t="s">
        <v>83</v>
      </c>
      <c r="G1307" s="25" t="s">
        <v>42</v>
      </c>
      <c r="H1307" s="21" t="n">
        <v>1200</v>
      </c>
      <c r="I1307" s="25" t="s">
        <v>1699</v>
      </c>
      <c r="J1307" s="25" t="s">
        <v>85</v>
      </c>
      <c r="K1307" s="25"/>
      <c r="L1307" s="25" t="s">
        <v>92</v>
      </c>
      <c r="M1307" s="25"/>
      <c r="N1307" s="26" t="n">
        <f aca="false">DATE(YEAR(B1307),MONTH(B1307),1)</f>
        <v>46235</v>
      </c>
      <c r="O1307" s="12" t="n">
        <f aca="false">IF(I1307="","",INDEX('Jobber quotes'!$C$2:$C$1101,MATCH(I1307,'Jobber quotes'!$A$2:$A$1101,0))-B1307)</f>
        <v>7</v>
      </c>
    </row>
    <row r="1308" customFormat="false" ht="15" hidden="false" customHeight="false" outlineLevel="0" collapsed="false">
      <c r="A1308" s="23" t="n">
        <v>412348341</v>
      </c>
      <c r="B1308" s="24" t="n">
        <v>46255</v>
      </c>
      <c r="C1308" s="25" t="s">
        <v>500</v>
      </c>
      <c r="D1308" s="25" t="s">
        <v>81</v>
      </c>
      <c r="E1308" s="25" t="s">
        <v>89</v>
      </c>
      <c r="F1308" s="25" t="s">
        <v>90</v>
      </c>
      <c r="G1308" s="25" t="s">
        <v>41</v>
      </c>
      <c r="H1308" s="21" t="n">
        <v>11350</v>
      </c>
      <c r="I1308" s="25" t="s">
        <v>1700</v>
      </c>
      <c r="J1308" s="25" t="s">
        <v>119</v>
      </c>
      <c r="K1308" s="25" t="s">
        <v>1701</v>
      </c>
      <c r="L1308" s="25"/>
      <c r="M1308" s="25" t="s">
        <v>125</v>
      </c>
      <c r="N1308" s="26" t="n">
        <f aca="false">DATE(YEAR(B1308),MONTH(B1308),1)</f>
        <v>46235</v>
      </c>
      <c r="O1308" s="12" t="n">
        <f aca="false">IF(I1308="","",INDEX('Jobber quotes'!$C$2:$C$1101,MATCH(I1308,'Jobber quotes'!$A$2:$A$1101,0))-B1308)</f>
        <v>4</v>
      </c>
    </row>
    <row r="1309" customFormat="false" ht="15" hidden="false" customHeight="false" outlineLevel="0" collapsed="false">
      <c r="A1309" s="23" t="n">
        <v>412348371</v>
      </c>
      <c r="B1309" s="24" t="n">
        <v>46257</v>
      </c>
      <c r="C1309" s="25" t="s">
        <v>272</v>
      </c>
      <c r="D1309" s="25" t="s">
        <v>127</v>
      </c>
      <c r="E1309" s="25" t="s">
        <v>112</v>
      </c>
      <c r="F1309" s="25" t="s">
        <v>94</v>
      </c>
      <c r="G1309" s="25" t="s">
        <v>42</v>
      </c>
      <c r="H1309" s="21" t="n">
        <v>12850</v>
      </c>
      <c r="I1309" s="25" t="s">
        <v>1702</v>
      </c>
      <c r="J1309" s="25" t="s">
        <v>85</v>
      </c>
      <c r="K1309" s="25"/>
      <c r="L1309" s="25" t="s">
        <v>92</v>
      </c>
      <c r="M1309" s="25"/>
      <c r="N1309" s="26" t="n">
        <f aca="false">DATE(YEAR(B1309),MONTH(B1309),1)</f>
        <v>46235</v>
      </c>
      <c r="O1309" s="12" t="n">
        <f aca="false">IF(I1309="","",INDEX('Jobber quotes'!$C$2:$C$1101,MATCH(I1309,'Jobber quotes'!$A$2:$A$1101,0))-B1309)</f>
        <v>6</v>
      </c>
    </row>
    <row r="1310" customFormat="false" ht="15" hidden="false" customHeight="false" outlineLevel="0" collapsed="false">
      <c r="A1310" s="23" t="n">
        <v>412348417</v>
      </c>
      <c r="B1310" s="24" t="n">
        <v>46258</v>
      </c>
      <c r="C1310" s="25" t="s">
        <v>376</v>
      </c>
      <c r="D1310" s="25" t="s">
        <v>101</v>
      </c>
      <c r="E1310" s="25" t="s">
        <v>82</v>
      </c>
      <c r="F1310" s="25" t="s">
        <v>83</v>
      </c>
      <c r="G1310" s="25" t="s">
        <v>41</v>
      </c>
      <c r="H1310" s="21" t="n">
        <v>14750</v>
      </c>
      <c r="I1310" s="25" t="s">
        <v>1703</v>
      </c>
      <c r="J1310" s="25" t="s">
        <v>119</v>
      </c>
      <c r="K1310" s="25" t="s">
        <v>1704</v>
      </c>
      <c r="L1310" s="25"/>
      <c r="M1310" s="25"/>
      <c r="N1310" s="26" t="n">
        <f aca="false">DATE(YEAR(B1310),MONTH(B1310),1)</f>
        <v>46235</v>
      </c>
      <c r="O1310" s="12" t="n">
        <f aca="false">IF(I1310="","",INDEX('Jobber quotes'!$C$2:$C$1101,MATCH(I1310,'Jobber quotes'!$A$2:$A$1101,0))-B1310)</f>
        <v>6</v>
      </c>
    </row>
    <row r="1311" customFormat="false" ht="15" hidden="false" customHeight="false" outlineLevel="0" collapsed="false">
      <c r="A1311" s="23" t="n">
        <v>412348447</v>
      </c>
      <c r="B1311" s="24" t="n">
        <v>46258</v>
      </c>
      <c r="C1311" s="25" t="s">
        <v>659</v>
      </c>
      <c r="D1311" s="25" t="s">
        <v>111</v>
      </c>
      <c r="E1311" s="25" t="s">
        <v>112</v>
      </c>
      <c r="F1311" s="25" t="s">
        <v>90</v>
      </c>
      <c r="G1311" s="25" t="s">
        <v>42</v>
      </c>
      <c r="H1311" s="21" t="n">
        <v>40200</v>
      </c>
      <c r="I1311" s="25" t="s">
        <v>1705</v>
      </c>
      <c r="J1311" s="25" t="s">
        <v>85</v>
      </c>
      <c r="K1311" s="25"/>
      <c r="L1311" s="25" t="s">
        <v>86</v>
      </c>
      <c r="M1311" s="25" t="s">
        <v>125</v>
      </c>
      <c r="N1311" s="26" t="n">
        <f aca="false">DATE(YEAR(B1311),MONTH(B1311),1)</f>
        <v>46235</v>
      </c>
      <c r="O1311" s="12" t="n">
        <f aca="false">IF(I1311="","",INDEX('Jobber quotes'!$C$2:$C$1101,MATCH(I1311,'Jobber quotes'!$A$2:$A$1101,0))-B1311)</f>
        <v>5</v>
      </c>
    </row>
    <row r="1312" customFormat="false" ht="15" hidden="false" customHeight="false" outlineLevel="0" collapsed="false">
      <c r="A1312" s="23" t="n">
        <v>412348476</v>
      </c>
      <c r="B1312" s="24" t="n">
        <v>46258</v>
      </c>
      <c r="C1312" s="25" t="s">
        <v>182</v>
      </c>
      <c r="D1312" s="25" t="s">
        <v>111</v>
      </c>
      <c r="E1312" s="25" t="s">
        <v>112</v>
      </c>
      <c r="F1312" s="25" t="s">
        <v>94</v>
      </c>
      <c r="G1312" s="25" t="s">
        <v>1683</v>
      </c>
      <c r="H1312" s="21" t="n">
        <v>27800</v>
      </c>
      <c r="I1312" s="25" t="s">
        <v>1706</v>
      </c>
      <c r="J1312" s="25" t="s">
        <v>1685</v>
      </c>
      <c r="K1312" s="25"/>
      <c r="L1312" s="25"/>
      <c r="M1312" s="25"/>
      <c r="N1312" s="26" t="n">
        <f aca="false">DATE(YEAR(B1312),MONTH(B1312),1)</f>
        <v>46235</v>
      </c>
      <c r="O1312" s="12" t="n">
        <f aca="false">IF(I1312="","",INDEX('Jobber quotes'!$C$2:$C$1101,MATCH(I1312,'Jobber quotes'!$A$2:$A$1101,0))-B1312)</f>
        <v>7</v>
      </c>
    </row>
    <row r="1313" customFormat="false" ht="15" hidden="false" customHeight="false" outlineLevel="0" collapsed="false">
      <c r="A1313" s="23" t="n">
        <v>412348529</v>
      </c>
      <c r="B1313" s="24" t="n">
        <v>46258</v>
      </c>
      <c r="C1313" s="25" t="s">
        <v>566</v>
      </c>
      <c r="D1313" s="25" t="s">
        <v>127</v>
      </c>
      <c r="E1313" s="25" t="s">
        <v>112</v>
      </c>
      <c r="F1313" s="25" t="s">
        <v>83</v>
      </c>
      <c r="G1313" s="25" t="s">
        <v>115</v>
      </c>
      <c r="H1313" s="21"/>
      <c r="I1313" s="25"/>
      <c r="J1313" s="25"/>
      <c r="K1313" s="25"/>
      <c r="L1313" s="25" t="s">
        <v>116</v>
      </c>
      <c r="M1313" s="25"/>
      <c r="N1313" s="26" t="n">
        <f aca="false">DATE(YEAR(B1313),MONTH(B1313),1)</f>
        <v>46235</v>
      </c>
      <c r="O1313" s="12" t="str">
        <f aca="false">IF(I1313="","",INDEX('Jobber quotes'!$C$2:$C$1101,MATCH(I1313,'Jobber quotes'!$A$2:$A$1101,0))-B1313)</f>
        <v/>
      </c>
    </row>
    <row r="1314" customFormat="false" ht="15" hidden="false" customHeight="false" outlineLevel="0" collapsed="false">
      <c r="A1314" s="23" t="n">
        <v>412348552</v>
      </c>
      <c r="B1314" s="24" t="n">
        <v>46258</v>
      </c>
      <c r="C1314" s="25" t="s">
        <v>282</v>
      </c>
      <c r="D1314" s="25" t="s">
        <v>156</v>
      </c>
      <c r="E1314" s="25" t="s">
        <v>112</v>
      </c>
      <c r="F1314" s="25" t="s">
        <v>90</v>
      </c>
      <c r="G1314" s="25" t="s">
        <v>42</v>
      </c>
      <c r="H1314" s="21" t="n">
        <v>26300</v>
      </c>
      <c r="I1314" s="25" t="s">
        <v>1707</v>
      </c>
      <c r="J1314" s="25" t="s">
        <v>85</v>
      </c>
      <c r="K1314" s="25"/>
      <c r="L1314" s="25" t="s">
        <v>86</v>
      </c>
      <c r="M1314" s="25"/>
      <c r="N1314" s="26" t="n">
        <f aca="false">DATE(YEAR(B1314),MONTH(B1314),1)</f>
        <v>46235</v>
      </c>
      <c r="O1314" s="12" t="n">
        <f aca="false">IF(I1314="","",INDEX('Jobber quotes'!$C$2:$C$1101,MATCH(I1314,'Jobber quotes'!$A$2:$A$1101,0))-B1314)</f>
        <v>6</v>
      </c>
    </row>
    <row r="1315" customFormat="false" ht="15" hidden="false" customHeight="false" outlineLevel="0" collapsed="false">
      <c r="A1315" s="23" t="n">
        <v>412348592</v>
      </c>
      <c r="B1315" s="24" t="n">
        <v>46258</v>
      </c>
      <c r="C1315" s="25" t="s">
        <v>463</v>
      </c>
      <c r="D1315" s="25" t="s">
        <v>111</v>
      </c>
      <c r="E1315" s="25" t="s">
        <v>112</v>
      </c>
      <c r="F1315" s="25" t="s">
        <v>94</v>
      </c>
      <c r="G1315" s="25" t="s">
        <v>42</v>
      </c>
      <c r="H1315" s="21" t="n">
        <v>13500</v>
      </c>
      <c r="I1315" s="25" t="s">
        <v>1708</v>
      </c>
      <c r="J1315" s="25" t="s">
        <v>85</v>
      </c>
      <c r="K1315" s="25"/>
      <c r="L1315" s="25" t="s">
        <v>99</v>
      </c>
      <c r="M1315" s="25"/>
      <c r="N1315" s="26" t="n">
        <f aca="false">DATE(YEAR(B1315),MONTH(B1315),1)</f>
        <v>46235</v>
      </c>
      <c r="O1315" s="12" t="n">
        <f aca="false">IF(I1315="","",INDEX('Jobber quotes'!$C$2:$C$1101,MATCH(I1315,'Jobber quotes'!$A$2:$A$1101,0))-B1315)</f>
        <v>2</v>
      </c>
    </row>
    <row r="1316" customFormat="false" ht="15" hidden="false" customHeight="false" outlineLevel="0" collapsed="false">
      <c r="A1316" s="23" t="n">
        <v>412348621</v>
      </c>
      <c r="B1316" s="24" t="n">
        <v>46259</v>
      </c>
      <c r="C1316" s="25" t="s">
        <v>183</v>
      </c>
      <c r="D1316" s="25" t="s">
        <v>156</v>
      </c>
      <c r="E1316" s="25" t="s">
        <v>107</v>
      </c>
      <c r="F1316" s="25" t="s">
        <v>83</v>
      </c>
      <c r="G1316" s="25" t="s">
        <v>1683</v>
      </c>
      <c r="H1316" s="21" t="n">
        <v>18750</v>
      </c>
      <c r="I1316" s="25" t="s">
        <v>1709</v>
      </c>
      <c r="J1316" s="25" t="s">
        <v>1685</v>
      </c>
      <c r="K1316" s="25"/>
      <c r="L1316" s="25"/>
      <c r="M1316" s="25"/>
      <c r="N1316" s="26" t="n">
        <f aca="false">DATE(YEAR(B1316),MONTH(B1316),1)</f>
        <v>46235</v>
      </c>
      <c r="O1316" s="12" t="n">
        <f aca="false">IF(I1316="","",INDEX('Jobber quotes'!$C$2:$C$1101,MATCH(I1316,'Jobber quotes'!$A$2:$A$1101,0))-B1316)</f>
        <v>5</v>
      </c>
    </row>
    <row r="1317" customFormat="false" ht="15" hidden="false" customHeight="false" outlineLevel="0" collapsed="false">
      <c r="A1317" s="23" t="n">
        <v>412348661</v>
      </c>
      <c r="B1317" s="24" t="n">
        <v>46259</v>
      </c>
      <c r="C1317" s="25" t="s">
        <v>603</v>
      </c>
      <c r="D1317" s="25" t="s">
        <v>111</v>
      </c>
      <c r="E1317" s="25" t="s">
        <v>97</v>
      </c>
      <c r="F1317" s="25" t="s">
        <v>90</v>
      </c>
      <c r="G1317" s="25" t="s">
        <v>42</v>
      </c>
      <c r="H1317" s="21" t="n">
        <v>9250</v>
      </c>
      <c r="I1317" s="25" t="s">
        <v>1710</v>
      </c>
      <c r="J1317" s="25" t="s">
        <v>85</v>
      </c>
      <c r="K1317" s="25"/>
      <c r="L1317" s="25" t="s">
        <v>92</v>
      </c>
      <c r="M1317" s="25"/>
      <c r="N1317" s="26" t="n">
        <f aca="false">DATE(YEAR(B1317),MONTH(B1317),1)</f>
        <v>46235</v>
      </c>
      <c r="O1317" s="12" t="n">
        <f aca="false">IF(I1317="","",INDEX('Jobber quotes'!$C$2:$C$1101,MATCH(I1317,'Jobber quotes'!$A$2:$A$1101,0))-B1317)</f>
        <v>2</v>
      </c>
    </row>
    <row r="1318" customFormat="false" ht="15" hidden="false" customHeight="false" outlineLevel="0" collapsed="false">
      <c r="A1318" s="23" t="n">
        <v>412348713</v>
      </c>
      <c r="B1318" s="24" t="n">
        <v>46259</v>
      </c>
      <c r="C1318" s="25" t="s">
        <v>141</v>
      </c>
      <c r="D1318" s="25" t="s">
        <v>127</v>
      </c>
      <c r="E1318" s="25" t="s">
        <v>107</v>
      </c>
      <c r="F1318" s="25" t="s">
        <v>94</v>
      </c>
      <c r="G1318" s="25" t="s">
        <v>115</v>
      </c>
      <c r="H1318" s="21"/>
      <c r="I1318" s="25"/>
      <c r="J1318" s="25"/>
      <c r="K1318" s="25"/>
      <c r="L1318" s="25" t="s">
        <v>164</v>
      </c>
      <c r="M1318" s="25"/>
      <c r="N1318" s="26" t="n">
        <f aca="false">DATE(YEAR(B1318),MONTH(B1318),1)</f>
        <v>46235</v>
      </c>
      <c r="O1318" s="12" t="str">
        <f aca="false">IF(I1318="","",INDEX('Jobber quotes'!$C$2:$C$1101,MATCH(I1318,'Jobber quotes'!$A$2:$A$1101,0))-B1318)</f>
        <v/>
      </c>
    </row>
    <row r="1319" customFormat="false" ht="15" hidden="false" customHeight="false" outlineLevel="0" collapsed="false">
      <c r="A1319" s="23" t="n">
        <v>412348746</v>
      </c>
      <c r="B1319" s="24" t="n">
        <v>46259</v>
      </c>
      <c r="C1319" s="25" t="s">
        <v>126</v>
      </c>
      <c r="D1319" s="25" t="s">
        <v>127</v>
      </c>
      <c r="E1319" s="25" t="s">
        <v>107</v>
      </c>
      <c r="F1319" s="25" t="s">
        <v>83</v>
      </c>
      <c r="G1319" s="25" t="s">
        <v>115</v>
      </c>
      <c r="H1319" s="21"/>
      <c r="I1319" s="25"/>
      <c r="J1319" s="25"/>
      <c r="K1319" s="25"/>
      <c r="L1319" s="25" t="s">
        <v>116</v>
      </c>
      <c r="M1319" s="25"/>
      <c r="N1319" s="26" t="n">
        <f aca="false">DATE(YEAR(B1319),MONTH(B1319),1)</f>
        <v>46235</v>
      </c>
      <c r="O1319" s="12" t="str">
        <f aca="false">IF(I1319="","",INDEX('Jobber quotes'!$C$2:$C$1101,MATCH(I1319,'Jobber quotes'!$A$2:$A$1101,0))-B1319)</f>
        <v/>
      </c>
    </row>
    <row r="1320" customFormat="false" ht="15" hidden="false" customHeight="false" outlineLevel="0" collapsed="false">
      <c r="A1320" s="23" t="n">
        <v>412348784</v>
      </c>
      <c r="B1320" s="24" t="n">
        <v>46260</v>
      </c>
      <c r="C1320" s="25" t="s">
        <v>914</v>
      </c>
      <c r="D1320" s="25" t="s">
        <v>81</v>
      </c>
      <c r="E1320" s="25" t="s">
        <v>89</v>
      </c>
      <c r="F1320" s="25" t="s">
        <v>90</v>
      </c>
      <c r="G1320" s="25" t="s">
        <v>115</v>
      </c>
      <c r="H1320" s="21"/>
      <c r="I1320" s="25"/>
      <c r="J1320" s="25"/>
      <c r="K1320" s="25"/>
      <c r="L1320" s="25" t="s">
        <v>164</v>
      </c>
      <c r="M1320" s="25"/>
      <c r="N1320" s="26" t="n">
        <f aca="false">DATE(YEAR(B1320),MONTH(B1320),1)</f>
        <v>46235</v>
      </c>
      <c r="O1320" s="12" t="str">
        <f aca="false">IF(I1320="","",INDEX('Jobber quotes'!$C$2:$C$1101,MATCH(I1320,'Jobber quotes'!$A$2:$A$1101,0))-B1320)</f>
        <v/>
      </c>
    </row>
    <row r="1321" customFormat="false" ht="15" hidden="false" customHeight="false" outlineLevel="0" collapsed="false">
      <c r="A1321" s="23" t="n">
        <v>412348826</v>
      </c>
      <c r="B1321" s="24" t="n">
        <v>46260</v>
      </c>
      <c r="C1321" s="25" t="s">
        <v>134</v>
      </c>
      <c r="D1321" s="25" t="s">
        <v>81</v>
      </c>
      <c r="E1321" s="25" t="s">
        <v>102</v>
      </c>
      <c r="F1321" s="25" t="s">
        <v>94</v>
      </c>
      <c r="G1321" s="25" t="s">
        <v>41</v>
      </c>
      <c r="H1321" s="21" t="n">
        <v>28600</v>
      </c>
      <c r="I1321" s="25" t="s">
        <v>1711</v>
      </c>
      <c r="J1321" s="25" t="s">
        <v>119</v>
      </c>
      <c r="K1321" s="25" t="s">
        <v>1712</v>
      </c>
      <c r="L1321" s="25"/>
      <c r="M1321" s="25"/>
      <c r="N1321" s="26" t="n">
        <f aca="false">DATE(YEAR(B1321),MONTH(B1321),1)</f>
        <v>46235</v>
      </c>
      <c r="O1321" s="12" t="n">
        <f aca="false">IF(I1321="","",INDEX('Jobber quotes'!$C$2:$C$1101,MATCH(I1321,'Jobber quotes'!$A$2:$A$1101,0))-B1321)</f>
        <v>3</v>
      </c>
    </row>
    <row r="1322" customFormat="false" ht="15" hidden="false" customHeight="false" outlineLevel="0" collapsed="false">
      <c r="A1322" s="23" t="n">
        <v>412348845</v>
      </c>
      <c r="B1322" s="24" t="n">
        <v>46260</v>
      </c>
      <c r="C1322" s="25" t="s">
        <v>500</v>
      </c>
      <c r="D1322" s="25" t="s">
        <v>81</v>
      </c>
      <c r="E1322" s="25" t="s">
        <v>89</v>
      </c>
      <c r="F1322" s="25" t="s">
        <v>83</v>
      </c>
      <c r="G1322" s="25" t="s">
        <v>41</v>
      </c>
      <c r="H1322" s="21" t="n">
        <v>10150</v>
      </c>
      <c r="I1322" s="25" t="s">
        <v>1713</v>
      </c>
      <c r="J1322" s="25" t="s">
        <v>119</v>
      </c>
      <c r="K1322" s="25" t="s">
        <v>1714</v>
      </c>
      <c r="L1322" s="25"/>
      <c r="M1322" s="25"/>
      <c r="N1322" s="26" t="n">
        <f aca="false">DATE(YEAR(B1322),MONTH(B1322),1)</f>
        <v>46235</v>
      </c>
      <c r="O1322" s="12" t="n">
        <f aca="false">IF(I1322="","",INDEX('Jobber quotes'!$C$2:$C$1101,MATCH(I1322,'Jobber quotes'!$A$2:$A$1101,0))-B1322)</f>
        <v>5</v>
      </c>
    </row>
    <row r="1323" customFormat="false" ht="15" hidden="false" customHeight="false" outlineLevel="0" collapsed="false">
      <c r="A1323" s="23" t="n">
        <v>412348889</v>
      </c>
      <c r="B1323" s="24" t="n">
        <v>46260</v>
      </c>
      <c r="C1323" s="25" t="s">
        <v>682</v>
      </c>
      <c r="D1323" s="25" t="s">
        <v>111</v>
      </c>
      <c r="E1323" s="25" t="s">
        <v>112</v>
      </c>
      <c r="F1323" s="25" t="s">
        <v>90</v>
      </c>
      <c r="G1323" s="25" t="s">
        <v>42</v>
      </c>
      <c r="H1323" s="21" t="n">
        <v>17600</v>
      </c>
      <c r="I1323" s="25" t="s">
        <v>1715</v>
      </c>
      <c r="J1323" s="25" t="s">
        <v>85</v>
      </c>
      <c r="K1323" s="25"/>
      <c r="L1323" s="25" t="s">
        <v>86</v>
      </c>
      <c r="M1323" s="25"/>
      <c r="N1323" s="26" t="n">
        <f aca="false">DATE(YEAR(B1323),MONTH(B1323),1)</f>
        <v>46235</v>
      </c>
      <c r="O1323" s="12" t="n">
        <f aca="false">IF(I1323="","",INDEX('Jobber quotes'!$C$2:$C$1101,MATCH(I1323,'Jobber quotes'!$A$2:$A$1101,0))-B1323)</f>
        <v>2</v>
      </c>
    </row>
    <row r="1324" customFormat="false" ht="15" hidden="false" customHeight="false" outlineLevel="0" collapsed="false">
      <c r="A1324" s="23" t="n">
        <v>412348925</v>
      </c>
      <c r="B1324" s="24" t="n">
        <v>46260</v>
      </c>
      <c r="C1324" s="25" t="s">
        <v>210</v>
      </c>
      <c r="D1324" s="25" t="s">
        <v>127</v>
      </c>
      <c r="E1324" s="25" t="s">
        <v>89</v>
      </c>
      <c r="F1324" s="25" t="s">
        <v>94</v>
      </c>
      <c r="G1324" s="25" t="s">
        <v>41</v>
      </c>
      <c r="H1324" s="21" t="n">
        <v>9000</v>
      </c>
      <c r="I1324" s="25" t="s">
        <v>1716</v>
      </c>
      <c r="J1324" s="25" t="s">
        <v>119</v>
      </c>
      <c r="K1324" s="25" t="s">
        <v>1717</v>
      </c>
      <c r="L1324" s="25"/>
      <c r="M1324" s="25"/>
      <c r="N1324" s="26" t="n">
        <f aca="false">DATE(YEAR(B1324),MONTH(B1324),1)</f>
        <v>46235</v>
      </c>
      <c r="O1324" s="12" t="n">
        <f aca="false">IF(I1324="","",INDEX('Jobber quotes'!$C$2:$C$1101,MATCH(I1324,'Jobber quotes'!$A$2:$A$1101,0))-B1324)</f>
        <v>13</v>
      </c>
    </row>
    <row r="1325" customFormat="false" ht="15" hidden="false" customHeight="false" outlineLevel="0" collapsed="false">
      <c r="A1325" s="23" t="n">
        <v>412348973</v>
      </c>
      <c r="B1325" s="24" t="n">
        <v>46260</v>
      </c>
      <c r="C1325" s="25" t="s">
        <v>1554</v>
      </c>
      <c r="D1325" s="25" t="s">
        <v>127</v>
      </c>
      <c r="E1325" s="25" t="s">
        <v>112</v>
      </c>
      <c r="F1325" s="25" t="s">
        <v>83</v>
      </c>
      <c r="G1325" s="25" t="s">
        <v>41</v>
      </c>
      <c r="H1325" s="21" t="n">
        <v>8250</v>
      </c>
      <c r="I1325" s="25" t="s">
        <v>1718</v>
      </c>
      <c r="J1325" s="25" t="s">
        <v>119</v>
      </c>
      <c r="K1325" s="25" t="s">
        <v>1719</v>
      </c>
      <c r="L1325" s="25"/>
      <c r="M1325" s="25"/>
      <c r="N1325" s="26" t="n">
        <f aca="false">DATE(YEAR(B1325),MONTH(B1325),1)</f>
        <v>46235</v>
      </c>
      <c r="O1325" s="12" t="n">
        <f aca="false">IF(I1325="","",INDEX('Jobber quotes'!$C$2:$C$1101,MATCH(I1325,'Jobber quotes'!$A$2:$A$1101,0))-B1325)</f>
        <v>4</v>
      </c>
    </row>
    <row r="1326" customFormat="false" ht="15" hidden="false" customHeight="false" outlineLevel="0" collapsed="false">
      <c r="A1326" s="23" t="n">
        <v>412349009</v>
      </c>
      <c r="B1326" s="24" t="n">
        <v>46260</v>
      </c>
      <c r="C1326" s="25" t="s">
        <v>379</v>
      </c>
      <c r="D1326" s="25" t="s">
        <v>88</v>
      </c>
      <c r="E1326" s="25" t="s">
        <v>112</v>
      </c>
      <c r="F1326" s="25" t="s">
        <v>90</v>
      </c>
      <c r="G1326" s="25" t="s">
        <v>1683</v>
      </c>
      <c r="H1326" s="21" t="n">
        <v>18250</v>
      </c>
      <c r="I1326" s="25" t="s">
        <v>1720</v>
      </c>
      <c r="J1326" s="25" t="s">
        <v>1685</v>
      </c>
      <c r="K1326" s="25"/>
      <c r="L1326" s="25"/>
      <c r="M1326" s="25"/>
      <c r="N1326" s="26" t="n">
        <f aca="false">DATE(YEAR(B1326),MONTH(B1326),1)</f>
        <v>46235</v>
      </c>
      <c r="O1326" s="12" t="n">
        <f aca="false">IF(I1326="","",INDEX('Jobber quotes'!$C$2:$C$1101,MATCH(I1326,'Jobber quotes'!$A$2:$A$1101,0))-B1326)</f>
        <v>8</v>
      </c>
    </row>
    <row r="1327" customFormat="false" ht="15" hidden="false" customHeight="false" outlineLevel="0" collapsed="false">
      <c r="A1327" s="23" t="n">
        <v>412349047</v>
      </c>
      <c r="B1327" s="24" t="n">
        <v>46261</v>
      </c>
      <c r="C1327" s="25" t="s">
        <v>404</v>
      </c>
      <c r="D1327" s="25" t="s">
        <v>156</v>
      </c>
      <c r="E1327" s="25" t="s">
        <v>107</v>
      </c>
      <c r="F1327" s="25" t="s">
        <v>94</v>
      </c>
      <c r="G1327" s="25" t="s">
        <v>42</v>
      </c>
      <c r="H1327" s="21" t="n">
        <v>28550</v>
      </c>
      <c r="I1327" s="25" t="s">
        <v>1721</v>
      </c>
      <c r="J1327" s="25" t="s">
        <v>85</v>
      </c>
      <c r="K1327" s="25"/>
      <c r="L1327" s="25" t="s">
        <v>86</v>
      </c>
      <c r="M1327" s="25"/>
      <c r="N1327" s="26" t="n">
        <f aca="false">DATE(YEAR(B1327),MONTH(B1327),1)</f>
        <v>46235</v>
      </c>
      <c r="O1327" s="12" t="n">
        <f aca="false">IF(I1327="","",INDEX('Jobber quotes'!$C$2:$C$1101,MATCH(I1327,'Jobber quotes'!$A$2:$A$1101,0))-B1327)</f>
        <v>3</v>
      </c>
    </row>
    <row r="1328" customFormat="false" ht="15" hidden="false" customHeight="false" outlineLevel="0" collapsed="false">
      <c r="A1328" s="23" t="n">
        <v>412349077</v>
      </c>
      <c r="B1328" s="24" t="n">
        <v>46261</v>
      </c>
      <c r="C1328" s="25" t="s">
        <v>564</v>
      </c>
      <c r="D1328" s="25" t="s">
        <v>111</v>
      </c>
      <c r="E1328" s="25" t="s">
        <v>82</v>
      </c>
      <c r="F1328" s="25" t="s">
        <v>83</v>
      </c>
      <c r="G1328" s="25" t="s">
        <v>1683</v>
      </c>
      <c r="H1328" s="21" t="n">
        <v>18950</v>
      </c>
      <c r="I1328" s="25" t="s">
        <v>1722</v>
      </c>
      <c r="J1328" s="25" t="s">
        <v>1685</v>
      </c>
      <c r="K1328" s="25"/>
      <c r="L1328" s="25"/>
      <c r="M1328" s="25"/>
      <c r="N1328" s="26" t="n">
        <f aca="false">DATE(YEAR(B1328),MONTH(B1328),1)</f>
        <v>46235</v>
      </c>
      <c r="O1328" s="12" t="n">
        <f aca="false">IF(I1328="","",INDEX('Jobber quotes'!$C$2:$C$1101,MATCH(I1328,'Jobber quotes'!$A$2:$A$1101,0))-B1328)</f>
        <v>1</v>
      </c>
    </row>
    <row r="1329" customFormat="false" ht="15" hidden="false" customHeight="false" outlineLevel="0" collapsed="false">
      <c r="A1329" s="23" t="n">
        <v>412349116</v>
      </c>
      <c r="B1329" s="24" t="n">
        <v>46262</v>
      </c>
      <c r="C1329" s="25" t="s">
        <v>663</v>
      </c>
      <c r="D1329" s="25" t="s">
        <v>156</v>
      </c>
      <c r="E1329" s="25" t="s">
        <v>107</v>
      </c>
      <c r="F1329" s="25" t="s">
        <v>90</v>
      </c>
      <c r="G1329" s="25" t="s">
        <v>1683</v>
      </c>
      <c r="H1329" s="21" t="n">
        <v>28850</v>
      </c>
      <c r="I1329" s="25" t="s">
        <v>1723</v>
      </c>
      <c r="J1329" s="25" t="s">
        <v>1685</v>
      </c>
      <c r="K1329" s="25"/>
      <c r="L1329" s="25"/>
      <c r="M1329" s="25"/>
      <c r="N1329" s="26" t="n">
        <f aca="false">DATE(YEAR(B1329),MONTH(B1329),1)</f>
        <v>46235</v>
      </c>
      <c r="O1329" s="12" t="n">
        <f aca="false">IF(I1329="","",INDEX('Jobber quotes'!$C$2:$C$1101,MATCH(I1329,'Jobber quotes'!$A$2:$A$1101,0))-B1329)</f>
        <v>12</v>
      </c>
    </row>
    <row r="1330" customFormat="false" ht="15" hidden="false" customHeight="false" outlineLevel="0" collapsed="false">
      <c r="A1330" s="23" t="n">
        <v>412349153</v>
      </c>
      <c r="B1330" s="24" t="n">
        <v>46262</v>
      </c>
      <c r="C1330" s="25" t="s">
        <v>519</v>
      </c>
      <c r="D1330" s="25" t="s">
        <v>127</v>
      </c>
      <c r="E1330" s="25" t="s">
        <v>89</v>
      </c>
      <c r="F1330" s="25" t="s">
        <v>94</v>
      </c>
      <c r="G1330" s="25" t="s">
        <v>42</v>
      </c>
      <c r="H1330" s="21" t="n">
        <v>10850</v>
      </c>
      <c r="I1330" s="25" t="s">
        <v>1724</v>
      </c>
      <c r="J1330" s="25" t="s">
        <v>85</v>
      </c>
      <c r="K1330" s="25"/>
      <c r="L1330" s="25" t="s">
        <v>86</v>
      </c>
      <c r="M1330" s="25"/>
      <c r="N1330" s="26" t="n">
        <f aca="false">DATE(YEAR(B1330),MONTH(B1330),1)</f>
        <v>46235</v>
      </c>
      <c r="O1330" s="12" t="n">
        <f aca="false">IF(I1330="","",INDEX('Jobber quotes'!$C$2:$C$1101,MATCH(I1330,'Jobber quotes'!$A$2:$A$1101,0))-B1330)</f>
        <v>14</v>
      </c>
    </row>
    <row r="1331" customFormat="false" ht="15" hidden="false" customHeight="false" outlineLevel="0" collapsed="false">
      <c r="A1331" s="23" t="n">
        <v>412349188</v>
      </c>
      <c r="B1331" s="24" t="n">
        <v>46263</v>
      </c>
      <c r="C1331" s="25" t="s">
        <v>1725</v>
      </c>
      <c r="D1331" s="25" t="s">
        <v>106</v>
      </c>
      <c r="E1331" s="25" t="s">
        <v>89</v>
      </c>
      <c r="F1331" s="25" t="s">
        <v>83</v>
      </c>
      <c r="G1331" s="25" t="s">
        <v>103</v>
      </c>
      <c r="H1331" s="21"/>
      <c r="I1331" s="25"/>
      <c r="J1331" s="25"/>
      <c r="K1331" s="25"/>
      <c r="L1331" s="25"/>
      <c r="M1331" s="25" t="s">
        <v>104</v>
      </c>
      <c r="N1331" s="26" t="n">
        <f aca="false">DATE(YEAR(B1331),MONTH(B1331),1)</f>
        <v>46235</v>
      </c>
      <c r="O1331" s="12" t="str">
        <f aca="false">IF(I1331="","",INDEX('Jobber quotes'!$C$2:$C$1101,MATCH(I1331,'Jobber quotes'!$A$2:$A$1101,0))-B1331)</f>
        <v/>
      </c>
    </row>
    <row r="1332" customFormat="false" ht="15" hidden="false" customHeight="false" outlineLevel="0" collapsed="false">
      <c r="A1332" s="23" t="n">
        <v>412349213</v>
      </c>
      <c r="B1332" s="24" t="n">
        <v>46263</v>
      </c>
      <c r="C1332" s="25" t="s">
        <v>404</v>
      </c>
      <c r="D1332" s="25" t="s">
        <v>156</v>
      </c>
      <c r="E1332" s="25" t="s">
        <v>89</v>
      </c>
      <c r="F1332" s="25" t="s">
        <v>90</v>
      </c>
      <c r="G1332" s="25" t="s">
        <v>103</v>
      </c>
      <c r="H1332" s="21"/>
      <c r="I1332" s="25"/>
      <c r="J1332" s="25"/>
      <c r="K1332" s="25"/>
      <c r="L1332" s="25"/>
      <c r="M1332" s="25" t="s">
        <v>104</v>
      </c>
      <c r="N1332" s="26" t="n">
        <f aca="false">DATE(YEAR(B1332),MONTH(B1332),1)</f>
        <v>46235</v>
      </c>
      <c r="O1332" s="12" t="str">
        <f aca="false">IF(I1332="","",INDEX('Jobber quotes'!$C$2:$C$1101,MATCH(I1332,'Jobber quotes'!$A$2:$A$1101,0))-B1332)</f>
        <v/>
      </c>
    </row>
    <row r="1333" customFormat="false" ht="15" hidden="false" customHeight="false" outlineLevel="0" collapsed="false">
      <c r="A1333" s="23" t="n">
        <v>412349275</v>
      </c>
      <c r="B1333" s="24" t="n">
        <v>46263</v>
      </c>
      <c r="C1333" s="25" t="s">
        <v>163</v>
      </c>
      <c r="D1333" s="25" t="s">
        <v>127</v>
      </c>
      <c r="E1333" s="25" t="s">
        <v>112</v>
      </c>
      <c r="F1333" s="25" t="s">
        <v>94</v>
      </c>
      <c r="G1333" s="25" t="s">
        <v>42</v>
      </c>
      <c r="H1333" s="21" t="n">
        <v>11700</v>
      </c>
      <c r="I1333" s="25" t="s">
        <v>1726</v>
      </c>
      <c r="J1333" s="25" t="s">
        <v>85</v>
      </c>
      <c r="K1333" s="25"/>
      <c r="L1333" s="25" t="s">
        <v>99</v>
      </c>
      <c r="M1333" s="25"/>
      <c r="N1333" s="26" t="n">
        <f aca="false">DATE(YEAR(B1333),MONTH(B1333),1)</f>
        <v>46235</v>
      </c>
      <c r="O1333" s="12" t="n">
        <f aca="false">IF(I1333="","",INDEX('Jobber quotes'!$C$2:$C$1101,MATCH(I1333,'Jobber quotes'!$A$2:$A$1101,0))-B1333)</f>
        <v>14</v>
      </c>
    </row>
    <row r="1334" customFormat="false" ht="15" hidden="false" customHeight="false" outlineLevel="0" collapsed="false">
      <c r="A1334" s="23" t="n">
        <v>412349294</v>
      </c>
      <c r="B1334" s="24" t="n">
        <v>46263</v>
      </c>
      <c r="C1334" s="25" t="s">
        <v>603</v>
      </c>
      <c r="D1334" s="25" t="s">
        <v>111</v>
      </c>
      <c r="E1334" s="25" t="s">
        <v>89</v>
      </c>
      <c r="F1334" s="25" t="s">
        <v>83</v>
      </c>
      <c r="G1334" s="25" t="s">
        <v>1683</v>
      </c>
      <c r="H1334" s="21" t="n">
        <v>46700</v>
      </c>
      <c r="I1334" s="25" t="s">
        <v>1727</v>
      </c>
      <c r="J1334" s="25" t="s">
        <v>1685</v>
      </c>
      <c r="K1334" s="25"/>
      <c r="L1334" s="25"/>
      <c r="M1334" s="25"/>
      <c r="N1334" s="26" t="n">
        <f aca="false">DATE(YEAR(B1334),MONTH(B1334),1)</f>
        <v>46235</v>
      </c>
      <c r="O1334" s="12" t="n">
        <f aca="false">IF(I1334="","",INDEX('Jobber quotes'!$C$2:$C$1101,MATCH(I1334,'Jobber quotes'!$A$2:$A$1101,0))-B1334)</f>
        <v>6</v>
      </c>
    </row>
    <row r="1335" customFormat="false" ht="15" hidden="false" customHeight="false" outlineLevel="0" collapsed="false">
      <c r="A1335" s="23" t="n">
        <v>412349325</v>
      </c>
      <c r="B1335" s="24" t="n">
        <v>46264</v>
      </c>
      <c r="C1335" s="25" t="s">
        <v>344</v>
      </c>
      <c r="D1335" s="25" t="s">
        <v>106</v>
      </c>
      <c r="E1335" s="25" t="s">
        <v>89</v>
      </c>
      <c r="F1335" s="25" t="s">
        <v>90</v>
      </c>
      <c r="G1335" s="25" t="s">
        <v>1683</v>
      </c>
      <c r="H1335" s="21" t="n">
        <v>3700</v>
      </c>
      <c r="I1335" s="25" t="s">
        <v>1728</v>
      </c>
      <c r="J1335" s="25" t="s">
        <v>1685</v>
      </c>
      <c r="K1335" s="25"/>
      <c r="L1335" s="25"/>
      <c r="M1335" s="25" t="s">
        <v>125</v>
      </c>
      <c r="N1335" s="26" t="n">
        <f aca="false">DATE(YEAR(B1335),MONTH(B1335),1)</f>
        <v>46235</v>
      </c>
      <c r="O1335" s="12" t="n">
        <f aca="false">IF(I1335="","",INDEX('Jobber quotes'!$C$2:$C$1101,MATCH(I1335,'Jobber quotes'!$A$2:$A$1101,0))-B1335)</f>
        <v>6</v>
      </c>
    </row>
    <row r="1336" customFormat="false" ht="15" hidden="false" customHeight="false" outlineLevel="0" collapsed="false">
      <c r="A1336" s="23" t="n">
        <v>412349381</v>
      </c>
      <c r="B1336" s="24" t="n">
        <v>46265</v>
      </c>
      <c r="C1336" s="25" t="s">
        <v>230</v>
      </c>
      <c r="D1336" s="25" t="s">
        <v>88</v>
      </c>
      <c r="E1336" s="25" t="s">
        <v>112</v>
      </c>
      <c r="F1336" s="25" t="s">
        <v>94</v>
      </c>
      <c r="G1336" s="25" t="s">
        <v>41</v>
      </c>
      <c r="H1336" s="21" t="n">
        <v>23400</v>
      </c>
      <c r="I1336" s="25" t="s">
        <v>1729</v>
      </c>
      <c r="J1336" s="25" t="s">
        <v>119</v>
      </c>
      <c r="K1336" s="25" t="s">
        <v>1730</v>
      </c>
      <c r="L1336" s="25"/>
      <c r="M1336" s="25"/>
      <c r="N1336" s="26" t="n">
        <f aca="false">DATE(YEAR(B1336),MONTH(B1336),1)</f>
        <v>46235</v>
      </c>
      <c r="O1336" s="12" t="n">
        <f aca="false">IF(I1336="","",INDEX('Jobber quotes'!$C$2:$C$1101,MATCH(I1336,'Jobber quotes'!$A$2:$A$1101,0))-B1336)</f>
        <v>7</v>
      </c>
    </row>
    <row r="1337" customFormat="false" ht="15" hidden="false" customHeight="false" outlineLevel="0" collapsed="false">
      <c r="A1337" s="23" t="n">
        <v>412349405</v>
      </c>
      <c r="B1337" s="24" t="n">
        <v>46265</v>
      </c>
      <c r="C1337" s="25" t="s">
        <v>368</v>
      </c>
      <c r="D1337" s="25" t="s">
        <v>88</v>
      </c>
      <c r="E1337" s="25" t="s">
        <v>82</v>
      </c>
      <c r="F1337" s="25" t="s">
        <v>83</v>
      </c>
      <c r="G1337" s="25" t="s">
        <v>1683</v>
      </c>
      <c r="H1337" s="21" t="n">
        <v>25800</v>
      </c>
      <c r="I1337" s="25" t="s">
        <v>1731</v>
      </c>
      <c r="J1337" s="25" t="s">
        <v>1685</v>
      </c>
      <c r="K1337" s="25"/>
      <c r="L1337" s="25"/>
      <c r="M1337" s="25"/>
      <c r="N1337" s="26" t="n">
        <f aca="false">DATE(YEAR(B1337),MONTH(B1337),1)</f>
        <v>46235</v>
      </c>
      <c r="O1337" s="12" t="n">
        <f aca="false">IF(I1337="","",INDEX('Jobber quotes'!$C$2:$C$1101,MATCH(I1337,'Jobber quotes'!$A$2:$A$1101,0))-B1337)</f>
        <v>1</v>
      </c>
    </row>
    <row r="1338" customFormat="false" ht="15" hidden="false" customHeight="false" outlineLevel="0" collapsed="false">
      <c r="A1338" s="23" t="n">
        <v>412349442</v>
      </c>
      <c r="B1338" s="24" t="n">
        <v>46265</v>
      </c>
      <c r="C1338" s="25" t="s">
        <v>763</v>
      </c>
      <c r="D1338" s="25" t="s">
        <v>101</v>
      </c>
      <c r="E1338" s="25" t="s">
        <v>102</v>
      </c>
      <c r="F1338" s="25" t="s">
        <v>90</v>
      </c>
      <c r="G1338" s="25" t="s">
        <v>41</v>
      </c>
      <c r="H1338" s="21" t="n">
        <v>12900</v>
      </c>
      <c r="I1338" s="25" t="s">
        <v>1732</v>
      </c>
      <c r="J1338" s="25" t="s">
        <v>119</v>
      </c>
      <c r="K1338" s="25" t="s">
        <v>1733</v>
      </c>
      <c r="L1338" s="25"/>
      <c r="M1338" s="25"/>
      <c r="N1338" s="26" t="n">
        <f aca="false">DATE(YEAR(B1338),MONTH(B1338),1)</f>
        <v>46235</v>
      </c>
      <c r="O1338" s="12" t="n">
        <f aca="false">IF(I1338="","",INDEX('Jobber quotes'!$C$2:$C$1101,MATCH(I1338,'Jobber quotes'!$A$2:$A$1101,0))-B1338)</f>
        <v>4</v>
      </c>
    </row>
    <row r="1339" customFormat="false" ht="15" hidden="false" customHeight="false" outlineLevel="0" collapsed="false">
      <c r="A1339" s="23" t="n">
        <v>412349489</v>
      </c>
      <c r="B1339" s="24" t="n">
        <v>46265</v>
      </c>
      <c r="C1339" s="25" t="s">
        <v>1725</v>
      </c>
      <c r="D1339" s="25" t="s">
        <v>106</v>
      </c>
      <c r="E1339" s="25" t="s">
        <v>107</v>
      </c>
      <c r="F1339" s="25" t="s">
        <v>94</v>
      </c>
      <c r="G1339" s="25" t="s">
        <v>1683</v>
      </c>
      <c r="H1339" s="21" t="n">
        <v>4450</v>
      </c>
      <c r="I1339" s="25" t="s">
        <v>1734</v>
      </c>
      <c r="J1339" s="25" t="s">
        <v>1685</v>
      </c>
      <c r="K1339" s="25"/>
      <c r="L1339" s="25"/>
      <c r="M1339" s="25"/>
      <c r="N1339" s="26" t="n">
        <f aca="false">DATE(YEAR(B1339),MONTH(B1339),1)</f>
        <v>46235</v>
      </c>
      <c r="O1339" s="12" t="n">
        <f aca="false">IF(I1339="","",INDEX('Jobber quotes'!$C$2:$C$1101,MATCH(I1339,'Jobber quotes'!$A$2:$A$1101,0))-B1339)</f>
        <v>11</v>
      </c>
    </row>
    <row r="1340" customFormat="false" ht="15" hidden="false" customHeight="false" outlineLevel="0" collapsed="false">
      <c r="A1340" s="23" t="n">
        <v>412349530</v>
      </c>
      <c r="B1340" s="24" t="n">
        <v>46265</v>
      </c>
      <c r="C1340" s="25" t="s">
        <v>492</v>
      </c>
      <c r="D1340" s="25" t="s">
        <v>88</v>
      </c>
      <c r="E1340" s="25" t="s">
        <v>112</v>
      </c>
      <c r="F1340" s="25" t="s">
        <v>83</v>
      </c>
      <c r="G1340" s="25" t="s">
        <v>103</v>
      </c>
      <c r="H1340" s="21"/>
      <c r="I1340" s="25"/>
      <c r="J1340" s="25"/>
      <c r="K1340" s="25"/>
      <c r="L1340" s="25"/>
      <c r="M1340" s="25" t="s">
        <v>104</v>
      </c>
      <c r="N1340" s="26" t="n">
        <f aca="false">DATE(YEAR(B1340),MONTH(B1340),1)</f>
        <v>46235</v>
      </c>
      <c r="O1340" s="12" t="str">
        <f aca="false">IF(I1340="","",INDEX('Jobber quotes'!$C$2:$C$1101,MATCH(I1340,'Jobber quotes'!$A$2:$A$1101,0))-B1340)</f>
        <v/>
      </c>
    </row>
    <row r="1341" customFormat="false" ht="15" hidden="false" customHeight="false" outlineLevel="0" collapsed="false">
      <c r="A1341" s="23" t="n">
        <v>412349544</v>
      </c>
      <c r="B1341" s="24" t="n">
        <v>46265</v>
      </c>
      <c r="C1341" s="25" t="s">
        <v>139</v>
      </c>
      <c r="D1341" s="25" t="s">
        <v>111</v>
      </c>
      <c r="E1341" s="25" t="s">
        <v>97</v>
      </c>
      <c r="F1341" s="25" t="s">
        <v>90</v>
      </c>
      <c r="G1341" s="25" t="s">
        <v>1683</v>
      </c>
      <c r="H1341" s="21" t="n">
        <v>39550</v>
      </c>
      <c r="I1341" s="25" t="s">
        <v>1735</v>
      </c>
      <c r="J1341" s="25" t="s">
        <v>1685</v>
      </c>
      <c r="K1341" s="25"/>
      <c r="L1341" s="25"/>
      <c r="M1341" s="25"/>
      <c r="N1341" s="26" t="n">
        <f aca="false">DATE(YEAR(B1341),MONTH(B1341),1)</f>
        <v>46235</v>
      </c>
      <c r="O1341" s="12" t="n">
        <f aca="false">IF(I1341="","",INDEX('Jobber quotes'!$C$2:$C$1101,MATCH(I1341,'Jobber quotes'!$A$2:$A$1101,0))-B1341)</f>
        <v>8</v>
      </c>
    </row>
    <row r="1342" customFormat="false" ht="15" hidden="false" customHeight="false" outlineLevel="0" collapsed="false">
      <c r="A1342" s="23" t="n">
        <v>412349596</v>
      </c>
      <c r="B1342" s="24" t="n">
        <v>46265</v>
      </c>
      <c r="C1342" s="25" t="s">
        <v>155</v>
      </c>
      <c r="D1342" s="25" t="s">
        <v>156</v>
      </c>
      <c r="E1342" s="25" t="s">
        <v>89</v>
      </c>
      <c r="F1342" s="25" t="s">
        <v>94</v>
      </c>
      <c r="G1342" s="25" t="s">
        <v>1683</v>
      </c>
      <c r="H1342" s="21" t="n">
        <v>11200</v>
      </c>
      <c r="I1342" s="25" t="s">
        <v>1736</v>
      </c>
      <c r="J1342" s="25" t="s">
        <v>1685</v>
      </c>
      <c r="K1342" s="25"/>
      <c r="L1342" s="25"/>
      <c r="M1342" s="25"/>
      <c r="N1342" s="26" t="n">
        <f aca="false">DATE(YEAR(B1342),MONTH(B1342),1)</f>
        <v>46235</v>
      </c>
      <c r="O1342" s="12" t="n">
        <f aca="false">IF(I1342="","",INDEX('Jobber quotes'!$C$2:$C$1101,MATCH(I1342,'Jobber quotes'!$A$2:$A$1101,0))-B1342)</f>
        <v>11</v>
      </c>
    </row>
    <row r="1343" customFormat="false" ht="15" hidden="false" customHeight="false" outlineLevel="0" collapsed="false">
      <c r="A1343" s="23" t="n">
        <v>412349637</v>
      </c>
      <c r="B1343" s="24" t="n">
        <v>46265</v>
      </c>
      <c r="C1343" s="25" t="s">
        <v>479</v>
      </c>
      <c r="D1343" s="25" t="s">
        <v>156</v>
      </c>
      <c r="E1343" s="25" t="s">
        <v>112</v>
      </c>
      <c r="F1343" s="25" t="s">
        <v>83</v>
      </c>
      <c r="G1343" s="25" t="s">
        <v>1683</v>
      </c>
      <c r="H1343" s="21" t="n">
        <v>21150</v>
      </c>
      <c r="I1343" s="25" t="s">
        <v>1737</v>
      </c>
      <c r="J1343" s="25" t="s">
        <v>1685</v>
      </c>
      <c r="K1343" s="25"/>
      <c r="L1343" s="25"/>
      <c r="M1343" s="25"/>
      <c r="N1343" s="26" t="n">
        <f aca="false">DATE(YEAR(B1343),MONTH(B1343),1)</f>
        <v>46235</v>
      </c>
      <c r="O1343" s="12" t="n">
        <f aca="false">IF(I1343="","",INDEX('Jobber quotes'!$C$2:$C$1101,MATCH(I1343,'Jobber quotes'!$A$2:$A$1101,0))-B1343)</f>
        <v>3</v>
      </c>
    </row>
    <row r="1344" customFormat="false" ht="15" hidden="false" customHeight="false" outlineLevel="0" collapsed="false">
      <c r="A1344" s="23" t="n">
        <v>412349657</v>
      </c>
      <c r="B1344" s="24" t="n">
        <v>46265</v>
      </c>
      <c r="C1344" s="25" t="s">
        <v>938</v>
      </c>
      <c r="D1344" s="25" t="s">
        <v>127</v>
      </c>
      <c r="E1344" s="25" t="s">
        <v>89</v>
      </c>
      <c r="F1344" s="25" t="s">
        <v>90</v>
      </c>
      <c r="G1344" s="25" t="s">
        <v>41</v>
      </c>
      <c r="H1344" s="21" t="n">
        <v>10250</v>
      </c>
      <c r="I1344" s="25" t="s">
        <v>1738</v>
      </c>
      <c r="J1344" s="25" t="s">
        <v>119</v>
      </c>
      <c r="K1344" s="25" t="s">
        <v>1739</v>
      </c>
      <c r="L1344" s="25"/>
      <c r="M1344" s="25"/>
      <c r="N1344" s="26" t="n">
        <f aca="false">DATE(YEAR(B1344),MONTH(B1344),1)</f>
        <v>46235</v>
      </c>
      <c r="O1344" s="12" t="n">
        <f aca="false">IF(I1344="","",INDEX('Jobber quotes'!$C$2:$C$1101,MATCH(I1344,'Jobber quotes'!$A$2:$A$1101,0))-B1344)</f>
        <v>5</v>
      </c>
    </row>
    <row r="1345" customFormat="false" ht="15" hidden="false" customHeight="false" outlineLevel="0" collapsed="false">
      <c r="A1345" s="23" t="n">
        <v>412349708</v>
      </c>
      <c r="B1345" s="24" t="n">
        <v>46266</v>
      </c>
      <c r="C1345" s="25" t="s">
        <v>1307</v>
      </c>
      <c r="D1345" s="25" t="s">
        <v>81</v>
      </c>
      <c r="E1345" s="25" t="s">
        <v>82</v>
      </c>
      <c r="F1345" s="25" t="s">
        <v>94</v>
      </c>
      <c r="G1345" s="25" t="s">
        <v>42</v>
      </c>
      <c r="H1345" s="21" t="n">
        <v>17300</v>
      </c>
      <c r="I1345" s="25" t="s">
        <v>1740</v>
      </c>
      <c r="J1345" s="25" t="s">
        <v>85</v>
      </c>
      <c r="K1345" s="25"/>
      <c r="L1345" s="25" t="s">
        <v>92</v>
      </c>
      <c r="M1345" s="25"/>
      <c r="N1345" s="26" t="n">
        <f aca="false">DATE(YEAR(B1345),MONTH(B1345),1)</f>
        <v>46266</v>
      </c>
      <c r="O1345" s="12" t="n">
        <f aca="false">IF(I1345="","",INDEX('Jobber quotes'!$C$2:$C$1101,MATCH(I1345,'Jobber quotes'!$A$2:$A$1101,0))-B1345)</f>
        <v>4</v>
      </c>
    </row>
    <row r="1346" customFormat="false" ht="15" hidden="false" customHeight="false" outlineLevel="0" collapsed="false">
      <c r="A1346" s="23" t="n">
        <v>412349749</v>
      </c>
      <c r="B1346" s="24" t="n">
        <v>46266</v>
      </c>
      <c r="C1346" s="25" t="s">
        <v>769</v>
      </c>
      <c r="D1346" s="25" t="s">
        <v>156</v>
      </c>
      <c r="E1346" s="25" t="s">
        <v>89</v>
      </c>
      <c r="F1346" s="25" t="s">
        <v>83</v>
      </c>
      <c r="G1346" s="25" t="s">
        <v>115</v>
      </c>
      <c r="H1346" s="21"/>
      <c r="I1346" s="25"/>
      <c r="J1346" s="25"/>
      <c r="K1346" s="25"/>
      <c r="L1346" s="25" t="s">
        <v>171</v>
      </c>
      <c r="M1346" s="25"/>
      <c r="N1346" s="26" t="n">
        <f aca="false">DATE(YEAR(B1346),MONTH(B1346),1)</f>
        <v>46266</v>
      </c>
      <c r="O1346" s="12" t="str">
        <f aca="false">IF(I1346="","",INDEX('Jobber quotes'!$C$2:$C$1101,MATCH(I1346,'Jobber quotes'!$A$2:$A$1101,0))-B1346)</f>
        <v/>
      </c>
    </row>
    <row r="1347" customFormat="false" ht="15" hidden="false" customHeight="false" outlineLevel="0" collapsed="false">
      <c r="A1347" s="23" t="n">
        <v>412349775</v>
      </c>
      <c r="B1347" s="24" t="n">
        <v>46266</v>
      </c>
      <c r="C1347" s="25" t="s">
        <v>701</v>
      </c>
      <c r="D1347" s="25" t="s">
        <v>111</v>
      </c>
      <c r="E1347" s="25" t="s">
        <v>107</v>
      </c>
      <c r="F1347" s="25" t="s">
        <v>90</v>
      </c>
      <c r="G1347" s="25" t="s">
        <v>41</v>
      </c>
      <c r="H1347" s="21" t="n">
        <v>37950</v>
      </c>
      <c r="I1347" s="25" t="s">
        <v>1741</v>
      </c>
      <c r="J1347" s="25" t="s">
        <v>119</v>
      </c>
      <c r="K1347" s="25" t="s">
        <v>1742</v>
      </c>
      <c r="L1347" s="25"/>
      <c r="M1347" s="25"/>
      <c r="N1347" s="26" t="n">
        <f aca="false">DATE(YEAR(B1347),MONTH(B1347),1)</f>
        <v>46266</v>
      </c>
      <c r="O1347" s="12" t="n">
        <f aca="false">IF(I1347="","",INDEX('Jobber quotes'!$C$2:$C$1101,MATCH(I1347,'Jobber quotes'!$A$2:$A$1101,0))-B1347)</f>
        <v>9</v>
      </c>
    </row>
    <row r="1348" customFormat="false" ht="15" hidden="false" customHeight="false" outlineLevel="0" collapsed="false">
      <c r="A1348" s="23" t="n">
        <v>412349814</v>
      </c>
      <c r="B1348" s="24" t="n">
        <v>46266</v>
      </c>
      <c r="C1348" s="25" t="s">
        <v>155</v>
      </c>
      <c r="D1348" s="25" t="s">
        <v>156</v>
      </c>
      <c r="E1348" s="25" t="s">
        <v>97</v>
      </c>
      <c r="F1348" s="25" t="s">
        <v>94</v>
      </c>
      <c r="G1348" s="25" t="s">
        <v>1683</v>
      </c>
      <c r="H1348" s="21" t="n">
        <v>32000</v>
      </c>
      <c r="I1348" s="25" t="s">
        <v>1743</v>
      </c>
      <c r="J1348" s="25" t="s">
        <v>1685</v>
      </c>
      <c r="K1348" s="25"/>
      <c r="L1348" s="25"/>
      <c r="M1348" s="25"/>
      <c r="N1348" s="26" t="n">
        <f aca="false">DATE(YEAR(B1348),MONTH(B1348),1)</f>
        <v>46266</v>
      </c>
      <c r="O1348" s="12" t="n">
        <f aca="false">IF(I1348="","",INDEX('Jobber quotes'!$C$2:$C$1101,MATCH(I1348,'Jobber quotes'!$A$2:$A$1101,0))-B1348)</f>
        <v>9</v>
      </c>
    </row>
    <row r="1349" customFormat="false" ht="15" hidden="false" customHeight="false" outlineLevel="0" collapsed="false">
      <c r="A1349" s="23" t="n">
        <v>412349859</v>
      </c>
      <c r="B1349" s="24" t="n">
        <v>46266</v>
      </c>
      <c r="C1349" s="25" t="s">
        <v>757</v>
      </c>
      <c r="D1349" s="25" t="s">
        <v>111</v>
      </c>
      <c r="E1349" s="25" t="s">
        <v>82</v>
      </c>
      <c r="F1349" s="25" t="s">
        <v>83</v>
      </c>
      <c r="G1349" s="25" t="s">
        <v>42</v>
      </c>
      <c r="H1349" s="21" t="n">
        <v>11550</v>
      </c>
      <c r="I1349" s="25" t="s">
        <v>1744</v>
      </c>
      <c r="J1349" s="25" t="s">
        <v>85</v>
      </c>
      <c r="K1349" s="25"/>
      <c r="L1349" s="25" t="s">
        <v>86</v>
      </c>
      <c r="M1349" s="25"/>
      <c r="N1349" s="26" t="n">
        <f aca="false">DATE(YEAR(B1349),MONTH(B1349),1)</f>
        <v>46266</v>
      </c>
      <c r="O1349" s="12" t="n">
        <f aca="false">IF(I1349="","",INDEX('Jobber quotes'!$C$2:$C$1101,MATCH(I1349,'Jobber quotes'!$A$2:$A$1101,0))-B1349)</f>
        <v>5</v>
      </c>
    </row>
    <row r="1350" customFormat="false" ht="15" hidden="false" customHeight="false" outlineLevel="0" collapsed="false">
      <c r="A1350" s="23" t="n">
        <v>412349906</v>
      </c>
      <c r="B1350" s="24" t="n">
        <v>46266</v>
      </c>
      <c r="C1350" s="25" t="s">
        <v>431</v>
      </c>
      <c r="D1350" s="25" t="s">
        <v>106</v>
      </c>
      <c r="E1350" s="25" t="s">
        <v>107</v>
      </c>
      <c r="F1350" s="25" t="s">
        <v>90</v>
      </c>
      <c r="G1350" s="25" t="s">
        <v>1683</v>
      </c>
      <c r="H1350" s="21" t="n">
        <v>2850</v>
      </c>
      <c r="I1350" s="25" t="s">
        <v>1745</v>
      </c>
      <c r="J1350" s="25" t="s">
        <v>1685</v>
      </c>
      <c r="K1350" s="25"/>
      <c r="L1350" s="25"/>
      <c r="M1350" s="25"/>
      <c r="N1350" s="26" t="n">
        <f aca="false">DATE(YEAR(B1350),MONTH(B1350),1)</f>
        <v>46266</v>
      </c>
      <c r="O1350" s="12" t="n">
        <f aca="false">IF(I1350="","",INDEX('Jobber quotes'!$C$2:$C$1101,MATCH(I1350,'Jobber quotes'!$A$2:$A$1101,0))-B1350)</f>
        <v>6</v>
      </c>
    </row>
    <row r="1351" customFormat="false" ht="15" hidden="false" customHeight="false" outlineLevel="0" collapsed="false">
      <c r="A1351" s="23" t="n">
        <v>412349931</v>
      </c>
      <c r="B1351" s="24" t="n">
        <v>46267</v>
      </c>
      <c r="C1351" s="25" t="s">
        <v>479</v>
      </c>
      <c r="D1351" s="25" t="s">
        <v>156</v>
      </c>
      <c r="E1351" s="25" t="s">
        <v>97</v>
      </c>
      <c r="F1351" s="25" t="s">
        <v>94</v>
      </c>
      <c r="G1351" s="25" t="s">
        <v>1683</v>
      </c>
      <c r="H1351" s="21" t="n">
        <v>8050</v>
      </c>
      <c r="I1351" s="25" t="s">
        <v>1746</v>
      </c>
      <c r="J1351" s="25" t="s">
        <v>1685</v>
      </c>
      <c r="K1351" s="25"/>
      <c r="L1351" s="25"/>
      <c r="M1351" s="25"/>
      <c r="N1351" s="26" t="n">
        <f aca="false">DATE(YEAR(B1351),MONTH(B1351),1)</f>
        <v>46266</v>
      </c>
      <c r="O1351" s="12" t="n">
        <f aca="false">IF(I1351="","",INDEX('Jobber quotes'!$C$2:$C$1101,MATCH(I1351,'Jobber quotes'!$A$2:$A$1101,0))-B1351)</f>
        <v>4</v>
      </c>
    </row>
    <row r="1352" customFormat="false" ht="15" hidden="false" customHeight="false" outlineLevel="0" collapsed="false">
      <c r="A1352" s="23" t="n">
        <v>412349976</v>
      </c>
      <c r="B1352" s="24" t="n">
        <v>46267</v>
      </c>
      <c r="C1352" s="25" t="s">
        <v>145</v>
      </c>
      <c r="D1352" s="25" t="s">
        <v>81</v>
      </c>
      <c r="E1352" s="25" t="s">
        <v>112</v>
      </c>
      <c r="F1352" s="25" t="s">
        <v>83</v>
      </c>
      <c r="G1352" s="25" t="s">
        <v>41</v>
      </c>
      <c r="H1352" s="21" t="n">
        <v>15850</v>
      </c>
      <c r="I1352" s="25" t="s">
        <v>1747</v>
      </c>
      <c r="J1352" s="25" t="s">
        <v>119</v>
      </c>
      <c r="K1352" s="25" t="s">
        <v>1748</v>
      </c>
      <c r="L1352" s="25"/>
      <c r="M1352" s="25"/>
      <c r="N1352" s="26" t="n">
        <f aca="false">DATE(YEAR(B1352),MONTH(B1352),1)</f>
        <v>46266</v>
      </c>
      <c r="O1352" s="12" t="n">
        <f aca="false">IF(I1352="","",INDEX('Jobber quotes'!$C$2:$C$1101,MATCH(I1352,'Jobber quotes'!$A$2:$A$1101,0))-B1352)</f>
        <v>13</v>
      </c>
    </row>
    <row r="1353" customFormat="false" ht="15" hidden="false" customHeight="false" outlineLevel="0" collapsed="false">
      <c r="A1353" s="23" t="n">
        <v>412350014</v>
      </c>
      <c r="B1353" s="24" t="n">
        <v>46267</v>
      </c>
      <c r="C1353" s="25" t="s">
        <v>274</v>
      </c>
      <c r="D1353" s="25" t="s">
        <v>156</v>
      </c>
      <c r="E1353" s="25" t="s">
        <v>112</v>
      </c>
      <c r="F1353" s="25" t="s">
        <v>90</v>
      </c>
      <c r="G1353" s="25" t="s">
        <v>1683</v>
      </c>
      <c r="H1353" s="21" t="n">
        <v>21600</v>
      </c>
      <c r="I1353" s="25" t="s">
        <v>1749</v>
      </c>
      <c r="J1353" s="25" t="s">
        <v>1685</v>
      </c>
      <c r="K1353" s="25"/>
      <c r="L1353" s="25"/>
      <c r="M1353" s="25"/>
      <c r="N1353" s="26" t="n">
        <f aca="false">DATE(YEAR(B1353),MONTH(B1353),1)</f>
        <v>46266</v>
      </c>
      <c r="O1353" s="12" t="n">
        <f aca="false">IF(I1353="","",INDEX('Jobber quotes'!$C$2:$C$1101,MATCH(I1353,'Jobber quotes'!$A$2:$A$1101,0))-B1353)</f>
        <v>9</v>
      </c>
    </row>
    <row r="1354" customFormat="false" ht="15" hidden="false" customHeight="false" outlineLevel="0" collapsed="false">
      <c r="A1354" s="23" t="n">
        <v>412350046</v>
      </c>
      <c r="B1354" s="24" t="n">
        <v>46267</v>
      </c>
      <c r="C1354" s="25" t="s">
        <v>230</v>
      </c>
      <c r="D1354" s="25" t="s">
        <v>88</v>
      </c>
      <c r="E1354" s="25" t="s">
        <v>112</v>
      </c>
      <c r="F1354" s="25" t="s">
        <v>94</v>
      </c>
      <c r="G1354" s="25" t="s">
        <v>42</v>
      </c>
      <c r="H1354" s="21" t="n">
        <v>9600</v>
      </c>
      <c r="I1354" s="25" t="s">
        <v>1750</v>
      </c>
      <c r="J1354" s="25" t="s">
        <v>85</v>
      </c>
      <c r="K1354" s="25"/>
      <c r="L1354" s="25" t="s">
        <v>99</v>
      </c>
      <c r="M1354" s="25"/>
      <c r="N1354" s="26" t="n">
        <f aca="false">DATE(YEAR(B1354),MONTH(B1354),1)</f>
        <v>46266</v>
      </c>
      <c r="O1354" s="12" t="n">
        <f aca="false">IF(I1354="","",INDEX('Jobber quotes'!$C$2:$C$1101,MATCH(I1354,'Jobber quotes'!$A$2:$A$1101,0))-B1354)</f>
        <v>2</v>
      </c>
    </row>
    <row r="1355" customFormat="false" ht="15" hidden="false" customHeight="false" outlineLevel="0" collapsed="false">
      <c r="A1355" s="23" t="n">
        <v>412350065</v>
      </c>
      <c r="B1355" s="24" t="n">
        <v>46267</v>
      </c>
      <c r="C1355" s="25" t="s">
        <v>210</v>
      </c>
      <c r="D1355" s="25" t="s">
        <v>127</v>
      </c>
      <c r="E1355" s="25" t="s">
        <v>89</v>
      </c>
      <c r="F1355" s="25" t="s">
        <v>83</v>
      </c>
      <c r="G1355" s="25" t="s">
        <v>1683</v>
      </c>
      <c r="H1355" s="21" t="n">
        <v>6550</v>
      </c>
      <c r="I1355" s="25" t="s">
        <v>1751</v>
      </c>
      <c r="J1355" s="25" t="s">
        <v>1685</v>
      </c>
      <c r="K1355" s="25"/>
      <c r="L1355" s="25"/>
      <c r="M1355" s="25"/>
      <c r="N1355" s="26" t="n">
        <f aca="false">DATE(YEAR(B1355),MONTH(B1355),1)</f>
        <v>46266</v>
      </c>
      <c r="O1355" s="12" t="n">
        <f aca="false">IF(I1355="","",INDEX('Jobber quotes'!$C$2:$C$1101,MATCH(I1355,'Jobber quotes'!$A$2:$A$1101,0))-B1355)</f>
        <v>11</v>
      </c>
    </row>
    <row r="1356" customFormat="false" ht="15" hidden="false" customHeight="false" outlineLevel="0" collapsed="false">
      <c r="A1356" s="23" t="n">
        <v>412350110</v>
      </c>
      <c r="B1356" s="24" t="n">
        <v>46267</v>
      </c>
      <c r="C1356" s="25" t="s">
        <v>153</v>
      </c>
      <c r="D1356" s="25" t="s">
        <v>111</v>
      </c>
      <c r="E1356" s="25" t="s">
        <v>82</v>
      </c>
      <c r="F1356" s="25" t="s">
        <v>90</v>
      </c>
      <c r="G1356" s="25" t="s">
        <v>41</v>
      </c>
      <c r="H1356" s="21" t="n">
        <v>35400</v>
      </c>
      <c r="I1356" s="25" t="s">
        <v>1752</v>
      </c>
      <c r="J1356" s="25" t="s">
        <v>119</v>
      </c>
      <c r="K1356" s="25" t="s">
        <v>1753</v>
      </c>
      <c r="L1356" s="25"/>
      <c r="M1356" s="25"/>
      <c r="N1356" s="26" t="n">
        <f aca="false">DATE(YEAR(B1356),MONTH(B1356),1)</f>
        <v>46266</v>
      </c>
      <c r="O1356" s="12" t="n">
        <f aca="false">IF(I1356="","",INDEX('Jobber quotes'!$C$2:$C$1101,MATCH(I1356,'Jobber quotes'!$A$2:$A$1101,0))-B1356)</f>
        <v>3</v>
      </c>
    </row>
    <row r="1357" customFormat="false" ht="15" hidden="false" customHeight="false" outlineLevel="0" collapsed="false">
      <c r="A1357" s="23" t="n">
        <v>412350163</v>
      </c>
      <c r="B1357" s="24" t="n">
        <v>46268</v>
      </c>
      <c r="C1357" s="25" t="s">
        <v>281</v>
      </c>
      <c r="D1357" s="25" t="s">
        <v>156</v>
      </c>
      <c r="E1357" s="25" t="s">
        <v>97</v>
      </c>
      <c r="F1357" s="25" t="s">
        <v>94</v>
      </c>
      <c r="G1357" s="25" t="s">
        <v>1683</v>
      </c>
      <c r="H1357" s="21" t="n">
        <v>23550</v>
      </c>
      <c r="I1357" s="25" t="s">
        <v>1754</v>
      </c>
      <c r="J1357" s="25" t="s">
        <v>1685</v>
      </c>
      <c r="K1357" s="25"/>
      <c r="L1357" s="25"/>
      <c r="M1357" s="25"/>
      <c r="N1357" s="26" t="n">
        <f aca="false">DATE(YEAR(B1357),MONTH(B1357),1)</f>
        <v>46266</v>
      </c>
      <c r="O1357" s="12" t="n">
        <f aca="false">IF(I1357="","",INDEX('Jobber quotes'!$C$2:$C$1101,MATCH(I1357,'Jobber quotes'!$A$2:$A$1101,0))-B1357)</f>
        <v>7</v>
      </c>
    </row>
    <row r="1358" customFormat="false" ht="15" hidden="false" customHeight="false" outlineLevel="0" collapsed="false">
      <c r="A1358" s="23" t="n">
        <v>412350198</v>
      </c>
      <c r="B1358" s="24" t="n">
        <v>46268</v>
      </c>
      <c r="C1358" s="25" t="s">
        <v>769</v>
      </c>
      <c r="D1358" s="25" t="s">
        <v>156</v>
      </c>
      <c r="E1358" s="25" t="s">
        <v>82</v>
      </c>
      <c r="F1358" s="25" t="s">
        <v>83</v>
      </c>
      <c r="G1358" s="25" t="s">
        <v>41</v>
      </c>
      <c r="H1358" s="21" t="n">
        <v>17050</v>
      </c>
      <c r="I1358" s="25" t="s">
        <v>1755</v>
      </c>
      <c r="J1358" s="25" t="s">
        <v>119</v>
      </c>
      <c r="K1358" s="25" t="s">
        <v>1756</v>
      </c>
      <c r="L1358" s="25"/>
      <c r="M1358" s="25"/>
      <c r="N1358" s="26" t="n">
        <f aca="false">DATE(YEAR(B1358),MONTH(B1358),1)</f>
        <v>46266</v>
      </c>
      <c r="O1358" s="12" t="n">
        <f aca="false">IF(I1358="","",INDEX('Jobber quotes'!$C$2:$C$1101,MATCH(I1358,'Jobber quotes'!$A$2:$A$1101,0))-B1358)</f>
        <v>2</v>
      </c>
    </row>
    <row r="1359" customFormat="false" ht="15" hidden="false" customHeight="false" outlineLevel="0" collapsed="false">
      <c r="A1359" s="23" t="n">
        <v>412350214</v>
      </c>
      <c r="B1359" s="24" t="n">
        <v>46268</v>
      </c>
      <c r="C1359" s="25" t="s">
        <v>182</v>
      </c>
      <c r="D1359" s="25" t="s">
        <v>111</v>
      </c>
      <c r="E1359" s="25" t="s">
        <v>107</v>
      </c>
      <c r="F1359" s="25" t="s">
        <v>90</v>
      </c>
      <c r="G1359" s="25" t="s">
        <v>1683</v>
      </c>
      <c r="H1359" s="21" t="n">
        <v>14900</v>
      </c>
      <c r="I1359" s="25" t="s">
        <v>1757</v>
      </c>
      <c r="J1359" s="25" t="s">
        <v>1685</v>
      </c>
      <c r="K1359" s="25"/>
      <c r="L1359" s="25"/>
      <c r="M1359" s="25"/>
      <c r="N1359" s="26" t="n">
        <f aca="false">DATE(YEAR(B1359),MONTH(B1359),1)</f>
        <v>46266</v>
      </c>
      <c r="O1359" s="12" t="n">
        <f aca="false">IF(I1359="","",INDEX('Jobber quotes'!$C$2:$C$1101,MATCH(I1359,'Jobber quotes'!$A$2:$A$1101,0))-B1359)</f>
        <v>6</v>
      </c>
    </row>
    <row r="1360" customFormat="false" ht="15" hidden="false" customHeight="false" outlineLevel="0" collapsed="false">
      <c r="A1360" s="23" t="n">
        <v>412350258</v>
      </c>
      <c r="B1360" s="24" t="n">
        <v>46268</v>
      </c>
      <c r="C1360" s="25" t="s">
        <v>134</v>
      </c>
      <c r="D1360" s="25" t="s">
        <v>81</v>
      </c>
      <c r="E1360" s="25" t="s">
        <v>89</v>
      </c>
      <c r="F1360" s="25" t="s">
        <v>94</v>
      </c>
      <c r="G1360" s="25" t="s">
        <v>41</v>
      </c>
      <c r="H1360" s="21" t="n">
        <v>29650</v>
      </c>
      <c r="I1360" s="25" t="s">
        <v>1758</v>
      </c>
      <c r="J1360" s="25" t="s">
        <v>119</v>
      </c>
      <c r="K1360" s="25" t="s">
        <v>1759</v>
      </c>
      <c r="L1360" s="25"/>
      <c r="M1360" s="25"/>
      <c r="N1360" s="26" t="n">
        <f aca="false">DATE(YEAR(B1360),MONTH(B1360),1)</f>
        <v>46266</v>
      </c>
      <c r="O1360" s="12" t="n">
        <f aca="false">IF(I1360="","",INDEX('Jobber quotes'!$C$2:$C$1101,MATCH(I1360,'Jobber quotes'!$A$2:$A$1101,0))-B1360)</f>
        <v>4</v>
      </c>
    </row>
    <row r="1361" customFormat="false" ht="15" hidden="false" customHeight="false" outlineLevel="0" collapsed="false">
      <c r="A1361" s="23" t="n">
        <v>412350302</v>
      </c>
      <c r="B1361" s="24" t="n">
        <v>46269</v>
      </c>
      <c r="C1361" s="25" t="s">
        <v>469</v>
      </c>
      <c r="D1361" s="25" t="s">
        <v>111</v>
      </c>
      <c r="E1361" s="25" t="s">
        <v>107</v>
      </c>
      <c r="F1361" s="25" t="s">
        <v>83</v>
      </c>
      <c r="G1361" s="25" t="s">
        <v>41</v>
      </c>
      <c r="H1361" s="21" t="n">
        <v>26650</v>
      </c>
      <c r="I1361" s="25" t="s">
        <v>1760</v>
      </c>
      <c r="J1361" s="25" t="s">
        <v>119</v>
      </c>
      <c r="K1361" s="25" t="s">
        <v>1761</v>
      </c>
      <c r="L1361" s="25"/>
      <c r="M1361" s="25"/>
      <c r="N1361" s="26" t="n">
        <f aca="false">DATE(YEAR(B1361),MONTH(B1361),1)</f>
        <v>46266</v>
      </c>
      <c r="O1361" s="12" t="n">
        <f aca="false">IF(I1361="","",INDEX('Jobber quotes'!$C$2:$C$1101,MATCH(I1361,'Jobber quotes'!$A$2:$A$1101,0))-B1361)</f>
        <v>3</v>
      </c>
    </row>
    <row r="1362" customFormat="false" ht="15" hidden="false" customHeight="false" outlineLevel="0" collapsed="false">
      <c r="A1362" s="23" t="n">
        <v>412350339</v>
      </c>
      <c r="B1362" s="24" t="n">
        <v>46269</v>
      </c>
      <c r="C1362" s="25" t="s">
        <v>701</v>
      </c>
      <c r="D1362" s="25" t="s">
        <v>111</v>
      </c>
      <c r="E1362" s="25" t="s">
        <v>89</v>
      </c>
      <c r="F1362" s="25" t="s">
        <v>90</v>
      </c>
      <c r="G1362" s="25" t="s">
        <v>1683</v>
      </c>
      <c r="H1362" s="21" t="n">
        <v>22700</v>
      </c>
      <c r="I1362" s="25" t="s">
        <v>1762</v>
      </c>
      <c r="J1362" s="25" t="s">
        <v>1685</v>
      </c>
      <c r="K1362" s="25"/>
      <c r="L1362" s="25"/>
      <c r="M1362" s="25"/>
      <c r="N1362" s="26" t="n">
        <f aca="false">DATE(YEAR(B1362),MONTH(B1362),1)</f>
        <v>46266</v>
      </c>
      <c r="O1362" s="12" t="n">
        <f aca="false">IF(I1362="","",INDEX('Jobber quotes'!$C$2:$C$1101,MATCH(I1362,'Jobber quotes'!$A$2:$A$1101,0))-B1362)</f>
        <v>11</v>
      </c>
    </row>
    <row r="1363" customFormat="false" ht="15" hidden="false" customHeight="false" outlineLevel="0" collapsed="false">
      <c r="A1363" s="23" t="n">
        <v>412350361</v>
      </c>
      <c r="B1363" s="24" t="n">
        <v>46269</v>
      </c>
      <c r="C1363" s="25" t="s">
        <v>190</v>
      </c>
      <c r="D1363" s="25" t="s">
        <v>127</v>
      </c>
      <c r="E1363" s="25" t="s">
        <v>112</v>
      </c>
      <c r="F1363" s="25" t="s">
        <v>94</v>
      </c>
      <c r="G1363" s="25" t="s">
        <v>42</v>
      </c>
      <c r="H1363" s="21" t="n">
        <v>8050</v>
      </c>
      <c r="I1363" s="25" t="s">
        <v>1763</v>
      </c>
      <c r="J1363" s="25" t="s">
        <v>85</v>
      </c>
      <c r="K1363" s="25"/>
      <c r="L1363" s="25" t="s">
        <v>109</v>
      </c>
      <c r="M1363" s="25"/>
      <c r="N1363" s="26" t="n">
        <f aca="false">DATE(YEAR(B1363),MONTH(B1363),1)</f>
        <v>46266</v>
      </c>
      <c r="O1363" s="12" t="n">
        <f aca="false">IF(I1363="","",INDEX('Jobber quotes'!$C$2:$C$1101,MATCH(I1363,'Jobber quotes'!$A$2:$A$1101,0))-B1363)</f>
        <v>6</v>
      </c>
    </row>
    <row r="1364" customFormat="false" ht="15" hidden="false" customHeight="false" outlineLevel="0" collapsed="false">
      <c r="A1364" s="23" t="n">
        <v>412350423</v>
      </c>
      <c r="B1364" s="24" t="n">
        <v>46269</v>
      </c>
      <c r="C1364" s="25" t="s">
        <v>1554</v>
      </c>
      <c r="D1364" s="25" t="s">
        <v>127</v>
      </c>
      <c r="E1364" s="25" t="s">
        <v>112</v>
      </c>
      <c r="F1364" s="25" t="s">
        <v>83</v>
      </c>
      <c r="G1364" s="25" t="s">
        <v>1683</v>
      </c>
      <c r="H1364" s="21" t="n">
        <v>10250</v>
      </c>
      <c r="I1364" s="25" t="s">
        <v>1764</v>
      </c>
      <c r="J1364" s="25" t="s">
        <v>1685</v>
      </c>
      <c r="K1364" s="25"/>
      <c r="L1364" s="25"/>
      <c r="M1364" s="25"/>
      <c r="N1364" s="26" t="n">
        <f aca="false">DATE(YEAR(B1364),MONTH(B1364),1)</f>
        <v>46266</v>
      </c>
      <c r="O1364" s="12" t="n">
        <f aca="false">IF(I1364="","",INDEX('Jobber quotes'!$C$2:$C$1101,MATCH(I1364,'Jobber quotes'!$A$2:$A$1101,0))-B1364)</f>
        <v>7</v>
      </c>
    </row>
    <row r="1365" customFormat="false" ht="15" hidden="false" customHeight="false" outlineLevel="0" collapsed="false">
      <c r="A1365" s="23" t="n">
        <v>412350446</v>
      </c>
      <c r="B1365" s="24" t="n">
        <v>46269</v>
      </c>
      <c r="C1365" s="25" t="s">
        <v>212</v>
      </c>
      <c r="D1365" s="25" t="s">
        <v>101</v>
      </c>
      <c r="E1365" s="25" t="s">
        <v>107</v>
      </c>
      <c r="F1365" s="25" t="s">
        <v>90</v>
      </c>
      <c r="G1365" s="25" t="s">
        <v>1683</v>
      </c>
      <c r="H1365" s="21" t="n">
        <v>23150</v>
      </c>
      <c r="I1365" s="25" t="s">
        <v>1765</v>
      </c>
      <c r="J1365" s="25" t="s">
        <v>1685</v>
      </c>
      <c r="K1365" s="25"/>
      <c r="L1365" s="25"/>
      <c r="M1365" s="25"/>
      <c r="N1365" s="26" t="n">
        <f aca="false">DATE(YEAR(B1365),MONTH(B1365),1)</f>
        <v>46266</v>
      </c>
      <c r="O1365" s="12" t="n">
        <f aca="false">IF(I1365="","",INDEX('Jobber quotes'!$C$2:$C$1101,MATCH(I1365,'Jobber quotes'!$A$2:$A$1101,0))-B1365)</f>
        <v>10</v>
      </c>
    </row>
    <row r="1366" customFormat="false" ht="15" hidden="false" customHeight="false" outlineLevel="0" collapsed="false">
      <c r="A1366" s="23" t="n">
        <v>412350494</v>
      </c>
      <c r="B1366" s="24" t="n">
        <v>46269</v>
      </c>
      <c r="C1366" s="25" t="s">
        <v>268</v>
      </c>
      <c r="D1366" s="25" t="s">
        <v>156</v>
      </c>
      <c r="E1366" s="25" t="s">
        <v>112</v>
      </c>
      <c r="F1366" s="25" t="s">
        <v>94</v>
      </c>
      <c r="G1366" s="25" t="s">
        <v>41</v>
      </c>
      <c r="H1366" s="21" t="n">
        <v>10850</v>
      </c>
      <c r="I1366" s="25" t="s">
        <v>1766</v>
      </c>
      <c r="J1366" s="25" t="s">
        <v>119</v>
      </c>
      <c r="K1366" s="25" t="s">
        <v>1767</v>
      </c>
      <c r="L1366" s="25"/>
      <c r="M1366" s="25"/>
      <c r="N1366" s="26" t="n">
        <f aca="false">DATE(YEAR(B1366),MONTH(B1366),1)</f>
        <v>46266</v>
      </c>
      <c r="O1366" s="12" t="n">
        <f aca="false">IF(I1366="","",INDEX('Jobber quotes'!$C$2:$C$1101,MATCH(I1366,'Jobber quotes'!$A$2:$A$1101,0))-B1366)</f>
        <v>7</v>
      </c>
    </row>
    <row r="1367" customFormat="false" ht="15" hidden="false" customHeight="false" outlineLevel="0" collapsed="false">
      <c r="A1367" s="23" t="n">
        <v>412350506</v>
      </c>
      <c r="B1367" s="24" t="n">
        <v>46269</v>
      </c>
      <c r="C1367" s="25" t="s">
        <v>1015</v>
      </c>
      <c r="D1367" s="25" t="s">
        <v>106</v>
      </c>
      <c r="E1367" s="25" t="s">
        <v>89</v>
      </c>
      <c r="F1367" s="25" t="s">
        <v>83</v>
      </c>
      <c r="G1367" s="25" t="s">
        <v>1683</v>
      </c>
      <c r="H1367" s="21" t="n">
        <v>8600</v>
      </c>
      <c r="I1367" s="25" t="s">
        <v>1768</v>
      </c>
      <c r="J1367" s="25" t="s">
        <v>1685</v>
      </c>
      <c r="K1367" s="25"/>
      <c r="L1367" s="25"/>
      <c r="M1367" s="25"/>
      <c r="N1367" s="26" t="n">
        <f aca="false">DATE(YEAR(B1367),MONTH(B1367),1)</f>
        <v>46266</v>
      </c>
      <c r="O1367" s="12" t="n">
        <f aca="false">IF(I1367="","",INDEX('Jobber quotes'!$C$2:$C$1101,MATCH(I1367,'Jobber quotes'!$A$2:$A$1101,0))-B1367)</f>
        <v>6</v>
      </c>
    </row>
    <row r="1368" customFormat="false" ht="15" hidden="false" customHeight="false" outlineLevel="0" collapsed="false">
      <c r="A1368" s="23" t="n">
        <v>412350571</v>
      </c>
      <c r="B1368" s="24" t="n">
        <v>46269</v>
      </c>
      <c r="C1368" s="25" t="s">
        <v>424</v>
      </c>
      <c r="D1368" s="25" t="s">
        <v>106</v>
      </c>
      <c r="E1368" s="25" t="s">
        <v>82</v>
      </c>
      <c r="F1368" s="25" t="s">
        <v>90</v>
      </c>
      <c r="G1368" s="25" t="s">
        <v>1683</v>
      </c>
      <c r="H1368" s="21" t="n">
        <v>6300</v>
      </c>
      <c r="I1368" s="25" t="s">
        <v>1769</v>
      </c>
      <c r="J1368" s="25" t="s">
        <v>1685</v>
      </c>
      <c r="K1368" s="25"/>
      <c r="L1368" s="25"/>
      <c r="M1368" s="25"/>
      <c r="N1368" s="26" t="n">
        <f aca="false">DATE(YEAR(B1368),MONTH(B1368),1)</f>
        <v>46266</v>
      </c>
      <c r="O1368" s="12" t="n">
        <f aca="false">IF(I1368="","",INDEX('Jobber quotes'!$C$2:$C$1101,MATCH(I1368,'Jobber quotes'!$A$2:$A$1101,0))-B1368)</f>
        <v>6</v>
      </c>
    </row>
    <row r="1369" customFormat="false" ht="15" hidden="false" customHeight="false" outlineLevel="0" collapsed="false">
      <c r="A1369" s="23" t="n">
        <v>412350607</v>
      </c>
      <c r="B1369" s="24" t="n">
        <v>46269</v>
      </c>
      <c r="C1369" s="25" t="s">
        <v>477</v>
      </c>
      <c r="D1369" s="25" t="s">
        <v>101</v>
      </c>
      <c r="E1369" s="25" t="s">
        <v>112</v>
      </c>
      <c r="F1369" s="25" t="s">
        <v>94</v>
      </c>
      <c r="G1369" s="25" t="s">
        <v>41</v>
      </c>
      <c r="H1369" s="21" t="n">
        <v>19350</v>
      </c>
      <c r="I1369" s="25" t="s">
        <v>1770</v>
      </c>
      <c r="J1369" s="25" t="s">
        <v>119</v>
      </c>
      <c r="K1369" s="25" t="s">
        <v>1771</v>
      </c>
      <c r="L1369" s="25"/>
      <c r="M1369" s="25"/>
      <c r="N1369" s="26" t="n">
        <f aca="false">DATE(YEAR(B1369),MONTH(B1369),1)</f>
        <v>46266</v>
      </c>
      <c r="O1369" s="12" t="n">
        <f aca="false">IF(I1369="","",INDEX('Jobber quotes'!$C$2:$C$1101,MATCH(I1369,'Jobber quotes'!$A$2:$A$1101,0))-B1369)</f>
        <v>13</v>
      </c>
    </row>
    <row r="1370" customFormat="false" ht="15" hidden="false" customHeight="false" outlineLevel="0" collapsed="false">
      <c r="A1370" s="23" t="n">
        <v>412350638</v>
      </c>
      <c r="B1370" s="24" t="n">
        <v>46270</v>
      </c>
      <c r="C1370" s="25" t="s">
        <v>645</v>
      </c>
      <c r="D1370" s="25" t="s">
        <v>88</v>
      </c>
      <c r="E1370" s="25" t="s">
        <v>112</v>
      </c>
      <c r="F1370" s="25" t="s">
        <v>83</v>
      </c>
      <c r="G1370" s="25" t="s">
        <v>1683</v>
      </c>
      <c r="H1370" s="21" t="n">
        <v>22800</v>
      </c>
      <c r="I1370" s="25" t="s">
        <v>1772</v>
      </c>
      <c r="J1370" s="25" t="s">
        <v>1685</v>
      </c>
      <c r="K1370" s="25"/>
      <c r="L1370" s="25"/>
      <c r="M1370" s="25"/>
      <c r="N1370" s="26" t="n">
        <f aca="false">DATE(YEAR(B1370),MONTH(B1370),1)</f>
        <v>46266</v>
      </c>
      <c r="O1370" s="12" t="n">
        <f aca="false">IF(I1370="","",INDEX('Jobber quotes'!$C$2:$C$1101,MATCH(I1370,'Jobber quotes'!$A$2:$A$1101,0))-B1370)</f>
        <v>10</v>
      </c>
    </row>
    <row r="1371" customFormat="false" ht="15" hidden="false" customHeight="false" outlineLevel="0" collapsed="false">
      <c r="A1371" s="23" t="n">
        <v>412350664</v>
      </c>
      <c r="B1371" s="24" t="n">
        <v>46270</v>
      </c>
      <c r="C1371" s="25" t="s">
        <v>300</v>
      </c>
      <c r="D1371" s="25" t="s">
        <v>101</v>
      </c>
      <c r="E1371" s="25" t="s">
        <v>82</v>
      </c>
      <c r="F1371" s="25" t="s">
        <v>90</v>
      </c>
      <c r="G1371" s="25" t="s">
        <v>1683</v>
      </c>
      <c r="H1371" s="21" t="n">
        <v>12500</v>
      </c>
      <c r="I1371" s="25" t="s">
        <v>1773</v>
      </c>
      <c r="J1371" s="25" t="s">
        <v>1685</v>
      </c>
      <c r="K1371" s="25"/>
      <c r="L1371" s="25"/>
      <c r="M1371" s="25"/>
      <c r="N1371" s="26" t="n">
        <f aca="false">DATE(YEAR(B1371),MONTH(B1371),1)</f>
        <v>46266</v>
      </c>
      <c r="O1371" s="12" t="n">
        <f aca="false">IF(I1371="","",INDEX('Jobber quotes'!$C$2:$C$1101,MATCH(I1371,'Jobber quotes'!$A$2:$A$1101,0))-B1371)</f>
        <v>5</v>
      </c>
    </row>
    <row r="1372" customFormat="false" ht="15" hidden="false" customHeight="false" outlineLevel="0" collapsed="false">
      <c r="A1372" s="23" t="n">
        <v>412350711</v>
      </c>
      <c r="B1372" s="24" t="n">
        <v>46270</v>
      </c>
      <c r="C1372" s="25" t="s">
        <v>153</v>
      </c>
      <c r="D1372" s="25" t="s">
        <v>111</v>
      </c>
      <c r="E1372" s="25" t="s">
        <v>89</v>
      </c>
      <c r="F1372" s="25" t="s">
        <v>94</v>
      </c>
      <c r="G1372" s="25" t="s">
        <v>42</v>
      </c>
      <c r="H1372" s="21" t="n">
        <v>31200</v>
      </c>
      <c r="I1372" s="25" t="s">
        <v>1774</v>
      </c>
      <c r="J1372" s="25" t="s">
        <v>85</v>
      </c>
      <c r="K1372" s="25"/>
      <c r="L1372" s="25" t="s">
        <v>86</v>
      </c>
      <c r="M1372" s="25"/>
      <c r="N1372" s="26" t="n">
        <f aca="false">DATE(YEAR(B1372),MONTH(B1372),1)</f>
        <v>46266</v>
      </c>
      <c r="O1372" s="12" t="n">
        <f aca="false">IF(I1372="","",INDEX('Jobber quotes'!$C$2:$C$1101,MATCH(I1372,'Jobber quotes'!$A$2:$A$1101,0))-B1372)</f>
        <v>8</v>
      </c>
    </row>
    <row r="1373" customFormat="false" ht="15" hidden="false" customHeight="false" outlineLevel="0" collapsed="false">
      <c r="A1373" s="23" t="n">
        <v>412350743</v>
      </c>
      <c r="B1373" s="24" t="n">
        <v>46270</v>
      </c>
      <c r="C1373" s="25" t="s">
        <v>717</v>
      </c>
      <c r="D1373" s="25" t="s">
        <v>106</v>
      </c>
      <c r="E1373" s="25" t="s">
        <v>89</v>
      </c>
      <c r="F1373" s="25" t="s">
        <v>83</v>
      </c>
      <c r="G1373" s="25" t="s">
        <v>1683</v>
      </c>
      <c r="H1373" s="21" t="n">
        <v>2500</v>
      </c>
      <c r="I1373" s="25" t="s">
        <v>1775</v>
      </c>
      <c r="J1373" s="25" t="s">
        <v>1685</v>
      </c>
      <c r="K1373" s="25"/>
      <c r="L1373" s="25"/>
      <c r="M1373" s="25"/>
      <c r="N1373" s="26" t="n">
        <f aca="false">DATE(YEAR(B1373),MONTH(B1373),1)</f>
        <v>46266</v>
      </c>
      <c r="O1373" s="12" t="n">
        <f aca="false">IF(I1373="","",INDEX('Jobber quotes'!$C$2:$C$1101,MATCH(I1373,'Jobber quotes'!$A$2:$A$1101,0))-B1373)</f>
        <v>8</v>
      </c>
    </row>
    <row r="1374" customFormat="false" ht="15" hidden="false" customHeight="false" outlineLevel="0" collapsed="false">
      <c r="A1374" s="23" t="n">
        <v>412350790</v>
      </c>
      <c r="B1374" s="24" t="n">
        <v>46270</v>
      </c>
      <c r="C1374" s="25" t="s">
        <v>293</v>
      </c>
      <c r="D1374" s="25" t="s">
        <v>111</v>
      </c>
      <c r="E1374" s="25" t="s">
        <v>89</v>
      </c>
      <c r="F1374" s="25" t="s">
        <v>90</v>
      </c>
      <c r="G1374" s="25" t="s">
        <v>115</v>
      </c>
      <c r="H1374" s="21"/>
      <c r="I1374" s="25"/>
      <c r="J1374" s="25"/>
      <c r="K1374" s="25"/>
      <c r="L1374" s="25" t="s">
        <v>116</v>
      </c>
      <c r="M1374" s="25"/>
      <c r="N1374" s="26" t="n">
        <f aca="false">DATE(YEAR(B1374),MONTH(B1374),1)</f>
        <v>46266</v>
      </c>
      <c r="O1374" s="12" t="str">
        <f aca="false">IF(I1374="","",INDEX('Jobber quotes'!$C$2:$C$1101,MATCH(I1374,'Jobber quotes'!$A$2:$A$1101,0))-B1374)</f>
        <v/>
      </c>
    </row>
    <row r="1375" customFormat="false" ht="15" hidden="false" customHeight="false" outlineLevel="0" collapsed="false">
      <c r="A1375" s="23" t="n">
        <v>412350821</v>
      </c>
      <c r="B1375" s="24" t="n">
        <v>46271</v>
      </c>
      <c r="C1375" s="25" t="s">
        <v>290</v>
      </c>
      <c r="D1375" s="25" t="s">
        <v>111</v>
      </c>
      <c r="E1375" s="25" t="s">
        <v>107</v>
      </c>
      <c r="F1375" s="25" t="s">
        <v>94</v>
      </c>
      <c r="G1375" s="25" t="s">
        <v>115</v>
      </c>
      <c r="H1375" s="21"/>
      <c r="I1375" s="25"/>
      <c r="J1375" s="25"/>
      <c r="K1375" s="25"/>
      <c r="L1375" s="25" t="s">
        <v>164</v>
      </c>
      <c r="M1375" s="25"/>
      <c r="N1375" s="26" t="n">
        <f aca="false">DATE(YEAR(B1375),MONTH(B1375),1)</f>
        <v>46266</v>
      </c>
      <c r="O1375" s="12" t="str">
        <f aca="false">IF(I1375="","",INDEX('Jobber quotes'!$C$2:$C$1101,MATCH(I1375,'Jobber quotes'!$A$2:$A$1101,0))-B1375)</f>
        <v/>
      </c>
    </row>
    <row r="1376" customFormat="false" ht="15" hidden="false" customHeight="false" outlineLevel="0" collapsed="false">
      <c r="A1376" s="23" t="n">
        <v>412350841</v>
      </c>
      <c r="B1376" s="24" t="n">
        <v>46271</v>
      </c>
      <c r="C1376" s="25" t="s">
        <v>117</v>
      </c>
      <c r="D1376" s="25" t="s">
        <v>106</v>
      </c>
      <c r="E1376" s="25" t="s">
        <v>89</v>
      </c>
      <c r="F1376" s="25" t="s">
        <v>83</v>
      </c>
      <c r="G1376" s="25" t="s">
        <v>1683</v>
      </c>
      <c r="H1376" s="21" t="n">
        <v>6100</v>
      </c>
      <c r="I1376" s="25" t="s">
        <v>1776</v>
      </c>
      <c r="J1376" s="25" t="s">
        <v>1685</v>
      </c>
      <c r="K1376" s="25"/>
      <c r="L1376" s="25"/>
      <c r="M1376" s="25"/>
      <c r="N1376" s="26" t="n">
        <f aca="false">DATE(YEAR(B1376),MONTH(B1376),1)</f>
        <v>46266</v>
      </c>
      <c r="O1376" s="12" t="n">
        <f aca="false">IF(I1376="","",INDEX('Jobber quotes'!$C$2:$C$1101,MATCH(I1376,'Jobber quotes'!$A$2:$A$1101,0))-B1376)</f>
        <v>13</v>
      </c>
    </row>
    <row r="1377" customFormat="false" ht="15" hidden="false" customHeight="false" outlineLevel="0" collapsed="false">
      <c r="A1377" s="23" t="n">
        <v>412350901</v>
      </c>
      <c r="B1377" s="24" t="n">
        <v>46272</v>
      </c>
      <c r="C1377" s="25" t="s">
        <v>469</v>
      </c>
      <c r="D1377" s="25" t="s">
        <v>111</v>
      </c>
      <c r="E1377" s="25" t="s">
        <v>112</v>
      </c>
      <c r="F1377" s="25" t="s">
        <v>90</v>
      </c>
      <c r="G1377" s="25" t="s">
        <v>1683</v>
      </c>
      <c r="H1377" s="21" t="n">
        <v>31650</v>
      </c>
      <c r="I1377" s="25" t="s">
        <v>1777</v>
      </c>
      <c r="J1377" s="25" t="s">
        <v>1685</v>
      </c>
      <c r="K1377" s="25"/>
      <c r="L1377" s="25"/>
      <c r="M1377" s="25"/>
      <c r="N1377" s="26" t="n">
        <f aca="false">DATE(YEAR(B1377),MONTH(B1377),1)</f>
        <v>46266</v>
      </c>
      <c r="O1377" s="12" t="n">
        <f aca="false">IF(I1377="","",INDEX('Jobber quotes'!$C$2:$C$1101,MATCH(I1377,'Jobber quotes'!$A$2:$A$1101,0))-B1377)</f>
        <v>10</v>
      </c>
    </row>
    <row r="1378" customFormat="false" ht="15" hidden="false" customHeight="false" outlineLevel="0" collapsed="false">
      <c r="A1378" s="23" t="n">
        <v>412350921</v>
      </c>
      <c r="B1378" s="24" t="n">
        <v>46272</v>
      </c>
      <c r="C1378" s="25" t="s">
        <v>491</v>
      </c>
      <c r="D1378" s="25" t="s">
        <v>111</v>
      </c>
      <c r="E1378" s="25" t="s">
        <v>82</v>
      </c>
      <c r="F1378" s="25" t="s">
        <v>94</v>
      </c>
      <c r="G1378" s="25" t="s">
        <v>1683</v>
      </c>
      <c r="H1378" s="21" t="n">
        <v>33800</v>
      </c>
      <c r="I1378" s="25" t="s">
        <v>1778</v>
      </c>
      <c r="J1378" s="25" t="s">
        <v>1685</v>
      </c>
      <c r="K1378" s="25"/>
      <c r="L1378" s="25"/>
      <c r="M1378" s="25"/>
      <c r="N1378" s="26" t="n">
        <f aca="false">DATE(YEAR(B1378),MONTH(B1378),1)</f>
        <v>46266</v>
      </c>
      <c r="O1378" s="12" t="n">
        <f aca="false">IF(I1378="","",INDEX('Jobber quotes'!$C$2:$C$1101,MATCH(I1378,'Jobber quotes'!$A$2:$A$1101,0))-B1378)</f>
        <v>6</v>
      </c>
    </row>
    <row r="1379" customFormat="false" ht="15" hidden="false" customHeight="false" outlineLevel="0" collapsed="false">
      <c r="A1379" s="23" t="n">
        <v>412350976</v>
      </c>
      <c r="B1379" s="24" t="n">
        <v>46273</v>
      </c>
      <c r="C1379" s="25" t="s">
        <v>404</v>
      </c>
      <c r="D1379" s="25" t="s">
        <v>156</v>
      </c>
      <c r="E1379" s="25" t="s">
        <v>107</v>
      </c>
      <c r="F1379" s="25" t="s">
        <v>83</v>
      </c>
      <c r="G1379" s="25" t="s">
        <v>1683</v>
      </c>
      <c r="H1379" s="21" t="n">
        <v>13300</v>
      </c>
      <c r="I1379" s="25" t="s">
        <v>1779</v>
      </c>
      <c r="J1379" s="25" t="s">
        <v>1685</v>
      </c>
      <c r="K1379" s="25"/>
      <c r="L1379" s="25"/>
      <c r="M1379" s="25"/>
      <c r="N1379" s="26" t="n">
        <f aca="false">DATE(YEAR(B1379),MONTH(B1379),1)</f>
        <v>46266</v>
      </c>
      <c r="O1379" s="12" t="n">
        <f aca="false">IF(I1379="","",INDEX('Jobber quotes'!$C$2:$C$1101,MATCH(I1379,'Jobber quotes'!$A$2:$A$1101,0))-B1379)</f>
        <v>11</v>
      </c>
    </row>
    <row r="1380" customFormat="false" ht="15" hidden="false" customHeight="false" outlineLevel="0" collapsed="false">
      <c r="A1380" s="23" t="n">
        <v>412351001</v>
      </c>
      <c r="B1380" s="24" t="n">
        <v>46273</v>
      </c>
      <c r="C1380" s="25" t="s">
        <v>927</v>
      </c>
      <c r="D1380" s="25" t="s">
        <v>127</v>
      </c>
      <c r="E1380" s="25" t="s">
        <v>97</v>
      </c>
      <c r="F1380" s="25" t="s">
        <v>90</v>
      </c>
      <c r="G1380" s="25" t="s">
        <v>1683</v>
      </c>
      <c r="H1380" s="21" t="n">
        <v>14350</v>
      </c>
      <c r="I1380" s="25" t="s">
        <v>1780</v>
      </c>
      <c r="J1380" s="25" t="s">
        <v>1685</v>
      </c>
      <c r="K1380" s="25"/>
      <c r="L1380" s="25"/>
      <c r="M1380" s="25"/>
      <c r="N1380" s="26" t="n">
        <f aca="false">DATE(YEAR(B1380),MONTH(B1380),1)</f>
        <v>46266</v>
      </c>
      <c r="O1380" s="12" t="n">
        <f aca="false">IF(I1380="","",INDEX('Jobber quotes'!$C$2:$C$1101,MATCH(I1380,'Jobber quotes'!$A$2:$A$1101,0))-B1380)</f>
        <v>3</v>
      </c>
    </row>
    <row r="1381" customFormat="false" ht="15" hidden="false" customHeight="false" outlineLevel="0" collapsed="false">
      <c r="A1381" s="23" t="n">
        <v>412351044</v>
      </c>
      <c r="B1381" s="24" t="n">
        <v>46273</v>
      </c>
      <c r="C1381" s="25" t="s">
        <v>154</v>
      </c>
      <c r="D1381" s="25" t="s">
        <v>88</v>
      </c>
      <c r="E1381" s="25" t="s">
        <v>112</v>
      </c>
      <c r="F1381" s="25" t="s">
        <v>94</v>
      </c>
      <c r="G1381" s="25" t="s">
        <v>1683</v>
      </c>
      <c r="H1381" s="21" t="n">
        <v>11450</v>
      </c>
      <c r="I1381" s="25" t="s">
        <v>1781</v>
      </c>
      <c r="J1381" s="25" t="s">
        <v>1685</v>
      </c>
      <c r="K1381" s="25"/>
      <c r="L1381" s="25"/>
      <c r="M1381" s="25"/>
      <c r="N1381" s="26" t="n">
        <f aca="false">DATE(YEAR(B1381),MONTH(B1381),1)</f>
        <v>46266</v>
      </c>
      <c r="O1381" s="12" t="n">
        <f aca="false">IF(I1381="","",INDEX('Jobber quotes'!$C$2:$C$1101,MATCH(I1381,'Jobber quotes'!$A$2:$A$1101,0))-B1381)</f>
        <v>3</v>
      </c>
    </row>
    <row r="1382" customFormat="false" ht="15" hidden="false" customHeight="false" outlineLevel="0" collapsed="false">
      <c r="A1382" s="23" t="n">
        <v>412351083</v>
      </c>
      <c r="B1382" s="24" t="n">
        <v>46273</v>
      </c>
      <c r="C1382" s="25" t="s">
        <v>566</v>
      </c>
      <c r="D1382" s="25" t="s">
        <v>127</v>
      </c>
      <c r="E1382" s="25" t="s">
        <v>102</v>
      </c>
      <c r="F1382" s="25" t="s">
        <v>83</v>
      </c>
      <c r="G1382" s="25" t="s">
        <v>1683</v>
      </c>
      <c r="H1382" s="21" t="n">
        <v>11300</v>
      </c>
      <c r="I1382" s="25" t="s">
        <v>1782</v>
      </c>
      <c r="J1382" s="25" t="s">
        <v>1685</v>
      </c>
      <c r="K1382" s="25"/>
      <c r="L1382" s="25"/>
      <c r="M1382" s="25"/>
      <c r="N1382" s="26" t="n">
        <f aca="false">DATE(YEAR(B1382),MONTH(B1382),1)</f>
        <v>46266</v>
      </c>
      <c r="O1382" s="12" t="n">
        <f aca="false">IF(I1382="","",INDEX('Jobber quotes'!$C$2:$C$1101,MATCH(I1382,'Jobber quotes'!$A$2:$A$1101,0))-B1382)</f>
        <v>3</v>
      </c>
    </row>
    <row r="1383" customFormat="false" ht="15" hidden="false" customHeight="false" outlineLevel="0" collapsed="false">
      <c r="A1383" s="23" t="n">
        <v>412351127</v>
      </c>
      <c r="B1383" s="24" t="n">
        <v>46273</v>
      </c>
      <c r="C1383" s="25" t="s">
        <v>177</v>
      </c>
      <c r="D1383" s="25" t="s">
        <v>127</v>
      </c>
      <c r="E1383" s="25" t="s">
        <v>89</v>
      </c>
      <c r="F1383" s="25" t="s">
        <v>90</v>
      </c>
      <c r="G1383" s="25" t="s">
        <v>42</v>
      </c>
      <c r="H1383" s="21" t="n">
        <v>5050</v>
      </c>
      <c r="I1383" s="25" t="s">
        <v>1783</v>
      </c>
      <c r="J1383" s="25" t="s">
        <v>85</v>
      </c>
      <c r="K1383" s="25"/>
      <c r="L1383" s="25" t="s">
        <v>92</v>
      </c>
      <c r="M1383" s="25"/>
      <c r="N1383" s="26" t="n">
        <f aca="false">DATE(YEAR(B1383),MONTH(B1383),1)</f>
        <v>46266</v>
      </c>
      <c r="O1383" s="12" t="n">
        <f aca="false">IF(I1383="","",INDEX('Jobber quotes'!$C$2:$C$1101,MATCH(I1383,'Jobber quotes'!$A$2:$A$1101,0))-B1383)</f>
        <v>4</v>
      </c>
    </row>
    <row r="1384" customFormat="false" ht="15" hidden="false" customHeight="false" outlineLevel="0" collapsed="false">
      <c r="A1384" s="23" t="n">
        <v>412351160</v>
      </c>
      <c r="B1384" s="24" t="n">
        <v>46273</v>
      </c>
      <c r="C1384" s="25" t="s">
        <v>580</v>
      </c>
      <c r="D1384" s="25" t="s">
        <v>111</v>
      </c>
      <c r="E1384" s="25" t="s">
        <v>89</v>
      </c>
      <c r="F1384" s="25" t="s">
        <v>94</v>
      </c>
      <c r="G1384" s="25" t="s">
        <v>41</v>
      </c>
      <c r="H1384" s="21" t="n">
        <v>13850</v>
      </c>
      <c r="I1384" s="25" t="s">
        <v>1784</v>
      </c>
      <c r="J1384" s="25" t="s">
        <v>119</v>
      </c>
      <c r="K1384" s="25" t="s">
        <v>1785</v>
      </c>
      <c r="L1384" s="25"/>
      <c r="M1384" s="25"/>
      <c r="N1384" s="26" t="n">
        <f aca="false">DATE(YEAR(B1384),MONTH(B1384),1)</f>
        <v>46266</v>
      </c>
      <c r="O1384" s="12" t="n">
        <f aca="false">IF(I1384="","",INDEX('Jobber quotes'!$C$2:$C$1101,MATCH(I1384,'Jobber quotes'!$A$2:$A$1101,0))-B1384)</f>
        <v>5</v>
      </c>
    </row>
    <row r="1385" customFormat="false" ht="15" hidden="false" customHeight="false" outlineLevel="0" collapsed="false">
      <c r="A1385" s="23" t="n">
        <v>412351188</v>
      </c>
      <c r="B1385" s="24" t="n">
        <v>46274</v>
      </c>
      <c r="C1385" s="25" t="s">
        <v>1136</v>
      </c>
      <c r="D1385" s="25" t="s">
        <v>101</v>
      </c>
      <c r="E1385" s="25" t="s">
        <v>89</v>
      </c>
      <c r="F1385" s="25" t="s">
        <v>83</v>
      </c>
      <c r="G1385" s="25" t="s">
        <v>41</v>
      </c>
      <c r="H1385" s="21" t="n">
        <v>19100</v>
      </c>
      <c r="I1385" s="25" t="s">
        <v>1786</v>
      </c>
      <c r="J1385" s="25" t="s">
        <v>119</v>
      </c>
      <c r="K1385" s="25" t="s">
        <v>1787</v>
      </c>
      <c r="L1385" s="25"/>
      <c r="M1385" s="25"/>
      <c r="N1385" s="26" t="n">
        <f aca="false">DATE(YEAR(B1385),MONTH(B1385),1)</f>
        <v>46266</v>
      </c>
      <c r="O1385" s="12" t="n">
        <f aca="false">IF(I1385="","",INDEX('Jobber quotes'!$C$2:$C$1101,MATCH(I1385,'Jobber quotes'!$A$2:$A$1101,0))-B1385)</f>
        <v>6</v>
      </c>
    </row>
    <row r="1386" customFormat="false" ht="15" hidden="false" customHeight="false" outlineLevel="0" collapsed="false">
      <c r="A1386" s="23" t="n">
        <v>412351212</v>
      </c>
      <c r="B1386" s="24" t="n">
        <v>46274</v>
      </c>
      <c r="C1386" s="25" t="s">
        <v>343</v>
      </c>
      <c r="D1386" s="25" t="s">
        <v>88</v>
      </c>
      <c r="E1386" s="25" t="s">
        <v>102</v>
      </c>
      <c r="F1386" s="25" t="s">
        <v>90</v>
      </c>
      <c r="G1386" s="25" t="s">
        <v>1683</v>
      </c>
      <c r="H1386" s="21" t="n">
        <v>28100</v>
      </c>
      <c r="I1386" s="25" t="s">
        <v>1788</v>
      </c>
      <c r="J1386" s="25" t="s">
        <v>1685</v>
      </c>
      <c r="K1386" s="25"/>
      <c r="L1386" s="25"/>
      <c r="M1386" s="25"/>
      <c r="N1386" s="26" t="n">
        <f aca="false">DATE(YEAR(B1386),MONTH(B1386),1)</f>
        <v>46266</v>
      </c>
      <c r="O1386" s="12" t="n">
        <f aca="false">IF(I1386="","",INDEX('Jobber quotes'!$C$2:$C$1101,MATCH(I1386,'Jobber quotes'!$A$2:$A$1101,0))-B1386)</f>
        <v>6</v>
      </c>
    </row>
    <row r="1387" customFormat="false" ht="15" hidden="false" customHeight="false" outlineLevel="0" collapsed="false">
      <c r="A1387" s="23" t="n">
        <v>412351259</v>
      </c>
      <c r="B1387" s="24" t="n">
        <v>46274</v>
      </c>
      <c r="C1387" s="25" t="s">
        <v>678</v>
      </c>
      <c r="D1387" s="25" t="s">
        <v>106</v>
      </c>
      <c r="E1387" s="25" t="s">
        <v>97</v>
      </c>
      <c r="F1387" s="25" t="s">
        <v>94</v>
      </c>
      <c r="G1387" s="25" t="s">
        <v>1683</v>
      </c>
      <c r="H1387" s="21" t="n">
        <v>1750</v>
      </c>
      <c r="I1387" s="25" t="s">
        <v>1789</v>
      </c>
      <c r="J1387" s="25" t="s">
        <v>1685</v>
      </c>
      <c r="K1387" s="25"/>
      <c r="L1387" s="25"/>
      <c r="M1387" s="25"/>
      <c r="N1387" s="26" t="n">
        <f aca="false">DATE(YEAR(B1387),MONTH(B1387),1)</f>
        <v>46266</v>
      </c>
      <c r="O1387" s="12" t="n">
        <f aca="false">IF(I1387="","",INDEX('Jobber quotes'!$C$2:$C$1101,MATCH(I1387,'Jobber quotes'!$A$2:$A$1101,0))-B1387)</f>
        <v>13</v>
      </c>
    </row>
    <row r="1388" customFormat="false" ht="15" hidden="false" customHeight="false" outlineLevel="0" collapsed="false">
      <c r="A1388" s="23" t="n">
        <v>412351288</v>
      </c>
      <c r="B1388" s="24" t="n">
        <v>46274</v>
      </c>
      <c r="C1388" s="25" t="s">
        <v>185</v>
      </c>
      <c r="D1388" s="25" t="s">
        <v>111</v>
      </c>
      <c r="E1388" s="25" t="s">
        <v>82</v>
      </c>
      <c r="F1388" s="25" t="s">
        <v>83</v>
      </c>
      <c r="G1388" s="25" t="s">
        <v>1683</v>
      </c>
      <c r="H1388" s="21" t="n">
        <v>17950</v>
      </c>
      <c r="I1388" s="25" t="s">
        <v>1790</v>
      </c>
      <c r="J1388" s="25" t="s">
        <v>1685</v>
      </c>
      <c r="K1388" s="25"/>
      <c r="L1388" s="25"/>
      <c r="M1388" s="25"/>
      <c r="N1388" s="26" t="n">
        <f aca="false">DATE(YEAR(B1388),MONTH(B1388),1)</f>
        <v>46266</v>
      </c>
      <c r="O1388" s="12" t="n">
        <f aca="false">IF(I1388="","",INDEX('Jobber quotes'!$C$2:$C$1101,MATCH(I1388,'Jobber quotes'!$A$2:$A$1101,0))-B1388)</f>
        <v>1</v>
      </c>
    </row>
    <row r="1389" customFormat="false" ht="15" hidden="false" customHeight="false" outlineLevel="0" collapsed="false">
      <c r="A1389" s="23" t="n">
        <v>412351338</v>
      </c>
      <c r="B1389" s="24" t="n">
        <v>46274</v>
      </c>
      <c r="C1389" s="25" t="s">
        <v>927</v>
      </c>
      <c r="D1389" s="25" t="s">
        <v>127</v>
      </c>
      <c r="E1389" s="25" t="s">
        <v>112</v>
      </c>
      <c r="F1389" s="25" t="s">
        <v>90</v>
      </c>
      <c r="G1389" s="25" t="s">
        <v>1683</v>
      </c>
      <c r="H1389" s="21" t="n">
        <v>7050</v>
      </c>
      <c r="I1389" s="25" t="s">
        <v>1791</v>
      </c>
      <c r="J1389" s="25" t="s">
        <v>1685</v>
      </c>
      <c r="K1389" s="25"/>
      <c r="L1389" s="25"/>
      <c r="M1389" s="25"/>
      <c r="N1389" s="26" t="n">
        <f aca="false">DATE(YEAR(B1389),MONTH(B1389),1)</f>
        <v>46266</v>
      </c>
      <c r="O1389" s="12" t="n">
        <f aca="false">IF(I1389="","",INDEX('Jobber quotes'!$C$2:$C$1101,MATCH(I1389,'Jobber quotes'!$A$2:$A$1101,0))-B1389)</f>
        <v>8</v>
      </c>
    </row>
    <row r="1390" customFormat="false" ht="15" hidden="false" customHeight="false" outlineLevel="0" collapsed="false">
      <c r="A1390" s="23" t="n">
        <v>412351357</v>
      </c>
      <c r="B1390" s="24" t="n">
        <v>46275</v>
      </c>
      <c r="C1390" s="25" t="s">
        <v>722</v>
      </c>
      <c r="D1390" s="25" t="s">
        <v>88</v>
      </c>
      <c r="E1390" s="25" t="s">
        <v>89</v>
      </c>
      <c r="F1390" s="25" t="s">
        <v>94</v>
      </c>
      <c r="G1390" s="25" t="s">
        <v>1683</v>
      </c>
      <c r="H1390" s="21" t="n">
        <v>29700</v>
      </c>
      <c r="I1390" s="25" t="s">
        <v>1792</v>
      </c>
      <c r="J1390" s="25" t="s">
        <v>1685</v>
      </c>
      <c r="K1390" s="25"/>
      <c r="L1390" s="25"/>
      <c r="M1390" s="25"/>
      <c r="N1390" s="26" t="n">
        <f aca="false">DATE(YEAR(B1390),MONTH(B1390),1)</f>
        <v>46266</v>
      </c>
      <c r="O1390" s="12" t="n">
        <f aca="false">IF(I1390="","",INDEX('Jobber quotes'!$C$2:$C$1101,MATCH(I1390,'Jobber quotes'!$A$2:$A$1101,0))-B1390)</f>
        <v>4</v>
      </c>
    </row>
    <row r="1391" customFormat="false" ht="15" hidden="false" customHeight="false" outlineLevel="0" collapsed="false">
      <c r="A1391" s="23" t="n">
        <v>412351399</v>
      </c>
      <c r="B1391" s="24" t="n">
        <v>46275</v>
      </c>
      <c r="C1391" s="25" t="s">
        <v>773</v>
      </c>
      <c r="D1391" s="25" t="s">
        <v>156</v>
      </c>
      <c r="E1391" s="25" t="s">
        <v>112</v>
      </c>
      <c r="F1391" s="25" t="s">
        <v>83</v>
      </c>
      <c r="G1391" s="25" t="s">
        <v>1683</v>
      </c>
      <c r="H1391" s="21" t="n">
        <v>12250</v>
      </c>
      <c r="I1391" s="25" t="s">
        <v>1793</v>
      </c>
      <c r="J1391" s="25" t="s">
        <v>1685</v>
      </c>
      <c r="K1391" s="25"/>
      <c r="L1391" s="25"/>
      <c r="M1391" s="25"/>
      <c r="N1391" s="26" t="n">
        <f aca="false">DATE(YEAR(B1391),MONTH(B1391),1)</f>
        <v>46266</v>
      </c>
      <c r="O1391" s="12" t="n">
        <f aca="false">IF(I1391="","",INDEX('Jobber quotes'!$C$2:$C$1101,MATCH(I1391,'Jobber quotes'!$A$2:$A$1101,0))-B1391)</f>
        <v>8</v>
      </c>
    </row>
    <row r="1392" customFormat="false" ht="15" hidden="false" customHeight="false" outlineLevel="0" collapsed="false">
      <c r="A1392" s="23" t="n">
        <v>412351438</v>
      </c>
      <c r="B1392" s="24" t="n">
        <v>46275</v>
      </c>
      <c r="C1392" s="25" t="s">
        <v>701</v>
      </c>
      <c r="D1392" s="25" t="s">
        <v>111</v>
      </c>
      <c r="E1392" s="25" t="s">
        <v>82</v>
      </c>
      <c r="F1392" s="25" t="s">
        <v>90</v>
      </c>
      <c r="G1392" s="25" t="s">
        <v>1683</v>
      </c>
      <c r="H1392" s="21" t="n">
        <v>31650</v>
      </c>
      <c r="I1392" s="25" t="s">
        <v>1794</v>
      </c>
      <c r="J1392" s="25" t="s">
        <v>1685</v>
      </c>
      <c r="K1392" s="25"/>
      <c r="L1392" s="25"/>
      <c r="M1392" s="25"/>
      <c r="N1392" s="26" t="n">
        <f aca="false">DATE(YEAR(B1392),MONTH(B1392),1)</f>
        <v>46266</v>
      </c>
      <c r="O1392" s="12" t="n">
        <f aca="false">IF(I1392="","",INDEX('Jobber quotes'!$C$2:$C$1101,MATCH(I1392,'Jobber quotes'!$A$2:$A$1101,0))-B1392)</f>
        <v>6</v>
      </c>
    </row>
    <row r="1393" customFormat="false" ht="15" hidden="false" customHeight="false" outlineLevel="0" collapsed="false">
      <c r="A1393" s="23" t="n">
        <v>412351474</v>
      </c>
      <c r="B1393" s="24" t="n">
        <v>46275</v>
      </c>
      <c r="C1393" s="25" t="s">
        <v>738</v>
      </c>
      <c r="D1393" s="25" t="s">
        <v>101</v>
      </c>
      <c r="E1393" s="25" t="s">
        <v>97</v>
      </c>
      <c r="F1393" s="25" t="s">
        <v>94</v>
      </c>
      <c r="G1393" s="25" t="s">
        <v>115</v>
      </c>
      <c r="H1393" s="21"/>
      <c r="I1393" s="25"/>
      <c r="J1393" s="25"/>
      <c r="K1393" s="25"/>
      <c r="L1393" s="25" t="s">
        <v>116</v>
      </c>
      <c r="M1393" s="25"/>
      <c r="N1393" s="26" t="n">
        <f aca="false">DATE(YEAR(B1393),MONTH(B1393),1)</f>
        <v>46266</v>
      </c>
      <c r="O1393" s="12" t="str">
        <f aca="false">IF(I1393="","",INDEX('Jobber quotes'!$C$2:$C$1101,MATCH(I1393,'Jobber quotes'!$A$2:$A$1101,0))-B1393)</f>
        <v/>
      </c>
    </row>
    <row r="1394" customFormat="false" ht="15" hidden="false" customHeight="false" outlineLevel="0" collapsed="false">
      <c r="A1394" s="23" t="n">
        <v>412351518</v>
      </c>
      <c r="B1394" s="24" t="n">
        <v>46275</v>
      </c>
      <c r="C1394" s="25" t="s">
        <v>375</v>
      </c>
      <c r="D1394" s="25" t="s">
        <v>88</v>
      </c>
      <c r="E1394" s="25" t="s">
        <v>89</v>
      </c>
      <c r="F1394" s="25" t="s">
        <v>83</v>
      </c>
      <c r="G1394" s="25" t="s">
        <v>1683</v>
      </c>
      <c r="H1394" s="21" t="n">
        <v>23000</v>
      </c>
      <c r="I1394" s="25" t="s">
        <v>1795</v>
      </c>
      <c r="J1394" s="25" t="s">
        <v>1685</v>
      </c>
      <c r="K1394" s="25"/>
      <c r="L1394" s="25"/>
      <c r="M1394" s="25"/>
      <c r="N1394" s="26" t="n">
        <f aca="false">DATE(YEAR(B1394),MONTH(B1394),1)</f>
        <v>46266</v>
      </c>
      <c r="O1394" s="12" t="n">
        <f aca="false">IF(I1394="","",INDEX('Jobber quotes'!$C$2:$C$1101,MATCH(I1394,'Jobber quotes'!$A$2:$A$1101,0))-B1394)</f>
        <v>12</v>
      </c>
    </row>
    <row r="1395" customFormat="false" ht="15" hidden="false" customHeight="false" outlineLevel="0" collapsed="false">
      <c r="A1395" s="23" t="n">
        <v>412351560</v>
      </c>
      <c r="B1395" s="24" t="n">
        <v>46275</v>
      </c>
      <c r="C1395" s="25" t="s">
        <v>413</v>
      </c>
      <c r="D1395" s="25" t="s">
        <v>127</v>
      </c>
      <c r="E1395" s="25" t="s">
        <v>97</v>
      </c>
      <c r="F1395" s="25" t="s">
        <v>90</v>
      </c>
      <c r="G1395" s="25" t="s">
        <v>1683</v>
      </c>
      <c r="H1395" s="21" t="n">
        <v>6250</v>
      </c>
      <c r="I1395" s="25" t="s">
        <v>1796</v>
      </c>
      <c r="J1395" s="25" t="s">
        <v>1685</v>
      </c>
      <c r="K1395" s="25"/>
      <c r="L1395" s="25"/>
      <c r="M1395" s="25"/>
      <c r="N1395" s="26" t="n">
        <f aca="false">DATE(YEAR(B1395),MONTH(B1395),1)</f>
        <v>46266</v>
      </c>
      <c r="O1395" s="12" t="n">
        <f aca="false">IF(I1395="","",INDEX('Jobber quotes'!$C$2:$C$1101,MATCH(I1395,'Jobber quotes'!$A$2:$A$1101,0))-B1395)</f>
        <v>6</v>
      </c>
    </row>
    <row r="1396" customFormat="false" ht="15" hidden="false" customHeight="false" outlineLevel="0" collapsed="false">
      <c r="A1396" s="23" t="n">
        <v>412351593</v>
      </c>
      <c r="B1396" s="24" t="n">
        <v>46276</v>
      </c>
      <c r="C1396" s="25" t="s">
        <v>669</v>
      </c>
      <c r="D1396" s="25" t="s">
        <v>156</v>
      </c>
      <c r="E1396" s="25" t="s">
        <v>107</v>
      </c>
      <c r="F1396" s="25" t="s">
        <v>94</v>
      </c>
      <c r="G1396" s="25" t="s">
        <v>1683</v>
      </c>
      <c r="H1396" s="21" t="n">
        <v>6150</v>
      </c>
      <c r="I1396" s="25" t="s">
        <v>1797</v>
      </c>
      <c r="J1396" s="25" t="s">
        <v>1685</v>
      </c>
      <c r="K1396" s="25"/>
      <c r="L1396" s="25"/>
      <c r="M1396" s="25"/>
      <c r="N1396" s="26" t="n">
        <f aca="false">DATE(YEAR(B1396),MONTH(B1396),1)</f>
        <v>46266</v>
      </c>
      <c r="O1396" s="12" t="n">
        <f aca="false">IF(I1396="","",INDEX('Jobber quotes'!$C$2:$C$1101,MATCH(I1396,'Jobber quotes'!$A$2:$A$1101,0))-B1396)</f>
        <v>13</v>
      </c>
    </row>
    <row r="1397" customFormat="false" ht="15" hidden="false" customHeight="false" outlineLevel="0" collapsed="false">
      <c r="A1397" s="23" t="n">
        <v>412351629</v>
      </c>
      <c r="B1397" s="24" t="n">
        <v>46276</v>
      </c>
      <c r="C1397" s="25" t="s">
        <v>351</v>
      </c>
      <c r="D1397" s="25" t="s">
        <v>111</v>
      </c>
      <c r="E1397" s="25" t="s">
        <v>82</v>
      </c>
      <c r="F1397" s="25" t="s">
        <v>83</v>
      </c>
      <c r="G1397" s="25" t="s">
        <v>41</v>
      </c>
      <c r="H1397" s="21" t="n">
        <v>22800</v>
      </c>
      <c r="I1397" s="25" t="s">
        <v>1798</v>
      </c>
      <c r="J1397" s="25" t="s">
        <v>119</v>
      </c>
      <c r="K1397" s="25" t="s">
        <v>1799</v>
      </c>
      <c r="L1397" s="25"/>
      <c r="M1397" s="25"/>
      <c r="N1397" s="26" t="n">
        <f aca="false">DATE(YEAR(B1397),MONTH(B1397),1)</f>
        <v>46266</v>
      </c>
      <c r="O1397" s="12" t="n">
        <f aca="false">IF(I1397="","",INDEX('Jobber quotes'!$C$2:$C$1101,MATCH(I1397,'Jobber quotes'!$A$2:$A$1101,0))-B1397)</f>
        <v>6</v>
      </c>
    </row>
    <row r="1398" customFormat="false" ht="15" hidden="false" customHeight="false" outlineLevel="0" collapsed="false">
      <c r="A1398" s="23" t="n">
        <v>412351663</v>
      </c>
      <c r="B1398" s="24" t="n">
        <v>46276</v>
      </c>
      <c r="C1398" s="25" t="s">
        <v>1015</v>
      </c>
      <c r="D1398" s="25" t="s">
        <v>106</v>
      </c>
      <c r="E1398" s="25" t="s">
        <v>112</v>
      </c>
      <c r="F1398" s="25" t="s">
        <v>90</v>
      </c>
      <c r="G1398" s="25" t="s">
        <v>115</v>
      </c>
      <c r="H1398" s="21"/>
      <c r="I1398" s="25"/>
      <c r="J1398" s="25"/>
      <c r="K1398" s="25"/>
      <c r="L1398" s="25" t="s">
        <v>164</v>
      </c>
      <c r="M1398" s="25"/>
      <c r="N1398" s="26" t="n">
        <f aca="false">DATE(YEAR(B1398),MONTH(B1398),1)</f>
        <v>46266</v>
      </c>
      <c r="O1398" s="12" t="str">
        <f aca="false">IF(I1398="","",INDEX('Jobber quotes'!$C$2:$C$1101,MATCH(I1398,'Jobber quotes'!$A$2:$A$1101,0))-B1398)</f>
        <v/>
      </c>
    </row>
    <row r="1399" customFormat="false" ht="15" hidden="false" customHeight="false" outlineLevel="0" collapsed="false">
      <c r="A1399" s="23" t="n">
        <v>412351691</v>
      </c>
      <c r="B1399" s="24" t="n">
        <v>46276</v>
      </c>
      <c r="C1399" s="25" t="s">
        <v>523</v>
      </c>
      <c r="D1399" s="25" t="s">
        <v>111</v>
      </c>
      <c r="E1399" s="25" t="s">
        <v>89</v>
      </c>
      <c r="F1399" s="25" t="s">
        <v>94</v>
      </c>
      <c r="G1399" s="25" t="s">
        <v>1683</v>
      </c>
      <c r="H1399" s="21" t="n">
        <v>36850</v>
      </c>
      <c r="I1399" s="25" t="s">
        <v>1800</v>
      </c>
      <c r="J1399" s="25" t="s">
        <v>1685</v>
      </c>
      <c r="K1399" s="25"/>
      <c r="L1399" s="25"/>
      <c r="M1399" s="25"/>
      <c r="N1399" s="26" t="n">
        <f aca="false">DATE(YEAR(B1399),MONTH(B1399),1)</f>
        <v>46266</v>
      </c>
      <c r="O1399" s="12" t="n">
        <f aca="false">IF(I1399="","",INDEX('Jobber quotes'!$C$2:$C$1101,MATCH(I1399,'Jobber quotes'!$A$2:$A$1101,0))-B1399)</f>
        <v>6</v>
      </c>
    </row>
    <row r="1400" customFormat="false" ht="15" hidden="false" customHeight="false" outlineLevel="0" collapsed="false">
      <c r="A1400" s="23" t="n">
        <v>412351744</v>
      </c>
      <c r="B1400" s="24" t="n">
        <v>46276</v>
      </c>
      <c r="C1400" s="25" t="s">
        <v>379</v>
      </c>
      <c r="D1400" s="25" t="s">
        <v>88</v>
      </c>
      <c r="E1400" s="25" t="s">
        <v>102</v>
      </c>
      <c r="F1400" s="25" t="s">
        <v>83</v>
      </c>
      <c r="G1400" s="25" t="s">
        <v>41</v>
      </c>
      <c r="H1400" s="21" t="n">
        <v>14900</v>
      </c>
      <c r="I1400" s="25" t="s">
        <v>1801</v>
      </c>
      <c r="J1400" s="25" t="s">
        <v>119</v>
      </c>
      <c r="K1400" s="25" t="s">
        <v>1802</v>
      </c>
      <c r="L1400" s="25"/>
      <c r="M1400" s="25"/>
      <c r="N1400" s="26" t="n">
        <f aca="false">DATE(YEAR(B1400),MONTH(B1400),1)</f>
        <v>46266</v>
      </c>
      <c r="O1400" s="12" t="n">
        <f aca="false">IF(I1400="","",INDEX('Jobber quotes'!$C$2:$C$1101,MATCH(I1400,'Jobber quotes'!$A$2:$A$1101,0))-B1400)</f>
        <v>3</v>
      </c>
    </row>
    <row r="1401" customFormat="false" ht="15" hidden="false" customHeight="false" outlineLevel="0" collapsed="false">
      <c r="A1401" s="23" t="n">
        <v>412351787</v>
      </c>
      <c r="B1401" s="24" t="n">
        <v>46276</v>
      </c>
      <c r="C1401" s="25" t="s">
        <v>212</v>
      </c>
      <c r="D1401" s="25" t="s">
        <v>101</v>
      </c>
      <c r="E1401" s="25" t="s">
        <v>82</v>
      </c>
      <c r="F1401" s="25" t="s">
        <v>90</v>
      </c>
      <c r="G1401" s="25" t="s">
        <v>1683</v>
      </c>
      <c r="H1401" s="21" t="n">
        <v>24300</v>
      </c>
      <c r="I1401" s="25" t="s">
        <v>1803</v>
      </c>
      <c r="J1401" s="25" t="s">
        <v>1685</v>
      </c>
      <c r="K1401" s="25"/>
      <c r="L1401" s="25"/>
      <c r="M1401" s="25"/>
      <c r="N1401" s="26" t="n">
        <f aca="false">DATE(YEAR(B1401),MONTH(B1401),1)</f>
        <v>46266</v>
      </c>
      <c r="O1401" s="12" t="n">
        <f aca="false">IF(I1401="","",INDEX('Jobber quotes'!$C$2:$C$1101,MATCH(I1401,'Jobber quotes'!$A$2:$A$1101,0))-B1401)</f>
        <v>3</v>
      </c>
    </row>
    <row r="1402" customFormat="false" ht="15" hidden="false" customHeight="false" outlineLevel="0" collapsed="false">
      <c r="A1402" s="23" t="n">
        <v>412351802</v>
      </c>
      <c r="B1402" s="24" t="n">
        <v>46276</v>
      </c>
      <c r="C1402" s="25" t="s">
        <v>153</v>
      </c>
      <c r="D1402" s="25" t="s">
        <v>111</v>
      </c>
      <c r="E1402" s="25" t="s">
        <v>82</v>
      </c>
      <c r="F1402" s="25" t="s">
        <v>94</v>
      </c>
      <c r="G1402" s="25" t="s">
        <v>1683</v>
      </c>
      <c r="H1402" s="21" t="n">
        <v>36700</v>
      </c>
      <c r="I1402" s="25" t="s">
        <v>1804</v>
      </c>
      <c r="J1402" s="25" t="s">
        <v>1685</v>
      </c>
      <c r="K1402" s="25"/>
      <c r="L1402" s="25"/>
      <c r="M1402" s="25"/>
      <c r="N1402" s="26" t="n">
        <f aca="false">DATE(YEAR(B1402),MONTH(B1402),1)</f>
        <v>46266</v>
      </c>
      <c r="O1402" s="12" t="n">
        <f aca="false">IF(I1402="","",INDEX('Jobber quotes'!$C$2:$C$1101,MATCH(I1402,'Jobber quotes'!$A$2:$A$1101,0))-B1402)</f>
        <v>4</v>
      </c>
    </row>
    <row r="1403" customFormat="false" ht="15" hidden="false" customHeight="false" outlineLevel="0" collapsed="false">
      <c r="A1403" s="23" t="n">
        <v>412351853</v>
      </c>
      <c r="B1403" s="24" t="n">
        <v>46277</v>
      </c>
      <c r="C1403" s="25" t="s">
        <v>375</v>
      </c>
      <c r="D1403" s="25" t="s">
        <v>88</v>
      </c>
      <c r="E1403" s="25" t="s">
        <v>97</v>
      </c>
      <c r="F1403" s="25" t="s">
        <v>83</v>
      </c>
      <c r="G1403" s="25" t="s">
        <v>115</v>
      </c>
      <c r="H1403" s="21"/>
      <c r="I1403" s="25"/>
      <c r="J1403" s="25"/>
      <c r="K1403" s="25"/>
      <c r="L1403" s="25" t="s">
        <v>116</v>
      </c>
      <c r="M1403" s="25"/>
      <c r="N1403" s="26" t="n">
        <f aca="false">DATE(YEAR(B1403),MONTH(B1403),1)</f>
        <v>46266</v>
      </c>
      <c r="O1403" s="12" t="str">
        <f aca="false">IF(I1403="","",INDEX('Jobber quotes'!$C$2:$C$1101,MATCH(I1403,'Jobber quotes'!$A$2:$A$1101,0))-B1403)</f>
        <v/>
      </c>
    </row>
    <row r="1404" customFormat="false" ht="15" hidden="false" customHeight="false" outlineLevel="0" collapsed="false">
      <c r="A1404" s="23" t="n">
        <v>412351889</v>
      </c>
      <c r="B1404" s="24" t="n">
        <v>46277</v>
      </c>
      <c r="C1404" s="25" t="s">
        <v>141</v>
      </c>
      <c r="D1404" s="25" t="s">
        <v>127</v>
      </c>
      <c r="E1404" s="25" t="s">
        <v>82</v>
      </c>
      <c r="F1404" s="25" t="s">
        <v>90</v>
      </c>
      <c r="G1404" s="25" t="s">
        <v>1683</v>
      </c>
      <c r="H1404" s="21" t="n">
        <v>9000</v>
      </c>
      <c r="I1404" s="25" t="s">
        <v>1805</v>
      </c>
      <c r="J1404" s="25" t="s">
        <v>1685</v>
      </c>
      <c r="K1404" s="25"/>
      <c r="L1404" s="25"/>
      <c r="M1404" s="25"/>
      <c r="N1404" s="26" t="n">
        <f aca="false">DATE(YEAR(B1404),MONTH(B1404),1)</f>
        <v>46266</v>
      </c>
      <c r="O1404" s="12" t="n">
        <f aca="false">IF(I1404="","",INDEX('Jobber quotes'!$C$2:$C$1101,MATCH(I1404,'Jobber quotes'!$A$2:$A$1101,0))-B1404)</f>
        <v>1</v>
      </c>
    </row>
    <row r="1405" customFormat="false" ht="15" hidden="false" customHeight="false" outlineLevel="0" collapsed="false">
      <c r="A1405" s="23" t="n">
        <v>412351920</v>
      </c>
      <c r="B1405" s="24" t="n">
        <v>46278</v>
      </c>
      <c r="C1405" s="25" t="s">
        <v>282</v>
      </c>
      <c r="D1405" s="25" t="s">
        <v>156</v>
      </c>
      <c r="E1405" s="25" t="s">
        <v>89</v>
      </c>
      <c r="F1405" s="25" t="s">
        <v>94</v>
      </c>
      <c r="G1405" s="25" t="s">
        <v>1683</v>
      </c>
      <c r="H1405" s="21" t="n">
        <v>27000</v>
      </c>
      <c r="I1405" s="25" t="s">
        <v>1806</v>
      </c>
      <c r="J1405" s="25" t="s">
        <v>1685</v>
      </c>
      <c r="K1405" s="25"/>
      <c r="L1405" s="25"/>
      <c r="M1405" s="25"/>
      <c r="N1405" s="26" t="n">
        <f aca="false">DATE(YEAR(B1405),MONTH(B1405),1)</f>
        <v>46266</v>
      </c>
      <c r="O1405" s="12" t="n">
        <f aca="false">IF(I1405="","",INDEX('Jobber quotes'!$C$2:$C$1101,MATCH(I1405,'Jobber quotes'!$A$2:$A$1101,0))-B1405)</f>
        <v>2</v>
      </c>
    </row>
    <row r="1406" customFormat="false" ht="15" hidden="false" customHeight="false" outlineLevel="0" collapsed="false">
      <c r="A1406" s="23" t="n">
        <v>412351969</v>
      </c>
      <c r="B1406" s="24" t="n">
        <v>46278</v>
      </c>
      <c r="C1406" s="25" t="s">
        <v>1533</v>
      </c>
      <c r="D1406" s="25" t="s">
        <v>111</v>
      </c>
      <c r="E1406" s="25" t="s">
        <v>102</v>
      </c>
      <c r="F1406" s="25" t="s">
        <v>83</v>
      </c>
      <c r="G1406" s="25" t="s">
        <v>1683</v>
      </c>
      <c r="H1406" s="21" t="n">
        <v>9050</v>
      </c>
      <c r="I1406" s="25" t="s">
        <v>1807</v>
      </c>
      <c r="J1406" s="25" t="s">
        <v>1685</v>
      </c>
      <c r="K1406" s="25"/>
      <c r="L1406" s="25"/>
      <c r="M1406" s="25"/>
      <c r="N1406" s="26" t="n">
        <f aca="false">DATE(YEAR(B1406),MONTH(B1406),1)</f>
        <v>46266</v>
      </c>
      <c r="O1406" s="12" t="n">
        <f aca="false">IF(I1406="","",INDEX('Jobber quotes'!$C$2:$C$1101,MATCH(I1406,'Jobber quotes'!$A$2:$A$1101,0))-B1406)</f>
        <v>4</v>
      </c>
    </row>
    <row r="1407" customFormat="false" ht="15" hidden="false" customHeight="false" outlineLevel="0" collapsed="false">
      <c r="A1407" s="23" t="n">
        <v>412351992</v>
      </c>
      <c r="B1407" s="24" t="n">
        <v>46278</v>
      </c>
      <c r="C1407" s="25" t="s">
        <v>214</v>
      </c>
      <c r="D1407" s="25" t="s">
        <v>127</v>
      </c>
      <c r="E1407" s="25" t="s">
        <v>82</v>
      </c>
      <c r="F1407" s="25" t="s">
        <v>90</v>
      </c>
      <c r="G1407" s="25" t="s">
        <v>41</v>
      </c>
      <c r="H1407" s="21" t="n">
        <v>13300</v>
      </c>
      <c r="I1407" s="25" t="s">
        <v>1808</v>
      </c>
      <c r="J1407" s="25" t="s">
        <v>119</v>
      </c>
      <c r="K1407" s="25" t="s">
        <v>1809</v>
      </c>
      <c r="L1407" s="25"/>
      <c r="M1407" s="25"/>
      <c r="N1407" s="26" t="n">
        <f aca="false">DATE(YEAR(B1407),MONTH(B1407),1)</f>
        <v>46266</v>
      </c>
      <c r="O1407" s="12" t="n">
        <f aca="false">IF(I1407="","",INDEX('Jobber quotes'!$C$2:$C$1101,MATCH(I1407,'Jobber quotes'!$A$2:$A$1101,0))-B1407)</f>
        <v>1</v>
      </c>
    </row>
    <row r="1408" customFormat="false" ht="15" hidden="false" customHeight="false" outlineLevel="0" collapsed="false">
      <c r="A1408" s="23" t="n">
        <v>412352036</v>
      </c>
      <c r="B1408" s="24" t="n">
        <v>46279</v>
      </c>
      <c r="C1408" s="25" t="s">
        <v>93</v>
      </c>
      <c r="D1408" s="25" t="s">
        <v>81</v>
      </c>
      <c r="E1408" s="25" t="s">
        <v>89</v>
      </c>
      <c r="F1408" s="25" t="s">
        <v>94</v>
      </c>
      <c r="G1408" s="25" t="s">
        <v>1683</v>
      </c>
      <c r="H1408" s="21" t="n">
        <v>23050</v>
      </c>
      <c r="I1408" s="25" t="s">
        <v>1810</v>
      </c>
      <c r="J1408" s="25" t="s">
        <v>1685</v>
      </c>
      <c r="K1408" s="25"/>
      <c r="L1408" s="25"/>
      <c r="M1408" s="25"/>
      <c r="N1408" s="26" t="n">
        <f aca="false">DATE(YEAR(B1408),MONTH(B1408),1)</f>
        <v>46266</v>
      </c>
      <c r="O1408" s="12" t="n">
        <f aca="false">IF(I1408="","",INDEX('Jobber quotes'!$C$2:$C$1101,MATCH(I1408,'Jobber quotes'!$A$2:$A$1101,0))-B1408)</f>
        <v>14</v>
      </c>
    </row>
    <row r="1409" customFormat="false" ht="15" hidden="false" customHeight="false" outlineLevel="0" collapsed="false">
      <c r="A1409" s="23" t="n">
        <v>412352077</v>
      </c>
      <c r="B1409" s="24" t="n">
        <v>46279</v>
      </c>
      <c r="C1409" s="25" t="s">
        <v>268</v>
      </c>
      <c r="D1409" s="25" t="s">
        <v>156</v>
      </c>
      <c r="E1409" s="25" t="s">
        <v>89</v>
      </c>
      <c r="F1409" s="25" t="s">
        <v>83</v>
      </c>
      <c r="G1409" s="25" t="s">
        <v>115</v>
      </c>
      <c r="H1409" s="21"/>
      <c r="I1409" s="25"/>
      <c r="J1409" s="25"/>
      <c r="K1409" s="25"/>
      <c r="L1409" s="25" t="s">
        <v>171</v>
      </c>
      <c r="M1409" s="25"/>
      <c r="N1409" s="26" t="n">
        <f aca="false">DATE(YEAR(B1409),MONTH(B1409),1)</f>
        <v>46266</v>
      </c>
      <c r="O1409" s="12" t="str">
        <f aca="false">IF(I1409="","",INDEX('Jobber quotes'!$C$2:$C$1101,MATCH(I1409,'Jobber quotes'!$A$2:$A$1101,0))-B1409)</f>
        <v/>
      </c>
    </row>
    <row r="1410" customFormat="false" ht="15" hidden="false" customHeight="false" outlineLevel="0" collapsed="false">
      <c r="A1410" s="23" t="n">
        <v>412352109</v>
      </c>
      <c r="B1410" s="24" t="n">
        <v>46279</v>
      </c>
      <c r="C1410" s="25" t="s">
        <v>410</v>
      </c>
      <c r="D1410" s="25" t="s">
        <v>111</v>
      </c>
      <c r="E1410" s="25" t="s">
        <v>102</v>
      </c>
      <c r="F1410" s="25" t="s">
        <v>90</v>
      </c>
      <c r="G1410" s="25" t="s">
        <v>1683</v>
      </c>
      <c r="H1410" s="21" t="n">
        <v>35450</v>
      </c>
      <c r="I1410" s="25" t="s">
        <v>1811</v>
      </c>
      <c r="J1410" s="25" t="s">
        <v>1685</v>
      </c>
      <c r="K1410" s="25"/>
      <c r="L1410" s="25"/>
      <c r="M1410" s="25"/>
      <c r="N1410" s="26" t="n">
        <f aca="false">DATE(YEAR(B1410),MONTH(B1410),1)</f>
        <v>46266</v>
      </c>
      <c r="O1410" s="12" t="n">
        <f aca="false">IF(I1410="","",INDEX('Jobber quotes'!$C$2:$C$1101,MATCH(I1410,'Jobber quotes'!$A$2:$A$1101,0))-B1410)</f>
        <v>6</v>
      </c>
    </row>
    <row r="1411" customFormat="false" ht="15" hidden="false" customHeight="false" outlineLevel="0" collapsed="false">
      <c r="A1411" s="23" t="n">
        <v>412352157</v>
      </c>
      <c r="B1411" s="24" t="n">
        <v>46279</v>
      </c>
      <c r="C1411" s="25" t="s">
        <v>476</v>
      </c>
      <c r="D1411" s="25" t="s">
        <v>111</v>
      </c>
      <c r="E1411" s="25" t="s">
        <v>89</v>
      </c>
      <c r="F1411" s="25" t="s">
        <v>94</v>
      </c>
      <c r="G1411" s="25" t="s">
        <v>1683</v>
      </c>
      <c r="H1411" s="21" t="n">
        <v>45650</v>
      </c>
      <c r="I1411" s="25" t="s">
        <v>1812</v>
      </c>
      <c r="J1411" s="25" t="s">
        <v>1685</v>
      </c>
      <c r="K1411" s="25"/>
      <c r="L1411" s="25"/>
      <c r="M1411" s="25"/>
      <c r="N1411" s="26" t="n">
        <f aca="false">DATE(YEAR(B1411),MONTH(B1411),1)</f>
        <v>46266</v>
      </c>
      <c r="O1411" s="12" t="n">
        <f aca="false">IF(I1411="","",INDEX('Jobber quotes'!$C$2:$C$1101,MATCH(I1411,'Jobber quotes'!$A$2:$A$1101,0))-B1411)</f>
        <v>2</v>
      </c>
    </row>
    <row r="1412" customFormat="false" ht="15" hidden="false" customHeight="false" outlineLevel="0" collapsed="false">
      <c r="A1412" s="23" t="n">
        <v>412352194</v>
      </c>
      <c r="B1412" s="24" t="n">
        <v>46280</v>
      </c>
      <c r="C1412" s="25" t="s">
        <v>177</v>
      </c>
      <c r="D1412" s="25" t="s">
        <v>127</v>
      </c>
      <c r="E1412" s="25" t="s">
        <v>97</v>
      </c>
      <c r="F1412" s="25" t="s">
        <v>83</v>
      </c>
      <c r="G1412" s="25" t="s">
        <v>1683</v>
      </c>
      <c r="H1412" s="21" t="n">
        <v>5100</v>
      </c>
      <c r="I1412" s="25" t="s">
        <v>1813</v>
      </c>
      <c r="J1412" s="25" t="s">
        <v>1685</v>
      </c>
      <c r="K1412" s="25"/>
      <c r="L1412" s="25"/>
      <c r="M1412" s="25"/>
      <c r="N1412" s="26" t="n">
        <f aca="false">DATE(YEAR(B1412),MONTH(B1412),1)</f>
        <v>46266</v>
      </c>
      <c r="O1412" s="12" t="n">
        <f aca="false">IF(I1412="","",INDEX('Jobber quotes'!$C$2:$C$1101,MATCH(I1412,'Jobber quotes'!$A$2:$A$1101,0))-B1412)</f>
        <v>7</v>
      </c>
    </row>
    <row r="1413" customFormat="false" ht="15" hidden="false" customHeight="false" outlineLevel="0" collapsed="false">
      <c r="A1413" s="23" t="n">
        <v>412352208</v>
      </c>
      <c r="B1413" s="24" t="n">
        <v>46280</v>
      </c>
      <c r="C1413" s="25" t="s">
        <v>307</v>
      </c>
      <c r="D1413" s="25" t="s">
        <v>81</v>
      </c>
      <c r="E1413" s="25" t="s">
        <v>82</v>
      </c>
      <c r="F1413" s="25" t="s">
        <v>90</v>
      </c>
      <c r="G1413" s="25" t="s">
        <v>41</v>
      </c>
      <c r="H1413" s="21" t="n">
        <v>5400</v>
      </c>
      <c r="I1413" s="25" t="s">
        <v>1814</v>
      </c>
      <c r="J1413" s="25" t="s">
        <v>119</v>
      </c>
      <c r="K1413" s="25" t="s">
        <v>1815</v>
      </c>
      <c r="L1413" s="25"/>
      <c r="M1413" s="25"/>
      <c r="N1413" s="26" t="n">
        <f aca="false">DATE(YEAR(B1413),MONTH(B1413),1)</f>
        <v>46266</v>
      </c>
      <c r="O1413" s="12" t="n">
        <f aca="false">IF(I1413="","",INDEX('Jobber quotes'!$C$2:$C$1101,MATCH(I1413,'Jobber quotes'!$A$2:$A$1101,0))-B1413)</f>
        <v>3</v>
      </c>
    </row>
    <row r="1414" customFormat="false" ht="15" hidden="false" customHeight="false" outlineLevel="0" collapsed="false">
      <c r="A1414" s="23" t="n">
        <v>412352270</v>
      </c>
      <c r="B1414" s="24" t="n">
        <v>46280</v>
      </c>
      <c r="C1414" s="25" t="s">
        <v>212</v>
      </c>
      <c r="D1414" s="25" t="s">
        <v>101</v>
      </c>
      <c r="E1414" s="25" t="s">
        <v>112</v>
      </c>
      <c r="F1414" s="25" t="s">
        <v>94</v>
      </c>
      <c r="G1414" s="25" t="s">
        <v>1683</v>
      </c>
      <c r="H1414" s="21" t="n">
        <v>21050</v>
      </c>
      <c r="I1414" s="25" t="s">
        <v>1816</v>
      </c>
      <c r="J1414" s="25" t="s">
        <v>1685</v>
      </c>
      <c r="K1414" s="25"/>
      <c r="L1414" s="25"/>
      <c r="M1414" s="25"/>
      <c r="N1414" s="26" t="n">
        <f aca="false">DATE(YEAR(B1414),MONTH(B1414),1)</f>
        <v>46266</v>
      </c>
      <c r="O1414" s="12" t="n">
        <f aca="false">IF(I1414="","",INDEX('Jobber quotes'!$C$2:$C$1101,MATCH(I1414,'Jobber quotes'!$A$2:$A$1101,0))-B1414)</f>
        <v>2</v>
      </c>
    </row>
    <row r="1415" customFormat="false" ht="15" hidden="false" customHeight="false" outlineLevel="0" collapsed="false">
      <c r="A1415" s="23" t="n">
        <v>412352300</v>
      </c>
      <c r="B1415" s="24" t="n">
        <v>46280</v>
      </c>
      <c r="C1415" s="25" t="s">
        <v>379</v>
      </c>
      <c r="D1415" s="25" t="s">
        <v>88</v>
      </c>
      <c r="E1415" s="25" t="s">
        <v>89</v>
      </c>
      <c r="F1415" s="25" t="s">
        <v>83</v>
      </c>
      <c r="G1415" s="25" t="s">
        <v>115</v>
      </c>
      <c r="H1415" s="21"/>
      <c r="I1415" s="25"/>
      <c r="J1415" s="25"/>
      <c r="K1415" s="25"/>
      <c r="L1415" s="25" t="s">
        <v>116</v>
      </c>
      <c r="M1415" s="25"/>
      <c r="N1415" s="26" t="n">
        <f aca="false">DATE(YEAR(B1415),MONTH(B1415),1)</f>
        <v>46266</v>
      </c>
      <c r="O1415" s="12" t="str">
        <f aca="false">IF(I1415="","",INDEX('Jobber quotes'!$C$2:$C$1101,MATCH(I1415,'Jobber quotes'!$A$2:$A$1101,0))-B1415)</f>
        <v/>
      </c>
    </row>
    <row r="1416" customFormat="false" ht="15" hidden="false" customHeight="false" outlineLevel="0" collapsed="false">
      <c r="A1416" s="23" t="n">
        <v>412352333</v>
      </c>
      <c r="B1416" s="24" t="n">
        <v>46280</v>
      </c>
      <c r="C1416" s="25" t="s">
        <v>583</v>
      </c>
      <c r="D1416" s="25" t="s">
        <v>88</v>
      </c>
      <c r="E1416" s="25" t="s">
        <v>89</v>
      </c>
      <c r="F1416" s="25" t="s">
        <v>90</v>
      </c>
      <c r="G1416" s="25" t="s">
        <v>1683</v>
      </c>
      <c r="H1416" s="21" t="n">
        <v>8800</v>
      </c>
      <c r="I1416" s="25" t="s">
        <v>1817</v>
      </c>
      <c r="J1416" s="25" t="s">
        <v>1685</v>
      </c>
      <c r="K1416" s="25"/>
      <c r="L1416" s="25"/>
      <c r="M1416" s="25"/>
      <c r="N1416" s="26" t="n">
        <f aca="false">DATE(YEAR(B1416),MONTH(B1416),1)</f>
        <v>46266</v>
      </c>
      <c r="O1416" s="12" t="n">
        <f aca="false">IF(I1416="","",INDEX('Jobber quotes'!$C$2:$C$1101,MATCH(I1416,'Jobber quotes'!$A$2:$A$1101,0))-B1416)</f>
        <v>2</v>
      </c>
    </row>
    <row r="1417" customFormat="false" ht="15" hidden="false" customHeight="false" outlineLevel="0" collapsed="false">
      <c r="A1417" s="23" t="n">
        <v>412352380</v>
      </c>
      <c r="B1417" s="24" t="n">
        <v>46280</v>
      </c>
      <c r="C1417" s="25" t="s">
        <v>182</v>
      </c>
      <c r="D1417" s="25" t="s">
        <v>111</v>
      </c>
      <c r="E1417" s="25" t="s">
        <v>89</v>
      </c>
      <c r="F1417" s="25" t="s">
        <v>94</v>
      </c>
      <c r="G1417" s="25" t="s">
        <v>1683</v>
      </c>
      <c r="H1417" s="21" t="n">
        <v>46650</v>
      </c>
      <c r="I1417" s="25" t="s">
        <v>1818</v>
      </c>
      <c r="J1417" s="25" t="s">
        <v>1685</v>
      </c>
      <c r="K1417" s="25"/>
      <c r="L1417" s="25"/>
      <c r="M1417" s="25"/>
      <c r="N1417" s="26" t="n">
        <f aca="false">DATE(YEAR(B1417),MONTH(B1417),1)</f>
        <v>46266</v>
      </c>
      <c r="O1417" s="12" t="n">
        <f aca="false">IF(I1417="","",INDEX('Jobber quotes'!$C$2:$C$1101,MATCH(I1417,'Jobber quotes'!$A$2:$A$1101,0))-B1417)</f>
        <v>9</v>
      </c>
    </row>
    <row r="1418" customFormat="false" ht="15" hidden="false" customHeight="false" outlineLevel="0" collapsed="false">
      <c r="A1418" s="23" t="n">
        <v>412352394</v>
      </c>
      <c r="B1418" s="24" t="n">
        <v>46280</v>
      </c>
      <c r="C1418" s="25" t="s">
        <v>463</v>
      </c>
      <c r="D1418" s="25" t="s">
        <v>111</v>
      </c>
      <c r="E1418" s="25" t="s">
        <v>97</v>
      </c>
      <c r="F1418" s="25" t="s">
        <v>83</v>
      </c>
      <c r="G1418" s="25" t="s">
        <v>115</v>
      </c>
      <c r="H1418" s="21"/>
      <c r="I1418" s="25"/>
      <c r="J1418" s="25"/>
      <c r="K1418" s="25"/>
      <c r="L1418" s="25" t="s">
        <v>116</v>
      </c>
      <c r="M1418" s="25"/>
      <c r="N1418" s="26" t="n">
        <f aca="false">DATE(YEAR(B1418),MONTH(B1418),1)</f>
        <v>46266</v>
      </c>
      <c r="O1418" s="12" t="str">
        <f aca="false">IF(I1418="","",INDEX('Jobber quotes'!$C$2:$C$1101,MATCH(I1418,'Jobber quotes'!$A$2:$A$1101,0))-B1418)</f>
        <v/>
      </c>
    </row>
    <row r="1419" customFormat="false" ht="15" hidden="false" customHeight="false" outlineLevel="0" collapsed="false">
      <c r="A1419" s="23" t="n">
        <v>412352441</v>
      </c>
      <c r="B1419" s="24" t="n">
        <v>46280</v>
      </c>
      <c r="C1419" s="25" t="s">
        <v>334</v>
      </c>
      <c r="D1419" s="25" t="s">
        <v>156</v>
      </c>
      <c r="E1419" s="25" t="s">
        <v>97</v>
      </c>
      <c r="F1419" s="25" t="s">
        <v>90</v>
      </c>
      <c r="G1419" s="25" t="s">
        <v>115</v>
      </c>
      <c r="H1419" s="21"/>
      <c r="I1419" s="25"/>
      <c r="J1419" s="25"/>
      <c r="K1419" s="25"/>
      <c r="L1419" s="25" t="s">
        <v>146</v>
      </c>
      <c r="M1419" s="25"/>
      <c r="N1419" s="26" t="n">
        <f aca="false">DATE(YEAR(B1419),MONTH(B1419),1)</f>
        <v>46266</v>
      </c>
      <c r="O1419" s="12" t="str">
        <f aca="false">IF(I1419="","",INDEX('Jobber quotes'!$C$2:$C$1101,MATCH(I1419,'Jobber quotes'!$A$2:$A$1101,0))-B1419)</f>
        <v/>
      </c>
    </row>
    <row r="1420" customFormat="false" ht="15" hidden="false" customHeight="false" outlineLevel="0" collapsed="false">
      <c r="A1420" s="23" t="n">
        <v>412352471</v>
      </c>
      <c r="B1420" s="24" t="n">
        <v>46281</v>
      </c>
      <c r="C1420" s="25" t="s">
        <v>210</v>
      </c>
      <c r="D1420" s="25" t="s">
        <v>127</v>
      </c>
      <c r="E1420" s="25" t="s">
        <v>112</v>
      </c>
      <c r="F1420" s="25" t="s">
        <v>94</v>
      </c>
      <c r="G1420" s="25" t="s">
        <v>115</v>
      </c>
      <c r="H1420" s="21"/>
      <c r="I1420" s="25"/>
      <c r="J1420" s="25"/>
      <c r="K1420" s="25"/>
      <c r="L1420" s="25" t="s">
        <v>164</v>
      </c>
      <c r="M1420" s="25"/>
      <c r="N1420" s="26" t="n">
        <f aca="false">DATE(YEAR(B1420),MONTH(B1420),1)</f>
        <v>46266</v>
      </c>
      <c r="O1420" s="12" t="str">
        <f aca="false">IF(I1420="","",INDEX('Jobber quotes'!$C$2:$C$1101,MATCH(I1420,'Jobber quotes'!$A$2:$A$1101,0))-B1420)</f>
        <v/>
      </c>
    </row>
    <row r="1421" customFormat="false" ht="15" hidden="false" customHeight="false" outlineLevel="0" collapsed="false">
      <c r="A1421" s="23" t="n">
        <v>412352507</v>
      </c>
      <c r="B1421" s="24" t="n">
        <v>46281</v>
      </c>
      <c r="C1421" s="25" t="s">
        <v>833</v>
      </c>
      <c r="D1421" s="25" t="s">
        <v>101</v>
      </c>
      <c r="E1421" s="25" t="s">
        <v>112</v>
      </c>
      <c r="F1421" s="25" t="s">
        <v>83</v>
      </c>
      <c r="G1421" s="25" t="s">
        <v>1683</v>
      </c>
      <c r="H1421" s="21" t="n">
        <v>12800</v>
      </c>
      <c r="I1421" s="25" t="s">
        <v>1819</v>
      </c>
      <c r="J1421" s="25" t="s">
        <v>1685</v>
      </c>
      <c r="K1421" s="25"/>
      <c r="L1421" s="25"/>
      <c r="M1421" s="25"/>
      <c r="N1421" s="26" t="n">
        <f aca="false">DATE(YEAR(B1421),MONTH(B1421),1)</f>
        <v>46266</v>
      </c>
      <c r="O1421" s="12" t="n">
        <f aca="false">IF(I1421="","",INDEX('Jobber quotes'!$C$2:$C$1101,MATCH(I1421,'Jobber quotes'!$A$2:$A$1101,0))-B1421)</f>
        <v>14</v>
      </c>
    </row>
    <row r="1422" customFormat="false" ht="15" hidden="false" customHeight="false" outlineLevel="0" collapsed="false">
      <c r="A1422" s="23" t="n">
        <v>412352567</v>
      </c>
      <c r="B1422" s="24" t="n">
        <v>46281</v>
      </c>
      <c r="C1422" s="25" t="s">
        <v>205</v>
      </c>
      <c r="D1422" s="25" t="s">
        <v>81</v>
      </c>
      <c r="E1422" s="25" t="s">
        <v>112</v>
      </c>
      <c r="F1422" s="25" t="s">
        <v>90</v>
      </c>
      <c r="G1422" s="25" t="s">
        <v>115</v>
      </c>
      <c r="H1422" s="21"/>
      <c r="I1422" s="25"/>
      <c r="J1422" s="25"/>
      <c r="K1422" s="25"/>
      <c r="L1422" s="25" t="s">
        <v>146</v>
      </c>
      <c r="M1422" s="25"/>
      <c r="N1422" s="26" t="n">
        <f aca="false">DATE(YEAR(B1422),MONTH(B1422),1)</f>
        <v>46266</v>
      </c>
      <c r="O1422" s="12" t="str">
        <f aca="false">IF(I1422="","",INDEX('Jobber quotes'!$C$2:$C$1101,MATCH(I1422,'Jobber quotes'!$A$2:$A$1101,0))-B1422)</f>
        <v/>
      </c>
    </row>
    <row r="1423" customFormat="false" ht="15" hidden="false" customHeight="false" outlineLevel="0" collapsed="false">
      <c r="A1423" s="23" t="n">
        <v>412352598</v>
      </c>
      <c r="B1423" s="24" t="n">
        <v>46281</v>
      </c>
      <c r="C1423" s="25" t="s">
        <v>130</v>
      </c>
      <c r="D1423" s="25" t="s">
        <v>111</v>
      </c>
      <c r="E1423" s="25" t="s">
        <v>89</v>
      </c>
      <c r="F1423" s="25" t="s">
        <v>94</v>
      </c>
      <c r="G1423" s="25" t="s">
        <v>1683</v>
      </c>
      <c r="H1423" s="21" t="n">
        <v>23800</v>
      </c>
      <c r="I1423" s="25" t="s">
        <v>1820</v>
      </c>
      <c r="J1423" s="25" t="s">
        <v>1685</v>
      </c>
      <c r="K1423" s="25"/>
      <c r="L1423" s="25"/>
      <c r="M1423" s="25"/>
      <c r="N1423" s="26" t="n">
        <f aca="false">DATE(YEAR(B1423),MONTH(B1423),1)</f>
        <v>46266</v>
      </c>
      <c r="O1423" s="12" t="n">
        <f aca="false">IF(I1423="","",INDEX('Jobber quotes'!$C$2:$C$1101,MATCH(I1423,'Jobber quotes'!$A$2:$A$1101,0))-B1423)</f>
        <v>8</v>
      </c>
    </row>
    <row r="1424" customFormat="false" ht="15" hidden="false" customHeight="false" outlineLevel="0" collapsed="false">
      <c r="A1424" s="23" t="n">
        <v>412352629</v>
      </c>
      <c r="B1424" s="24" t="n">
        <v>46281</v>
      </c>
      <c r="C1424" s="25" t="s">
        <v>410</v>
      </c>
      <c r="D1424" s="25" t="s">
        <v>111</v>
      </c>
      <c r="E1424" s="25" t="s">
        <v>97</v>
      </c>
      <c r="F1424" s="25" t="s">
        <v>83</v>
      </c>
      <c r="G1424" s="25" t="s">
        <v>1683</v>
      </c>
      <c r="H1424" s="21" t="n">
        <v>18200</v>
      </c>
      <c r="I1424" s="25" t="s">
        <v>1821</v>
      </c>
      <c r="J1424" s="25" t="s">
        <v>1685</v>
      </c>
      <c r="K1424" s="25"/>
      <c r="L1424" s="25"/>
      <c r="M1424" s="25"/>
      <c r="N1424" s="26" t="n">
        <f aca="false">DATE(YEAR(B1424),MONTH(B1424),1)</f>
        <v>46266</v>
      </c>
      <c r="O1424" s="12" t="n">
        <f aca="false">IF(I1424="","",INDEX('Jobber quotes'!$C$2:$C$1101,MATCH(I1424,'Jobber quotes'!$A$2:$A$1101,0))-B1424)</f>
        <v>11</v>
      </c>
    </row>
    <row r="1425" customFormat="false" ht="15" hidden="false" customHeight="false" outlineLevel="0" collapsed="false">
      <c r="A1425" s="23" t="n">
        <v>412352671</v>
      </c>
      <c r="B1425" s="24" t="n">
        <v>46281</v>
      </c>
      <c r="C1425" s="25" t="s">
        <v>341</v>
      </c>
      <c r="D1425" s="25" t="s">
        <v>106</v>
      </c>
      <c r="E1425" s="25" t="s">
        <v>89</v>
      </c>
      <c r="F1425" s="25" t="s">
        <v>90</v>
      </c>
      <c r="G1425" s="25" t="s">
        <v>1683</v>
      </c>
      <c r="H1425" s="21" t="n">
        <v>3850</v>
      </c>
      <c r="I1425" s="25" t="s">
        <v>1822</v>
      </c>
      <c r="J1425" s="25" t="s">
        <v>1685</v>
      </c>
      <c r="K1425" s="25"/>
      <c r="L1425" s="25"/>
      <c r="M1425" s="25"/>
      <c r="N1425" s="26" t="n">
        <f aca="false">DATE(YEAR(B1425),MONTH(B1425),1)</f>
        <v>46266</v>
      </c>
      <c r="O1425" s="12" t="n">
        <f aca="false">IF(I1425="","",INDEX('Jobber quotes'!$C$2:$C$1101,MATCH(I1425,'Jobber quotes'!$A$2:$A$1101,0))-B1425)</f>
        <v>11</v>
      </c>
    </row>
    <row r="1426" customFormat="false" ht="15" hidden="false" customHeight="false" outlineLevel="0" collapsed="false">
      <c r="A1426" s="23" t="n">
        <v>412352690</v>
      </c>
      <c r="B1426" s="24" t="n">
        <v>46281</v>
      </c>
      <c r="C1426" s="25" t="s">
        <v>80</v>
      </c>
      <c r="D1426" s="25" t="s">
        <v>81</v>
      </c>
      <c r="E1426" s="25" t="s">
        <v>97</v>
      </c>
      <c r="F1426" s="25" t="s">
        <v>94</v>
      </c>
      <c r="G1426" s="25" t="s">
        <v>115</v>
      </c>
      <c r="H1426" s="21"/>
      <c r="I1426" s="25"/>
      <c r="J1426" s="25"/>
      <c r="K1426" s="25"/>
      <c r="L1426" s="25" t="s">
        <v>146</v>
      </c>
      <c r="M1426" s="25"/>
      <c r="N1426" s="26" t="n">
        <f aca="false">DATE(YEAR(B1426),MONTH(B1426),1)</f>
        <v>46266</v>
      </c>
      <c r="O1426" s="12" t="str">
        <f aca="false">IF(I1426="","",INDEX('Jobber quotes'!$C$2:$C$1101,MATCH(I1426,'Jobber quotes'!$A$2:$A$1101,0))-B1426)</f>
        <v/>
      </c>
    </row>
    <row r="1427" customFormat="false" ht="15" hidden="false" customHeight="false" outlineLevel="0" collapsed="false">
      <c r="A1427" s="23" t="n">
        <v>412352739</v>
      </c>
      <c r="B1427" s="24" t="n">
        <v>46282</v>
      </c>
      <c r="C1427" s="25" t="s">
        <v>1180</v>
      </c>
      <c r="D1427" s="25" t="s">
        <v>111</v>
      </c>
      <c r="E1427" s="25" t="s">
        <v>82</v>
      </c>
      <c r="F1427" s="25" t="s">
        <v>83</v>
      </c>
      <c r="G1427" s="25" t="s">
        <v>1683</v>
      </c>
      <c r="H1427" s="21" t="n">
        <v>7850</v>
      </c>
      <c r="I1427" s="25" t="s">
        <v>1823</v>
      </c>
      <c r="J1427" s="25" t="s">
        <v>1685</v>
      </c>
      <c r="K1427" s="25"/>
      <c r="L1427" s="25"/>
      <c r="M1427" s="25"/>
      <c r="N1427" s="26" t="n">
        <f aca="false">DATE(YEAR(B1427),MONTH(B1427),1)</f>
        <v>46266</v>
      </c>
      <c r="O1427" s="12" t="n">
        <f aca="false">IF(I1427="","",INDEX('Jobber quotes'!$C$2:$C$1101,MATCH(I1427,'Jobber quotes'!$A$2:$A$1101,0))-B1427)</f>
        <v>1</v>
      </c>
    </row>
    <row r="1428" customFormat="false" ht="15" hidden="false" customHeight="false" outlineLevel="0" collapsed="false">
      <c r="A1428" s="23" t="n">
        <v>412352775</v>
      </c>
      <c r="B1428" s="24" t="n">
        <v>46282</v>
      </c>
      <c r="C1428" s="25" t="s">
        <v>659</v>
      </c>
      <c r="D1428" s="25" t="s">
        <v>111</v>
      </c>
      <c r="E1428" s="25" t="s">
        <v>112</v>
      </c>
      <c r="F1428" s="25" t="s">
        <v>90</v>
      </c>
      <c r="G1428" s="25" t="s">
        <v>1683</v>
      </c>
      <c r="H1428" s="21" t="n">
        <v>32650</v>
      </c>
      <c r="I1428" s="25" t="s">
        <v>1824</v>
      </c>
      <c r="J1428" s="25" t="s">
        <v>1685</v>
      </c>
      <c r="K1428" s="25"/>
      <c r="L1428" s="25"/>
      <c r="M1428" s="25"/>
      <c r="N1428" s="26" t="n">
        <f aca="false">DATE(YEAR(B1428),MONTH(B1428),1)</f>
        <v>46266</v>
      </c>
      <c r="O1428" s="12" t="n">
        <f aca="false">IF(I1428="","",INDEX('Jobber quotes'!$C$2:$C$1101,MATCH(I1428,'Jobber quotes'!$A$2:$A$1101,0))-B1428)</f>
        <v>8</v>
      </c>
    </row>
    <row r="1429" customFormat="false" ht="15" hidden="false" customHeight="false" outlineLevel="0" collapsed="false">
      <c r="A1429" s="23" t="n">
        <v>412352828</v>
      </c>
      <c r="B1429" s="24" t="n">
        <v>46282</v>
      </c>
      <c r="C1429" s="25" t="s">
        <v>759</v>
      </c>
      <c r="D1429" s="25" t="s">
        <v>156</v>
      </c>
      <c r="E1429" s="25" t="s">
        <v>89</v>
      </c>
      <c r="F1429" s="25" t="s">
        <v>94</v>
      </c>
      <c r="G1429" s="25" t="s">
        <v>115</v>
      </c>
      <c r="H1429" s="21"/>
      <c r="I1429" s="25"/>
      <c r="J1429" s="25"/>
      <c r="K1429" s="25"/>
      <c r="L1429" s="25" t="s">
        <v>116</v>
      </c>
      <c r="M1429" s="25"/>
      <c r="N1429" s="26" t="n">
        <f aca="false">DATE(YEAR(B1429),MONTH(B1429),1)</f>
        <v>46266</v>
      </c>
      <c r="O1429" s="12" t="str">
        <f aca="false">IF(I1429="","",INDEX('Jobber quotes'!$C$2:$C$1101,MATCH(I1429,'Jobber quotes'!$A$2:$A$1101,0))-B1429)</f>
        <v/>
      </c>
    </row>
    <row r="1430" customFormat="false" ht="15" hidden="false" customHeight="false" outlineLevel="0" collapsed="false">
      <c r="A1430" s="23" t="n">
        <v>412352842</v>
      </c>
      <c r="B1430" s="24" t="n">
        <v>46282</v>
      </c>
      <c r="C1430" s="25" t="s">
        <v>401</v>
      </c>
      <c r="D1430" s="25" t="s">
        <v>101</v>
      </c>
      <c r="E1430" s="25" t="s">
        <v>82</v>
      </c>
      <c r="F1430" s="25" t="s">
        <v>83</v>
      </c>
      <c r="G1430" s="25" t="s">
        <v>1825</v>
      </c>
      <c r="H1430" s="21" t="n">
        <v>7200</v>
      </c>
      <c r="I1430" s="25" t="s">
        <v>1826</v>
      </c>
      <c r="J1430" s="25" t="s">
        <v>1827</v>
      </c>
      <c r="K1430" s="25"/>
      <c r="L1430" s="25"/>
      <c r="M1430" s="25"/>
      <c r="N1430" s="26" t="n">
        <f aca="false">DATE(YEAR(B1430),MONTH(B1430),1)</f>
        <v>46266</v>
      </c>
      <c r="O1430" s="12" t="n">
        <f aca="false">IF(I1430="","",INDEX('Jobber quotes'!$C$2:$C$1101,MATCH(I1430,'Jobber quotes'!$A$2:$A$1101,0))-B1430)</f>
        <v>2</v>
      </c>
    </row>
    <row r="1431" customFormat="false" ht="15" hidden="false" customHeight="false" outlineLevel="0" collapsed="false">
      <c r="A1431" s="23" t="n">
        <v>412352880</v>
      </c>
      <c r="B1431" s="24" t="n">
        <v>46282</v>
      </c>
      <c r="C1431" s="25" t="s">
        <v>463</v>
      </c>
      <c r="D1431" s="25" t="s">
        <v>111</v>
      </c>
      <c r="E1431" s="25" t="s">
        <v>89</v>
      </c>
      <c r="F1431" s="25" t="s">
        <v>90</v>
      </c>
      <c r="G1431" s="25" t="s">
        <v>115</v>
      </c>
      <c r="H1431" s="21"/>
      <c r="I1431" s="25"/>
      <c r="J1431" s="25"/>
      <c r="K1431" s="25"/>
      <c r="L1431" s="25" t="s">
        <v>164</v>
      </c>
      <c r="M1431" s="25"/>
      <c r="N1431" s="26" t="n">
        <f aca="false">DATE(YEAR(B1431),MONTH(B1431),1)</f>
        <v>46266</v>
      </c>
      <c r="O1431" s="12" t="str">
        <f aca="false">IF(I1431="","",INDEX('Jobber quotes'!$C$2:$C$1101,MATCH(I1431,'Jobber quotes'!$A$2:$A$1101,0))-B1431)</f>
        <v/>
      </c>
    </row>
    <row r="1432" customFormat="false" ht="15" hidden="false" customHeight="false" outlineLevel="0" collapsed="false">
      <c r="A1432" s="23" t="n">
        <v>412352929</v>
      </c>
      <c r="B1432" s="24" t="n">
        <v>46282</v>
      </c>
      <c r="C1432" s="25" t="s">
        <v>110</v>
      </c>
      <c r="D1432" s="25" t="s">
        <v>111</v>
      </c>
      <c r="E1432" s="25" t="s">
        <v>97</v>
      </c>
      <c r="F1432" s="25" t="s">
        <v>94</v>
      </c>
      <c r="G1432" s="25" t="s">
        <v>1683</v>
      </c>
      <c r="H1432" s="21" t="n">
        <v>6050</v>
      </c>
      <c r="I1432" s="25" t="s">
        <v>1828</v>
      </c>
      <c r="J1432" s="25" t="s">
        <v>1685</v>
      </c>
      <c r="K1432" s="25"/>
      <c r="L1432" s="25"/>
      <c r="M1432" s="25"/>
      <c r="N1432" s="26" t="n">
        <f aca="false">DATE(YEAR(B1432),MONTH(B1432),1)</f>
        <v>46266</v>
      </c>
      <c r="O1432" s="12" t="n">
        <f aca="false">IF(I1432="","",INDEX('Jobber quotes'!$C$2:$C$1101,MATCH(I1432,'Jobber quotes'!$A$2:$A$1101,0))-B1432)</f>
        <v>3</v>
      </c>
    </row>
    <row r="1433" customFormat="false" ht="15" hidden="false" customHeight="false" outlineLevel="0" collapsed="false">
      <c r="A1433" s="23" t="n">
        <v>412352950</v>
      </c>
      <c r="B1433" s="24" t="n">
        <v>46282</v>
      </c>
      <c r="C1433" s="25" t="s">
        <v>297</v>
      </c>
      <c r="D1433" s="25" t="s">
        <v>156</v>
      </c>
      <c r="E1433" s="25" t="s">
        <v>97</v>
      </c>
      <c r="F1433" s="25" t="s">
        <v>83</v>
      </c>
      <c r="G1433" s="25" t="s">
        <v>115</v>
      </c>
      <c r="H1433" s="21"/>
      <c r="I1433" s="25"/>
      <c r="J1433" s="25"/>
      <c r="K1433" s="25"/>
      <c r="L1433" s="25" t="s">
        <v>146</v>
      </c>
      <c r="M1433" s="25"/>
      <c r="N1433" s="26" t="n">
        <f aca="false">DATE(YEAR(B1433),MONTH(B1433),1)</f>
        <v>46266</v>
      </c>
      <c r="O1433" s="12" t="str">
        <f aca="false">IF(I1433="","",INDEX('Jobber quotes'!$C$2:$C$1101,MATCH(I1433,'Jobber quotes'!$A$2:$A$1101,0))-B1433)</f>
        <v/>
      </c>
    </row>
    <row r="1434" customFormat="false" ht="15" hidden="false" customHeight="false" outlineLevel="0" collapsed="false">
      <c r="A1434" s="23" t="n">
        <v>412352987</v>
      </c>
      <c r="B1434" s="24" t="n">
        <v>46282</v>
      </c>
      <c r="C1434" s="25" t="s">
        <v>395</v>
      </c>
      <c r="D1434" s="25" t="s">
        <v>111</v>
      </c>
      <c r="E1434" s="25" t="s">
        <v>112</v>
      </c>
      <c r="F1434" s="25" t="s">
        <v>90</v>
      </c>
      <c r="G1434" s="25" t="s">
        <v>1829</v>
      </c>
      <c r="H1434" s="21" t="n">
        <v>11900</v>
      </c>
      <c r="I1434" s="25" t="s">
        <v>1830</v>
      </c>
      <c r="J1434" s="25" t="s">
        <v>1831</v>
      </c>
      <c r="K1434" s="25"/>
      <c r="L1434" s="25"/>
      <c r="M1434" s="25"/>
      <c r="N1434" s="26" t="n">
        <f aca="false">DATE(YEAR(B1434),MONTH(B1434),1)</f>
        <v>46266</v>
      </c>
      <c r="O1434" s="12" t="n">
        <f aca="false">IF(I1434="","",INDEX('Jobber quotes'!$C$2:$C$1101,MATCH(I1434,'Jobber quotes'!$A$2:$A$1101,0))-B1434)</f>
        <v>1</v>
      </c>
    </row>
    <row r="1435" customFormat="false" ht="15" hidden="false" customHeight="false" outlineLevel="0" collapsed="false">
      <c r="A1435" s="23" t="n">
        <v>412353032</v>
      </c>
      <c r="B1435" s="24" t="n">
        <v>46282</v>
      </c>
      <c r="C1435" s="25" t="s">
        <v>1554</v>
      </c>
      <c r="D1435" s="25" t="s">
        <v>127</v>
      </c>
      <c r="E1435" s="25" t="s">
        <v>97</v>
      </c>
      <c r="F1435" s="25" t="s">
        <v>94</v>
      </c>
      <c r="G1435" s="25" t="s">
        <v>1683</v>
      </c>
      <c r="H1435" s="21" t="n">
        <v>6350</v>
      </c>
      <c r="I1435" s="25" t="s">
        <v>1832</v>
      </c>
      <c r="J1435" s="25" t="s">
        <v>1685</v>
      </c>
      <c r="K1435" s="25"/>
      <c r="L1435" s="25"/>
      <c r="M1435" s="25"/>
      <c r="N1435" s="26" t="n">
        <f aca="false">DATE(YEAR(B1435),MONTH(B1435),1)</f>
        <v>46266</v>
      </c>
      <c r="O1435" s="12" t="n">
        <f aca="false">IF(I1435="","",INDEX('Jobber quotes'!$C$2:$C$1101,MATCH(I1435,'Jobber quotes'!$A$2:$A$1101,0))-B1435)</f>
        <v>10</v>
      </c>
    </row>
    <row r="1436" customFormat="false" ht="15" hidden="false" customHeight="false" outlineLevel="0" collapsed="false">
      <c r="A1436" s="23" t="n">
        <v>412353074</v>
      </c>
      <c r="B1436" s="24" t="n">
        <v>46283</v>
      </c>
      <c r="C1436" s="25" t="s">
        <v>302</v>
      </c>
      <c r="D1436" s="25" t="s">
        <v>88</v>
      </c>
      <c r="E1436" s="25" t="s">
        <v>107</v>
      </c>
      <c r="F1436" s="25" t="s">
        <v>83</v>
      </c>
      <c r="G1436" s="25" t="s">
        <v>1683</v>
      </c>
      <c r="H1436" s="21" t="n">
        <v>14150</v>
      </c>
      <c r="I1436" s="25" t="s">
        <v>1833</v>
      </c>
      <c r="J1436" s="25" t="s">
        <v>1685</v>
      </c>
      <c r="K1436" s="25"/>
      <c r="L1436" s="25"/>
      <c r="M1436" s="25"/>
      <c r="N1436" s="26" t="n">
        <f aca="false">DATE(YEAR(B1436),MONTH(B1436),1)</f>
        <v>46266</v>
      </c>
      <c r="O1436" s="12" t="n">
        <f aca="false">IF(I1436="","",INDEX('Jobber quotes'!$C$2:$C$1101,MATCH(I1436,'Jobber quotes'!$A$2:$A$1101,0))-B1436)</f>
        <v>4</v>
      </c>
    </row>
    <row r="1437" customFormat="false" ht="15" hidden="false" customHeight="false" outlineLevel="0" collapsed="false">
      <c r="A1437" s="23" t="n">
        <v>412353101</v>
      </c>
      <c r="B1437" s="24" t="n">
        <v>46283</v>
      </c>
      <c r="C1437" s="25" t="s">
        <v>624</v>
      </c>
      <c r="D1437" s="25" t="s">
        <v>156</v>
      </c>
      <c r="E1437" s="25" t="s">
        <v>97</v>
      </c>
      <c r="F1437" s="25" t="s">
        <v>90</v>
      </c>
      <c r="G1437" s="25" t="s">
        <v>1683</v>
      </c>
      <c r="H1437" s="21" t="n">
        <v>23550</v>
      </c>
      <c r="I1437" s="25" t="s">
        <v>1834</v>
      </c>
      <c r="J1437" s="25" t="s">
        <v>1685</v>
      </c>
      <c r="K1437" s="25"/>
      <c r="L1437" s="25"/>
      <c r="M1437" s="25"/>
      <c r="N1437" s="26" t="n">
        <f aca="false">DATE(YEAR(B1437),MONTH(B1437),1)</f>
        <v>46266</v>
      </c>
      <c r="O1437" s="12" t="n">
        <f aca="false">IF(I1437="","",INDEX('Jobber quotes'!$C$2:$C$1101,MATCH(I1437,'Jobber quotes'!$A$2:$A$1101,0))-B1437)</f>
        <v>10</v>
      </c>
    </row>
    <row r="1438" customFormat="false" ht="15" hidden="false" customHeight="false" outlineLevel="0" collapsed="false">
      <c r="A1438" s="23" t="n">
        <v>412353152</v>
      </c>
      <c r="B1438" s="24" t="n">
        <v>46283</v>
      </c>
      <c r="C1438" s="25" t="s">
        <v>659</v>
      </c>
      <c r="D1438" s="25" t="s">
        <v>111</v>
      </c>
      <c r="E1438" s="25" t="s">
        <v>89</v>
      </c>
      <c r="F1438" s="25" t="s">
        <v>94</v>
      </c>
      <c r="G1438" s="25" t="s">
        <v>1683</v>
      </c>
      <c r="H1438" s="21" t="n">
        <v>44350</v>
      </c>
      <c r="I1438" s="25" t="s">
        <v>1835</v>
      </c>
      <c r="J1438" s="25" t="s">
        <v>1685</v>
      </c>
      <c r="K1438" s="25"/>
      <c r="L1438" s="25"/>
      <c r="M1438" s="25"/>
      <c r="N1438" s="26" t="n">
        <f aca="false">DATE(YEAR(B1438),MONTH(B1438),1)</f>
        <v>46266</v>
      </c>
      <c r="O1438" s="12" t="n">
        <f aca="false">IF(I1438="","",INDEX('Jobber quotes'!$C$2:$C$1101,MATCH(I1438,'Jobber quotes'!$A$2:$A$1101,0))-B1438)</f>
        <v>9</v>
      </c>
    </row>
    <row r="1439" customFormat="false" ht="15" hidden="false" customHeight="false" outlineLevel="0" collapsed="false">
      <c r="A1439" s="23" t="n">
        <v>412353175</v>
      </c>
      <c r="B1439" s="24" t="n">
        <v>46283</v>
      </c>
      <c r="C1439" s="25" t="s">
        <v>460</v>
      </c>
      <c r="D1439" s="25" t="s">
        <v>127</v>
      </c>
      <c r="E1439" s="25" t="s">
        <v>107</v>
      </c>
      <c r="F1439" s="25" t="s">
        <v>83</v>
      </c>
      <c r="G1439" s="25" t="s">
        <v>115</v>
      </c>
      <c r="H1439" s="21"/>
      <c r="I1439" s="25"/>
      <c r="J1439" s="25"/>
      <c r="K1439" s="25"/>
      <c r="L1439" s="25" t="s">
        <v>164</v>
      </c>
      <c r="M1439" s="25"/>
      <c r="N1439" s="26" t="n">
        <f aca="false">DATE(YEAR(B1439),MONTH(B1439),1)</f>
        <v>46266</v>
      </c>
      <c r="O1439" s="12" t="str">
        <f aca="false">IF(I1439="","",INDEX('Jobber quotes'!$C$2:$C$1101,MATCH(I1439,'Jobber quotes'!$A$2:$A$1101,0))-B1439)</f>
        <v/>
      </c>
    </row>
    <row r="1440" customFormat="false" ht="15" hidden="false" customHeight="false" outlineLevel="0" collapsed="false">
      <c r="A1440" s="23" t="n">
        <v>412353235</v>
      </c>
      <c r="B1440" s="24" t="n">
        <v>46283</v>
      </c>
      <c r="C1440" s="25" t="s">
        <v>776</v>
      </c>
      <c r="D1440" s="25" t="s">
        <v>88</v>
      </c>
      <c r="E1440" s="25" t="s">
        <v>97</v>
      </c>
      <c r="F1440" s="25" t="s">
        <v>90</v>
      </c>
      <c r="G1440" s="25" t="s">
        <v>1683</v>
      </c>
      <c r="H1440" s="21" t="n">
        <v>36100</v>
      </c>
      <c r="I1440" s="25" t="s">
        <v>1836</v>
      </c>
      <c r="J1440" s="25" t="s">
        <v>1685</v>
      </c>
      <c r="K1440" s="25"/>
      <c r="L1440" s="25"/>
      <c r="M1440" s="25"/>
      <c r="N1440" s="26" t="n">
        <f aca="false">DATE(YEAR(B1440),MONTH(B1440),1)</f>
        <v>46266</v>
      </c>
      <c r="O1440" s="12" t="n">
        <f aca="false">IF(I1440="","",INDEX('Jobber quotes'!$C$2:$C$1101,MATCH(I1440,'Jobber quotes'!$A$2:$A$1101,0))-B1440)</f>
        <v>5</v>
      </c>
    </row>
    <row r="1441" customFormat="false" ht="15" hidden="false" customHeight="false" outlineLevel="0" collapsed="false">
      <c r="A1441" s="23" t="n">
        <v>412353251</v>
      </c>
      <c r="B1441" s="24" t="n">
        <v>46283</v>
      </c>
      <c r="C1441" s="25" t="s">
        <v>566</v>
      </c>
      <c r="D1441" s="25" t="s">
        <v>127</v>
      </c>
      <c r="E1441" s="25" t="s">
        <v>82</v>
      </c>
      <c r="F1441" s="25" t="s">
        <v>94</v>
      </c>
      <c r="G1441" s="25" t="s">
        <v>1683</v>
      </c>
      <c r="H1441" s="21" t="n">
        <v>14050</v>
      </c>
      <c r="I1441" s="25" t="s">
        <v>1837</v>
      </c>
      <c r="J1441" s="25" t="s">
        <v>1685</v>
      </c>
      <c r="K1441" s="25"/>
      <c r="L1441" s="25"/>
      <c r="M1441" s="25"/>
      <c r="N1441" s="26" t="n">
        <f aca="false">DATE(YEAR(B1441),MONTH(B1441),1)</f>
        <v>46266</v>
      </c>
      <c r="O1441" s="12" t="n">
        <f aca="false">IF(I1441="","",INDEX('Jobber quotes'!$C$2:$C$1101,MATCH(I1441,'Jobber quotes'!$A$2:$A$1101,0))-B1441)</f>
        <v>1</v>
      </c>
    </row>
    <row r="1442" customFormat="false" ht="15" hidden="false" customHeight="false" outlineLevel="0" collapsed="false">
      <c r="A1442" s="23" t="n">
        <v>412353304</v>
      </c>
      <c r="B1442" s="24" t="n">
        <v>46284</v>
      </c>
      <c r="C1442" s="25" t="s">
        <v>914</v>
      </c>
      <c r="D1442" s="25" t="s">
        <v>81</v>
      </c>
      <c r="E1442" s="25" t="s">
        <v>112</v>
      </c>
      <c r="F1442" s="25" t="s">
        <v>83</v>
      </c>
      <c r="G1442" s="25" t="s">
        <v>41</v>
      </c>
      <c r="H1442" s="21" t="n">
        <v>8050</v>
      </c>
      <c r="I1442" s="25" t="s">
        <v>1838</v>
      </c>
      <c r="J1442" s="25" t="s">
        <v>119</v>
      </c>
      <c r="K1442" s="25" t="s">
        <v>1839</v>
      </c>
      <c r="L1442" s="25"/>
      <c r="M1442" s="25"/>
      <c r="N1442" s="26" t="n">
        <f aca="false">DATE(YEAR(B1442),MONTH(B1442),1)</f>
        <v>46266</v>
      </c>
      <c r="O1442" s="12" t="n">
        <f aca="false">IF(I1442="","",INDEX('Jobber quotes'!$C$2:$C$1101,MATCH(I1442,'Jobber quotes'!$A$2:$A$1101,0))-B1442)</f>
        <v>4</v>
      </c>
    </row>
    <row r="1443" customFormat="false" ht="15" hidden="false" customHeight="false" outlineLevel="0" collapsed="false">
      <c r="A1443" s="23" t="n">
        <v>412353320</v>
      </c>
      <c r="B1443" s="24" t="n">
        <v>46284</v>
      </c>
      <c r="C1443" s="25" t="s">
        <v>284</v>
      </c>
      <c r="D1443" s="25" t="s">
        <v>81</v>
      </c>
      <c r="E1443" s="25" t="s">
        <v>112</v>
      </c>
      <c r="F1443" s="25" t="s">
        <v>90</v>
      </c>
      <c r="G1443" s="25" t="s">
        <v>1683</v>
      </c>
      <c r="H1443" s="21" t="n">
        <v>15900</v>
      </c>
      <c r="I1443" s="25" t="s">
        <v>1840</v>
      </c>
      <c r="J1443" s="25" t="s">
        <v>1685</v>
      </c>
      <c r="K1443" s="25"/>
      <c r="L1443" s="25"/>
      <c r="M1443" s="25"/>
      <c r="N1443" s="26" t="n">
        <f aca="false">DATE(YEAR(B1443),MONTH(B1443),1)</f>
        <v>46266</v>
      </c>
      <c r="O1443" s="12" t="n">
        <f aca="false">IF(I1443="","",INDEX('Jobber quotes'!$C$2:$C$1101,MATCH(I1443,'Jobber quotes'!$A$2:$A$1101,0))-B1443)</f>
        <v>5</v>
      </c>
    </row>
    <row r="1444" customFormat="false" ht="15" hidden="false" customHeight="false" outlineLevel="0" collapsed="false">
      <c r="A1444" s="23" t="n">
        <v>412353375</v>
      </c>
      <c r="B1444" s="24" t="n">
        <v>46284</v>
      </c>
      <c r="C1444" s="25" t="s">
        <v>305</v>
      </c>
      <c r="D1444" s="25" t="s">
        <v>81</v>
      </c>
      <c r="E1444" s="25" t="s">
        <v>107</v>
      </c>
      <c r="F1444" s="25" t="s">
        <v>94</v>
      </c>
      <c r="G1444" s="25" t="s">
        <v>1683</v>
      </c>
      <c r="H1444" s="21" t="n">
        <v>11250</v>
      </c>
      <c r="I1444" s="25" t="s">
        <v>1841</v>
      </c>
      <c r="J1444" s="25" t="s">
        <v>1685</v>
      </c>
      <c r="K1444" s="25"/>
      <c r="L1444" s="25"/>
      <c r="M1444" s="25"/>
      <c r="N1444" s="26" t="n">
        <f aca="false">DATE(YEAR(B1444),MONTH(B1444),1)</f>
        <v>46266</v>
      </c>
      <c r="O1444" s="12" t="n">
        <f aca="false">IF(I1444="","",INDEX('Jobber quotes'!$C$2:$C$1101,MATCH(I1444,'Jobber quotes'!$A$2:$A$1101,0))-B1444)</f>
        <v>5</v>
      </c>
    </row>
    <row r="1445" customFormat="false" ht="15" hidden="false" customHeight="false" outlineLevel="0" collapsed="false">
      <c r="A1445" s="23" t="n">
        <v>412353399</v>
      </c>
      <c r="B1445" s="24" t="n">
        <v>46284</v>
      </c>
      <c r="C1445" s="25" t="s">
        <v>575</v>
      </c>
      <c r="D1445" s="25" t="s">
        <v>111</v>
      </c>
      <c r="E1445" s="25" t="s">
        <v>89</v>
      </c>
      <c r="F1445" s="25" t="s">
        <v>83</v>
      </c>
      <c r="G1445" s="25" t="s">
        <v>115</v>
      </c>
      <c r="H1445" s="21"/>
      <c r="I1445" s="25"/>
      <c r="J1445" s="25"/>
      <c r="K1445" s="25"/>
      <c r="L1445" s="25" t="s">
        <v>116</v>
      </c>
      <c r="M1445" s="25"/>
      <c r="N1445" s="26" t="n">
        <f aca="false">DATE(YEAR(B1445),MONTH(B1445),1)</f>
        <v>46266</v>
      </c>
      <c r="O1445" s="12" t="str">
        <f aca="false">IF(I1445="","",INDEX('Jobber quotes'!$C$2:$C$1101,MATCH(I1445,'Jobber quotes'!$A$2:$A$1101,0))-B1445)</f>
        <v/>
      </c>
    </row>
    <row r="1446" customFormat="false" ht="15" hidden="false" customHeight="false" outlineLevel="0" collapsed="false">
      <c r="A1446" s="23" t="n">
        <v>412353435</v>
      </c>
      <c r="B1446" s="24" t="n">
        <v>46284</v>
      </c>
      <c r="C1446" s="25" t="s">
        <v>526</v>
      </c>
      <c r="D1446" s="25" t="s">
        <v>88</v>
      </c>
      <c r="E1446" s="25" t="s">
        <v>97</v>
      </c>
      <c r="F1446" s="25" t="s">
        <v>90</v>
      </c>
      <c r="G1446" s="25" t="s">
        <v>1683</v>
      </c>
      <c r="H1446" s="21" t="n">
        <v>10550</v>
      </c>
      <c r="I1446" s="25" t="s">
        <v>1842</v>
      </c>
      <c r="J1446" s="25" t="s">
        <v>1685</v>
      </c>
      <c r="K1446" s="25"/>
      <c r="L1446" s="25"/>
      <c r="M1446" s="25"/>
      <c r="N1446" s="26" t="n">
        <f aca="false">DATE(YEAR(B1446),MONTH(B1446),1)</f>
        <v>46266</v>
      </c>
      <c r="O1446" s="12" t="n">
        <f aca="false">IF(I1446="","",INDEX('Jobber quotes'!$C$2:$C$1101,MATCH(I1446,'Jobber quotes'!$A$2:$A$1101,0))-B1446)</f>
        <v>6</v>
      </c>
    </row>
    <row r="1447" customFormat="false" ht="15" hidden="false" customHeight="false" outlineLevel="0" collapsed="false">
      <c r="A1447" s="23" t="n">
        <v>412353469</v>
      </c>
      <c r="B1447" s="24" t="n">
        <v>46285</v>
      </c>
      <c r="C1447" s="25" t="s">
        <v>303</v>
      </c>
      <c r="D1447" s="25" t="s">
        <v>101</v>
      </c>
      <c r="E1447" s="25" t="s">
        <v>97</v>
      </c>
      <c r="F1447" s="25" t="s">
        <v>94</v>
      </c>
      <c r="G1447" s="25" t="s">
        <v>1683</v>
      </c>
      <c r="H1447" s="21" t="n">
        <v>26300</v>
      </c>
      <c r="I1447" s="25" t="s">
        <v>1843</v>
      </c>
      <c r="J1447" s="25" t="s">
        <v>1685</v>
      </c>
      <c r="K1447" s="25"/>
      <c r="L1447" s="25"/>
      <c r="M1447" s="25"/>
      <c r="N1447" s="26" t="n">
        <f aca="false">DATE(YEAR(B1447),MONTH(B1447),1)</f>
        <v>46266</v>
      </c>
      <c r="O1447" s="12" t="n">
        <f aca="false">IF(I1447="","",INDEX('Jobber quotes'!$C$2:$C$1101,MATCH(I1447,'Jobber quotes'!$A$2:$A$1101,0))-B1447)</f>
        <v>3</v>
      </c>
    </row>
    <row r="1448" customFormat="false" ht="15" hidden="false" customHeight="false" outlineLevel="0" collapsed="false">
      <c r="A1448" s="23" t="n">
        <v>412353516</v>
      </c>
      <c r="B1448" s="24" t="n">
        <v>46285</v>
      </c>
      <c r="C1448" s="25" t="s">
        <v>1290</v>
      </c>
      <c r="D1448" s="25" t="s">
        <v>106</v>
      </c>
      <c r="E1448" s="25" t="s">
        <v>107</v>
      </c>
      <c r="F1448" s="25" t="s">
        <v>83</v>
      </c>
      <c r="G1448" s="25" t="s">
        <v>115</v>
      </c>
      <c r="H1448" s="21"/>
      <c r="I1448" s="25"/>
      <c r="J1448" s="25"/>
      <c r="K1448" s="25"/>
      <c r="L1448" s="25" t="s">
        <v>116</v>
      </c>
      <c r="M1448" s="25"/>
      <c r="N1448" s="26" t="n">
        <f aca="false">DATE(YEAR(B1448),MONTH(B1448),1)</f>
        <v>46266</v>
      </c>
      <c r="O1448" s="12" t="str">
        <f aca="false">IF(I1448="","",INDEX('Jobber quotes'!$C$2:$C$1101,MATCH(I1448,'Jobber quotes'!$A$2:$A$1101,0))-B1448)</f>
        <v/>
      </c>
    </row>
    <row r="1449" customFormat="false" ht="15" hidden="false" customHeight="false" outlineLevel="0" collapsed="false">
      <c r="A1449" s="23" t="n">
        <v>412353569</v>
      </c>
      <c r="B1449" s="24" t="n">
        <v>46285</v>
      </c>
      <c r="C1449" s="25" t="s">
        <v>466</v>
      </c>
      <c r="D1449" s="25" t="s">
        <v>127</v>
      </c>
      <c r="E1449" s="25" t="s">
        <v>97</v>
      </c>
      <c r="F1449" s="25" t="s">
        <v>90</v>
      </c>
      <c r="G1449" s="25" t="s">
        <v>1683</v>
      </c>
      <c r="H1449" s="21" t="n">
        <v>9400</v>
      </c>
      <c r="I1449" s="25" t="s">
        <v>1844</v>
      </c>
      <c r="J1449" s="25" t="s">
        <v>1685</v>
      </c>
      <c r="K1449" s="25"/>
      <c r="L1449" s="25"/>
      <c r="M1449" s="25"/>
      <c r="N1449" s="26" t="n">
        <f aca="false">DATE(YEAR(B1449),MONTH(B1449),1)</f>
        <v>46266</v>
      </c>
      <c r="O1449" s="12" t="n">
        <f aca="false">IF(I1449="","",INDEX('Jobber quotes'!$C$2:$C$1101,MATCH(I1449,'Jobber quotes'!$A$2:$A$1101,0))-B1449)</f>
        <v>6</v>
      </c>
    </row>
    <row r="1450" customFormat="false" ht="15" hidden="false" customHeight="false" outlineLevel="0" collapsed="false">
      <c r="A1450" s="23" t="n">
        <v>412353604</v>
      </c>
      <c r="B1450" s="24" t="n">
        <v>46286</v>
      </c>
      <c r="C1450" s="25" t="s">
        <v>419</v>
      </c>
      <c r="D1450" s="25" t="s">
        <v>127</v>
      </c>
      <c r="E1450" s="25" t="s">
        <v>97</v>
      </c>
      <c r="F1450" s="25" t="s">
        <v>94</v>
      </c>
      <c r="G1450" s="25" t="s">
        <v>115</v>
      </c>
      <c r="H1450" s="21"/>
      <c r="I1450" s="25"/>
      <c r="J1450" s="25"/>
      <c r="K1450" s="25"/>
      <c r="L1450" s="25" t="s">
        <v>171</v>
      </c>
      <c r="M1450" s="25"/>
      <c r="N1450" s="26" t="n">
        <f aca="false">DATE(YEAR(B1450),MONTH(B1450),1)</f>
        <v>46266</v>
      </c>
      <c r="O1450" s="12" t="str">
        <f aca="false">IF(I1450="","",INDEX('Jobber quotes'!$C$2:$C$1101,MATCH(I1450,'Jobber quotes'!$A$2:$A$1101,0))-B1450)</f>
        <v/>
      </c>
    </row>
    <row r="1451" customFormat="false" ht="15" hidden="false" customHeight="false" outlineLevel="0" collapsed="false">
      <c r="A1451" s="23" t="n">
        <v>412353642</v>
      </c>
      <c r="B1451" s="24" t="n">
        <v>46286</v>
      </c>
      <c r="C1451" s="25" t="s">
        <v>145</v>
      </c>
      <c r="D1451" s="25" t="s">
        <v>81</v>
      </c>
      <c r="E1451" s="25" t="s">
        <v>97</v>
      </c>
      <c r="F1451" s="25" t="s">
        <v>83</v>
      </c>
      <c r="G1451" s="25" t="s">
        <v>115</v>
      </c>
      <c r="H1451" s="21"/>
      <c r="I1451" s="25"/>
      <c r="J1451" s="25"/>
      <c r="K1451" s="25"/>
      <c r="L1451" s="25" t="s">
        <v>116</v>
      </c>
      <c r="M1451" s="25"/>
      <c r="N1451" s="26" t="n">
        <f aca="false">DATE(YEAR(B1451),MONTH(B1451),1)</f>
        <v>46266</v>
      </c>
      <c r="O1451" s="12" t="str">
        <f aca="false">IF(I1451="","",INDEX('Jobber quotes'!$C$2:$C$1101,MATCH(I1451,'Jobber quotes'!$A$2:$A$1101,0))-B1451)</f>
        <v/>
      </c>
    </row>
    <row r="1452" customFormat="false" ht="15" hidden="false" customHeight="false" outlineLevel="0" collapsed="false">
      <c r="A1452" s="23" t="n">
        <v>412353679</v>
      </c>
      <c r="B1452" s="24" t="n">
        <v>46286</v>
      </c>
      <c r="C1452" s="25" t="s">
        <v>80</v>
      </c>
      <c r="D1452" s="25" t="s">
        <v>81</v>
      </c>
      <c r="E1452" s="25" t="s">
        <v>89</v>
      </c>
      <c r="F1452" s="25" t="s">
        <v>90</v>
      </c>
      <c r="G1452" s="25" t="s">
        <v>1683</v>
      </c>
      <c r="H1452" s="21" t="n">
        <v>22300</v>
      </c>
      <c r="I1452" s="25" t="s">
        <v>1845</v>
      </c>
      <c r="J1452" s="25" t="s">
        <v>1685</v>
      </c>
      <c r="K1452" s="25"/>
      <c r="L1452" s="25"/>
      <c r="M1452" s="25"/>
      <c r="N1452" s="26" t="n">
        <f aca="false">DATE(YEAR(B1452),MONTH(B1452),1)</f>
        <v>46266</v>
      </c>
      <c r="O1452" s="12" t="n">
        <f aca="false">IF(I1452="","",INDEX('Jobber quotes'!$C$2:$C$1101,MATCH(I1452,'Jobber quotes'!$A$2:$A$1101,0))-B1452)</f>
        <v>8</v>
      </c>
    </row>
    <row r="1453" customFormat="false" ht="15" hidden="false" customHeight="false" outlineLevel="0" collapsed="false">
      <c r="A1453" s="23" t="n">
        <v>412353689</v>
      </c>
      <c r="B1453" s="24" t="n">
        <v>46286</v>
      </c>
      <c r="C1453" s="25" t="s">
        <v>1385</v>
      </c>
      <c r="D1453" s="25" t="s">
        <v>127</v>
      </c>
      <c r="E1453" s="25" t="s">
        <v>107</v>
      </c>
      <c r="F1453" s="25" t="s">
        <v>94</v>
      </c>
      <c r="G1453" s="25" t="s">
        <v>115</v>
      </c>
      <c r="H1453" s="21"/>
      <c r="I1453" s="25"/>
      <c r="J1453" s="25"/>
      <c r="K1453" s="25"/>
      <c r="L1453" s="25" t="s">
        <v>146</v>
      </c>
      <c r="M1453" s="25"/>
      <c r="N1453" s="26" t="n">
        <f aca="false">DATE(YEAR(B1453),MONTH(B1453),1)</f>
        <v>46266</v>
      </c>
      <c r="O1453" s="12" t="str">
        <f aca="false">IF(I1453="","",INDEX('Jobber quotes'!$C$2:$C$1101,MATCH(I1453,'Jobber quotes'!$A$2:$A$1101,0))-B1453)</f>
        <v/>
      </c>
    </row>
    <row r="1454" customFormat="false" ht="15" hidden="false" customHeight="false" outlineLevel="0" collapsed="false">
      <c r="A1454" s="23" t="n">
        <v>412353744</v>
      </c>
      <c r="B1454" s="24" t="n">
        <v>46286</v>
      </c>
      <c r="C1454" s="25" t="s">
        <v>561</v>
      </c>
      <c r="D1454" s="25" t="s">
        <v>156</v>
      </c>
      <c r="E1454" s="25" t="s">
        <v>107</v>
      </c>
      <c r="F1454" s="25" t="s">
        <v>83</v>
      </c>
      <c r="G1454" s="25" t="s">
        <v>115</v>
      </c>
      <c r="H1454" s="21"/>
      <c r="I1454" s="25"/>
      <c r="J1454" s="25"/>
      <c r="K1454" s="25"/>
      <c r="L1454" s="25" t="s">
        <v>164</v>
      </c>
      <c r="M1454" s="25"/>
      <c r="N1454" s="26" t="n">
        <f aca="false">DATE(YEAR(B1454),MONTH(B1454),1)</f>
        <v>46266</v>
      </c>
      <c r="O1454" s="12" t="str">
        <f aca="false">IF(I1454="","",INDEX('Jobber quotes'!$C$2:$C$1101,MATCH(I1454,'Jobber quotes'!$A$2:$A$1101,0))-B1454)</f>
        <v/>
      </c>
    </row>
    <row r="1455" customFormat="false" ht="15" hidden="false" customHeight="false" outlineLevel="0" collapsed="false">
      <c r="A1455" s="23" t="n">
        <v>412353783</v>
      </c>
      <c r="B1455" s="24" t="n">
        <v>46286</v>
      </c>
      <c r="C1455" s="25" t="s">
        <v>1478</v>
      </c>
      <c r="D1455" s="25" t="s">
        <v>81</v>
      </c>
      <c r="E1455" s="25" t="s">
        <v>82</v>
      </c>
      <c r="F1455" s="25" t="s">
        <v>90</v>
      </c>
      <c r="G1455" s="25" t="s">
        <v>1683</v>
      </c>
      <c r="H1455" s="21" t="n">
        <v>28950</v>
      </c>
      <c r="I1455" s="25" t="s">
        <v>1846</v>
      </c>
      <c r="J1455" s="25" t="s">
        <v>1685</v>
      </c>
      <c r="K1455" s="25"/>
      <c r="L1455" s="25"/>
      <c r="M1455" s="25"/>
      <c r="N1455" s="26" t="n">
        <f aca="false">DATE(YEAR(B1455),MONTH(B1455),1)</f>
        <v>46266</v>
      </c>
      <c r="O1455" s="12" t="n">
        <f aca="false">IF(I1455="","",INDEX('Jobber quotes'!$C$2:$C$1101,MATCH(I1455,'Jobber quotes'!$A$2:$A$1101,0))-B1455)</f>
        <v>6</v>
      </c>
    </row>
    <row r="1456" customFormat="false" ht="15" hidden="false" customHeight="false" outlineLevel="0" collapsed="false">
      <c r="A1456" s="23" t="n">
        <v>412353817</v>
      </c>
      <c r="B1456" s="24" t="n">
        <v>46286</v>
      </c>
      <c r="C1456" s="25" t="s">
        <v>150</v>
      </c>
      <c r="D1456" s="25" t="s">
        <v>111</v>
      </c>
      <c r="E1456" s="25" t="s">
        <v>89</v>
      </c>
      <c r="F1456" s="25" t="s">
        <v>94</v>
      </c>
      <c r="G1456" s="25" t="s">
        <v>1683</v>
      </c>
      <c r="H1456" s="21" t="n">
        <v>21150</v>
      </c>
      <c r="I1456" s="25" t="s">
        <v>1847</v>
      </c>
      <c r="J1456" s="25" t="s">
        <v>1685</v>
      </c>
      <c r="K1456" s="25"/>
      <c r="L1456" s="25"/>
      <c r="M1456" s="25"/>
      <c r="N1456" s="26" t="n">
        <f aca="false">DATE(YEAR(B1456),MONTH(B1456),1)</f>
        <v>46266</v>
      </c>
      <c r="O1456" s="12" t="n">
        <f aca="false">IF(I1456="","",INDEX('Jobber quotes'!$C$2:$C$1101,MATCH(I1456,'Jobber quotes'!$A$2:$A$1101,0))-B1456)</f>
        <v>5</v>
      </c>
    </row>
    <row r="1457" customFormat="false" ht="15" hidden="false" customHeight="false" outlineLevel="0" collapsed="false">
      <c r="A1457" s="23" t="n">
        <v>412353839</v>
      </c>
      <c r="B1457" s="24" t="n">
        <v>46286</v>
      </c>
      <c r="C1457" s="25" t="s">
        <v>526</v>
      </c>
      <c r="D1457" s="25" t="s">
        <v>88</v>
      </c>
      <c r="E1457" s="25" t="s">
        <v>112</v>
      </c>
      <c r="F1457" s="25" t="s">
        <v>83</v>
      </c>
      <c r="G1457" s="25" t="s">
        <v>1683</v>
      </c>
      <c r="H1457" s="21" t="n">
        <v>13450</v>
      </c>
      <c r="I1457" s="25" t="s">
        <v>1848</v>
      </c>
      <c r="J1457" s="25" t="s">
        <v>1685</v>
      </c>
      <c r="K1457" s="25"/>
      <c r="L1457" s="25"/>
      <c r="M1457" s="25"/>
      <c r="N1457" s="26" t="n">
        <f aca="false">DATE(YEAR(B1457),MONTH(B1457),1)</f>
        <v>46266</v>
      </c>
      <c r="O1457" s="12" t="n">
        <f aca="false">IF(I1457="","",INDEX('Jobber quotes'!$C$2:$C$1101,MATCH(I1457,'Jobber quotes'!$A$2:$A$1101,0))-B1457)</f>
        <v>4</v>
      </c>
    </row>
    <row r="1458" customFormat="false" ht="15" hidden="false" customHeight="false" outlineLevel="0" collapsed="false">
      <c r="A1458" s="23" t="n">
        <v>412353887</v>
      </c>
      <c r="B1458" s="24" t="n">
        <v>46287</v>
      </c>
      <c r="C1458" s="25" t="s">
        <v>618</v>
      </c>
      <c r="D1458" s="25" t="s">
        <v>106</v>
      </c>
      <c r="E1458" s="25" t="s">
        <v>112</v>
      </c>
      <c r="F1458" s="25" t="s">
        <v>90</v>
      </c>
      <c r="G1458" s="25" t="s">
        <v>1829</v>
      </c>
      <c r="H1458" s="21" t="n">
        <v>8300</v>
      </c>
      <c r="I1458" s="25" t="s">
        <v>1849</v>
      </c>
      <c r="J1458" s="25" t="s">
        <v>1831</v>
      </c>
      <c r="K1458" s="25"/>
      <c r="L1458" s="25"/>
      <c r="M1458" s="25"/>
      <c r="N1458" s="26" t="n">
        <f aca="false">DATE(YEAR(B1458),MONTH(B1458),1)</f>
        <v>46266</v>
      </c>
      <c r="O1458" s="12" t="n">
        <f aca="false">IF(I1458="","",INDEX('Jobber quotes'!$C$2:$C$1101,MATCH(I1458,'Jobber quotes'!$A$2:$A$1101,0))-B1458)</f>
        <v>6</v>
      </c>
    </row>
    <row r="1459" customFormat="false" ht="15" hidden="false" customHeight="false" outlineLevel="0" collapsed="false">
      <c r="A1459" s="23" t="n">
        <v>412353918</v>
      </c>
      <c r="B1459" s="24" t="n">
        <v>46287</v>
      </c>
      <c r="C1459" s="25" t="s">
        <v>951</v>
      </c>
      <c r="D1459" s="25" t="s">
        <v>127</v>
      </c>
      <c r="E1459" s="25" t="s">
        <v>89</v>
      </c>
      <c r="F1459" s="25" t="s">
        <v>94</v>
      </c>
      <c r="G1459" s="25" t="s">
        <v>1829</v>
      </c>
      <c r="H1459" s="21" t="n">
        <v>4400</v>
      </c>
      <c r="I1459" s="25" t="s">
        <v>1850</v>
      </c>
      <c r="J1459" s="25" t="s">
        <v>1831</v>
      </c>
      <c r="K1459" s="25"/>
      <c r="L1459" s="25"/>
      <c r="M1459" s="25"/>
      <c r="N1459" s="26" t="n">
        <f aca="false">DATE(YEAR(B1459),MONTH(B1459),1)</f>
        <v>46266</v>
      </c>
      <c r="O1459" s="12" t="n">
        <f aca="false">IF(I1459="","",INDEX('Jobber quotes'!$C$2:$C$1101,MATCH(I1459,'Jobber quotes'!$A$2:$A$1101,0))-B1459)</f>
        <v>5</v>
      </c>
    </row>
    <row r="1460" customFormat="false" ht="15" hidden="false" customHeight="false" outlineLevel="0" collapsed="false">
      <c r="A1460" s="23" t="n">
        <v>412353952</v>
      </c>
      <c r="B1460" s="24" t="n">
        <v>46287</v>
      </c>
      <c r="C1460" s="25" t="s">
        <v>351</v>
      </c>
      <c r="D1460" s="25" t="s">
        <v>111</v>
      </c>
      <c r="E1460" s="25" t="s">
        <v>112</v>
      </c>
      <c r="F1460" s="25" t="s">
        <v>83</v>
      </c>
      <c r="G1460" s="25" t="s">
        <v>1683</v>
      </c>
      <c r="H1460" s="21" t="n">
        <v>31450</v>
      </c>
      <c r="I1460" s="25" t="s">
        <v>1851</v>
      </c>
      <c r="J1460" s="25" t="s">
        <v>1685</v>
      </c>
      <c r="K1460" s="25"/>
      <c r="L1460" s="25"/>
      <c r="M1460" s="25"/>
      <c r="N1460" s="26" t="n">
        <f aca="false">DATE(YEAR(B1460),MONTH(B1460),1)</f>
        <v>46266</v>
      </c>
      <c r="O1460" s="12" t="n">
        <f aca="false">IF(I1460="","",INDEX('Jobber quotes'!$C$2:$C$1101,MATCH(I1460,'Jobber quotes'!$A$2:$A$1101,0))-B1460)</f>
        <v>8</v>
      </c>
    </row>
    <row r="1461" customFormat="false" ht="15" hidden="false" customHeight="false" outlineLevel="0" collapsed="false">
      <c r="A1461" s="23" t="n">
        <v>412354004</v>
      </c>
      <c r="B1461" s="24" t="n">
        <v>46287</v>
      </c>
      <c r="C1461" s="25" t="s">
        <v>395</v>
      </c>
      <c r="D1461" s="25" t="s">
        <v>111</v>
      </c>
      <c r="E1461" s="25" t="s">
        <v>82</v>
      </c>
      <c r="F1461" s="25" t="s">
        <v>90</v>
      </c>
      <c r="G1461" s="25" t="s">
        <v>1683</v>
      </c>
      <c r="H1461" s="21" t="n">
        <v>15600</v>
      </c>
      <c r="I1461" s="25" t="s">
        <v>1852</v>
      </c>
      <c r="J1461" s="25" t="s">
        <v>1685</v>
      </c>
      <c r="K1461" s="25"/>
      <c r="L1461" s="25"/>
      <c r="M1461" s="25"/>
      <c r="N1461" s="26" t="n">
        <f aca="false">DATE(YEAR(B1461),MONTH(B1461),1)</f>
        <v>46266</v>
      </c>
      <c r="O1461" s="12" t="n">
        <f aca="false">IF(I1461="","",INDEX('Jobber quotes'!$C$2:$C$1101,MATCH(I1461,'Jobber quotes'!$A$2:$A$1101,0))-B1461)</f>
        <v>2</v>
      </c>
    </row>
    <row r="1462" customFormat="false" ht="15" hidden="false" customHeight="false" outlineLevel="0" collapsed="false">
      <c r="A1462" s="23" t="n">
        <v>412354022</v>
      </c>
      <c r="B1462" s="24" t="n">
        <v>46287</v>
      </c>
      <c r="C1462" s="25" t="s">
        <v>566</v>
      </c>
      <c r="D1462" s="25" t="s">
        <v>127</v>
      </c>
      <c r="E1462" s="25" t="s">
        <v>112</v>
      </c>
      <c r="F1462" s="25" t="s">
        <v>94</v>
      </c>
      <c r="G1462" s="25" t="s">
        <v>1683</v>
      </c>
      <c r="H1462" s="21" t="n">
        <v>7550</v>
      </c>
      <c r="I1462" s="25" t="s">
        <v>1853</v>
      </c>
      <c r="J1462" s="25" t="s">
        <v>1685</v>
      </c>
      <c r="K1462" s="25"/>
      <c r="L1462" s="25"/>
      <c r="M1462" s="25"/>
      <c r="N1462" s="26" t="n">
        <f aca="false">DATE(YEAR(B1462),MONTH(B1462),1)</f>
        <v>46266</v>
      </c>
      <c r="O1462" s="12" t="n">
        <f aca="false">IF(I1462="","",INDEX('Jobber quotes'!$C$2:$C$1101,MATCH(I1462,'Jobber quotes'!$A$2:$A$1101,0))-B1462)</f>
        <v>3</v>
      </c>
    </row>
    <row r="1463" customFormat="false" ht="15" hidden="false" customHeight="false" outlineLevel="0" collapsed="false">
      <c r="A1463" s="23" t="n">
        <v>412354059</v>
      </c>
      <c r="B1463" s="24" t="n">
        <v>46287</v>
      </c>
      <c r="C1463" s="25" t="s">
        <v>282</v>
      </c>
      <c r="D1463" s="25" t="s">
        <v>156</v>
      </c>
      <c r="E1463" s="25" t="s">
        <v>97</v>
      </c>
      <c r="F1463" s="25" t="s">
        <v>83</v>
      </c>
      <c r="G1463" s="25" t="s">
        <v>1829</v>
      </c>
      <c r="H1463" s="21" t="n">
        <v>29850</v>
      </c>
      <c r="I1463" s="25" t="s">
        <v>1854</v>
      </c>
      <c r="J1463" s="25" t="s">
        <v>1831</v>
      </c>
      <c r="K1463" s="25"/>
      <c r="L1463" s="25"/>
      <c r="M1463" s="25"/>
      <c r="N1463" s="26" t="n">
        <f aca="false">DATE(YEAR(B1463),MONTH(B1463),1)</f>
        <v>46266</v>
      </c>
      <c r="O1463" s="12" t="n">
        <f aca="false">IF(I1463="","",INDEX('Jobber quotes'!$C$2:$C$1101,MATCH(I1463,'Jobber quotes'!$A$2:$A$1101,0))-B1463)</f>
        <v>4</v>
      </c>
    </row>
    <row r="1464" customFormat="false" ht="15" hidden="false" customHeight="false" outlineLevel="0" collapsed="false">
      <c r="A1464" s="23" t="n">
        <v>412354101</v>
      </c>
      <c r="B1464" s="24" t="n">
        <v>46287</v>
      </c>
      <c r="C1464" s="25" t="s">
        <v>759</v>
      </c>
      <c r="D1464" s="25" t="s">
        <v>156</v>
      </c>
      <c r="E1464" s="25" t="s">
        <v>89</v>
      </c>
      <c r="F1464" s="25" t="s">
        <v>90</v>
      </c>
      <c r="G1464" s="25" t="s">
        <v>1683</v>
      </c>
      <c r="H1464" s="21" t="n">
        <v>24850</v>
      </c>
      <c r="I1464" s="25" t="s">
        <v>1855</v>
      </c>
      <c r="J1464" s="25" t="s">
        <v>1685</v>
      </c>
      <c r="K1464" s="25"/>
      <c r="L1464" s="25"/>
      <c r="M1464" s="25"/>
      <c r="N1464" s="26" t="n">
        <f aca="false">DATE(YEAR(B1464),MONTH(B1464),1)</f>
        <v>46266</v>
      </c>
      <c r="O1464" s="12" t="n">
        <f aca="false">IF(I1464="","",INDEX('Jobber quotes'!$C$2:$C$1101,MATCH(I1464,'Jobber quotes'!$A$2:$A$1101,0))-B1464)</f>
        <v>2</v>
      </c>
    </row>
    <row r="1465" customFormat="false" ht="15" hidden="false" customHeight="false" outlineLevel="0" collapsed="false">
      <c r="A1465" s="23" t="n">
        <v>412354155</v>
      </c>
      <c r="B1465" s="24" t="n">
        <v>46287</v>
      </c>
      <c r="C1465" s="25" t="s">
        <v>510</v>
      </c>
      <c r="D1465" s="25" t="s">
        <v>111</v>
      </c>
      <c r="E1465" s="25" t="s">
        <v>102</v>
      </c>
      <c r="F1465" s="25" t="s">
        <v>94</v>
      </c>
      <c r="G1465" s="25" t="s">
        <v>1683</v>
      </c>
      <c r="H1465" s="21" t="n">
        <v>21600</v>
      </c>
      <c r="I1465" s="25" t="s">
        <v>1856</v>
      </c>
      <c r="J1465" s="25" t="s">
        <v>1685</v>
      </c>
      <c r="K1465" s="25"/>
      <c r="L1465" s="25"/>
      <c r="M1465" s="25"/>
      <c r="N1465" s="26" t="n">
        <f aca="false">DATE(YEAR(B1465),MONTH(B1465),1)</f>
        <v>46266</v>
      </c>
      <c r="O1465" s="12" t="n">
        <f aca="false">IF(I1465="","",INDEX('Jobber quotes'!$C$2:$C$1101,MATCH(I1465,'Jobber quotes'!$A$2:$A$1101,0))-B1465)</f>
        <v>6</v>
      </c>
    </row>
    <row r="1466" customFormat="false" ht="15" hidden="false" customHeight="false" outlineLevel="0" collapsed="false">
      <c r="A1466" s="23" t="n">
        <v>412354198</v>
      </c>
      <c r="B1466" s="24" t="n">
        <v>46288</v>
      </c>
      <c r="C1466" s="25" t="s">
        <v>751</v>
      </c>
      <c r="D1466" s="25" t="s">
        <v>81</v>
      </c>
      <c r="E1466" s="25" t="s">
        <v>82</v>
      </c>
      <c r="F1466" s="25" t="s">
        <v>83</v>
      </c>
      <c r="G1466" s="25" t="s">
        <v>1683</v>
      </c>
      <c r="H1466" s="21" t="n">
        <v>17600</v>
      </c>
      <c r="I1466" s="25" t="s">
        <v>1857</v>
      </c>
      <c r="J1466" s="25" t="s">
        <v>1685</v>
      </c>
      <c r="K1466" s="25"/>
      <c r="L1466" s="25"/>
      <c r="M1466" s="25"/>
      <c r="N1466" s="26" t="n">
        <f aca="false">DATE(YEAR(B1466),MONTH(B1466),1)</f>
        <v>46266</v>
      </c>
      <c r="O1466" s="12" t="n">
        <f aca="false">IF(I1466="","",INDEX('Jobber quotes'!$C$2:$C$1101,MATCH(I1466,'Jobber quotes'!$A$2:$A$1101,0))-B1466)</f>
        <v>1</v>
      </c>
    </row>
    <row r="1467" customFormat="false" ht="15" hidden="false" customHeight="false" outlineLevel="0" collapsed="false">
      <c r="A1467" s="23" t="n">
        <v>412354205</v>
      </c>
      <c r="B1467" s="24" t="n">
        <v>46288</v>
      </c>
      <c r="C1467" s="25" t="s">
        <v>172</v>
      </c>
      <c r="D1467" s="25" t="s">
        <v>88</v>
      </c>
      <c r="E1467" s="25" t="s">
        <v>97</v>
      </c>
      <c r="F1467" s="25" t="s">
        <v>90</v>
      </c>
      <c r="G1467" s="25" t="s">
        <v>115</v>
      </c>
      <c r="H1467" s="21"/>
      <c r="I1467" s="25"/>
      <c r="J1467" s="25"/>
      <c r="K1467" s="25"/>
      <c r="L1467" s="25" t="s">
        <v>164</v>
      </c>
      <c r="M1467" s="25"/>
      <c r="N1467" s="26" t="n">
        <f aca="false">DATE(YEAR(B1467),MONTH(B1467),1)</f>
        <v>46266</v>
      </c>
      <c r="O1467" s="12" t="str">
        <f aca="false">IF(I1467="","",INDEX('Jobber quotes'!$C$2:$C$1101,MATCH(I1467,'Jobber quotes'!$A$2:$A$1101,0))-B1467)</f>
        <v/>
      </c>
    </row>
    <row r="1468" customFormat="false" ht="15" hidden="false" customHeight="false" outlineLevel="0" collapsed="false">
      <c r="A1468" s="23" t="n">
        <v>412354261</v>
      </c>
      <c r="B1468" s="24" t="n">
        <v>46288</v>
      </c>
      <c r="C1468" s="25" t="s">
        <v>515</v>
      </c>
      <c r="D1468" s="25" t="s">
        <v>127</v>
      </c>
      <c r="E1468" s="25" t="s">
        <v>82</v>
      </c>
      <c r="F1468" s="25" t="s">
        <v>94</v>
      </c>
      <c r="G1468" s="25" t="s">
        <v>1683</v>
      </c>
      <c r="H1468" s="21" t="n">
        <v>11850</v>
      </c>
      <c r="I1468" s="25" t="s">
        <v>1858</v>
      </c>
      <c r="J1468" s="25" t="s">
        <v>1685</v>
      </c>
      <c r="K1468" s="25"/>
      <c r="L1468" s="25"/>
      <c r="M1468" s="25"/>
      <c r="N1468" s="26" t="n">
        <f aca="false">DATE(YEAR(B1468),MONTH(B1468),1)</f>
        <v>46266</v>
      </c>
      <c r="O1468" s="12" t="n">
        <f aca="false">IF(I1468="","",INDEX('Jobber quotes'!$C$2:$C$1101,MATCH(I1468,'Jobber quotes'!$A$2:$A$1101,0))-B1468)</f>
        <v>5</v>
      </c>
    </row>
    <row r="1469" customFormat="false" ht="15" hidden="false" customHeight="false" outlineLevel="0" collapsed="false">
      <c r="A1469" s="23" t="n">
        <v>412354290</v>
      </c>
      <c r="B1469" s="24" t="n">
        <v>46289</v>
      </c>
      <c r="C1469" s="25" t="s">
        <v>182</v>
      </c>
      <c r="D1469" s="25" t="s">
        <v>111</v>
      </c>
      <c r="E1469" s="25" t="s">
        <v>89</v>
      </c>
      <c r="F1469" s="25" t="s">
        <v>83</v>
      </c>
      <c r="G1469" s="25" t="s">
        <v>115</v>
      </c>
      <c r="H1469" s="21"/>
      <c r="I1469" s="25"/>
      <c r="J1469" s="25"/>
      <c r="K1469" s="25"/>
      <c r="L1469" s="25" t="s">
        <v>116</v>
      </c>
      <c r="M1469" s="25"/>
      <c r="N1469" s="26" t="n">
        <f aca="false">DATE(YEAR(B1469),MONTH(B1469),1)</f>
        <v>46266</v>
      </c>
      <c r="O1469" s="12" t="str">
        <f aca="false">IF(I1469="","",INDEX('Jobber quotes'!$C$2:$C$1101,MATCH(I1469,'Jobber quotes'!$A$2:$A$1101,0))-B1469)</f>
        <v/>
      </c>
    </row>
    <row r="1470" customFormat="false" ht="15" hidden="false" customHeight="false" outlineLevel="0" collapsed="false">
      <c r="A1470" s="23" t="n">
        <v>412354317</v>
      </c>
      <c r="B1470" s="24" t="n">
        <v>46289</v>
      </c>
      <c r="C1470" s="25" t="s">
        <v>709</v>
      </c>
      <c r="D1470" s="25" t="s">
        <v>101</v>
      </c>
      <c r="E1470" s="25" t="s">
        <v>112</v>
      </c>
      <c r="F1470" s="25" t="s">
        <v>90</v>
      </c>
      <c r="G1470" s="25" t="s">
        <v>1829</v>
      </c>
      <c r="H1470" s="21" t="n">
        <v>10700</v>
      </c>
      <c r="I1470" s="25" t="s">
        <v>1859</v>
      </c>
      <c r="J1470" s="25" t="s">
        <v>1831</v>
      </c>
      <c r="K1470" s="25"/>
      <c r="L1470" s="25"/>
      <c r="M1470" s="25"/>
      <c r="N1470" s="26" t="n">
        <f aca="false">DATE(YEAR(B1470),MONTH(B1470),1)</f>
        <v>46266</v>
      </c>
      <c r="O1470" s="12" t="n">
        <f aca="false">IF(I1470="","",INDEX('Jobber quotes'!$C$2:$C$1101,MATCH(I1470,'Jobber quotes'!$A$2:$A$1101,0))-B1470)</f>
        <v>3</v>
      </c>
    </row>
    <row r="1471" customFormat="false" ht="15" hidden="false" customHeight="false" outlineLevel="0" collapsed="false">
      <c r="A1471" s="23" t="n">
        <v>412354353</v>
      </c>
      <c r="B1471" s="24" t="n">
        <v>46289</v>
      </c>
      <c r="C1471" s="25" t="s">
        <v>566</v>
      </c>
      <c r="D1471" s="25" t="s">
        <v>127</v>
      </c>
      <c r="E1471" s="25" t="s">
        <v>97</v>
      </c>
      <c r="F1471" s="25" t="s">
        <v>94</v>
      </c>
      <c r="G1471" s="25" t="s">
        <v>1683</v>
      </c>
      <c r="H1471" s="21" t="n">
        <v>3400</v>
      </c>
      <c r="I1471" s="25" t="s">
        <v>1860</v>
      </c>
      <c r="J1471" s="25" t="s">
        <v>1685</v>
      </c>
      <c r="K1471" s="25"/>
      <c r="L1471" s="25"/>
      <c r="M1471" s="25"/>
      <c r="N1471" s="26" t="n">
        <f aca="false">DATE(YEAR(B1471),MONTH(B1471),1)</f>
        <v>46266</v>
      </c>
      <c r="O1471" s="12" t="n">
        <f aca="false">IF(I1471="","",INDEX('Jobber quotes'!$C$2:$C$1101,MATCH(I1471,'Jobber quotes'!$A$2:$A$1101,0))-B1471)</f>
        <v>6</v>
      </c>
    </row>
    <row r="1472" customFormat="false" ht="15" hidden="false" customHeight="false" outlineLevel="0" collapsed="false">
      <c r="A1472" s="23" t="n">
        <v>412354420</v>
      </c>
      <c r="B1472" s="24" t="n">
        <v>46289</v>
      </c>
      <c r="C1472" s="25" t="s">
        <v>323</v>
      </c>
      <c r="D1472" s="25" t="s">
        <v>156</v>
      </c>
      <c r="E1472" s="25" t="s">
        <v>97</v>
      </c>
      <c r="F1472" s="25" t="s">
        <v>83</v>
      </c>
      <c r="G1472" s="25" t="s">
        <v>115</v>
      </c>
      <c r="H1472" s="21"/>
      <c r="I1472" s="25"/>
      <c r="J1472" s="25"/>
      <c r="K1472" s="25"/>
      <c r="L1472" s="25" t="s">
        <v>116</v>
      </c>
      <c r="M1472" s="25"/>
      <c r="N1472" s="26" t="n">
        <f aca="false">DATE(YEAR(B1472),MONTH(B1472),1)</f>
        <v>46266</v>
      </c>
      <c r="O1472" s="12" t="str">
        <f aca="false">IF(I1472="","",INDEX('Jobber quotes'!$C$2:$C$1101,MATCH(I1472,'Jobber quotes'!$A$2:$A$1101,0))-B1472)</f>
        <v/>
      </c>
    </row>
    <row r="1473" customFormat="false" ht="15" hidden="false" customHeight="false" outlineLevel="0" collapsed="false">
      <c r="A1473" s="23" t="n">
        <v>412354452</v>
      </c>
      <c r="B1473" s="24" t="n">
        <v>46289</v>
      </c>
      <c r="C1473" s="25" t="s">
        <v>419</v>
      </c>
      <c r="D1473" s="25" t="s">
        <v>127</v>
      </c>
      <c r="E1473" s="25" t="s">
        <v>112</v>
      </c>
      <c r="F1473" s="25" t="s">
        <v>90</v>
      </c>
      <c r="G1473" s="25" t="s">
        <v>1683</v>
      </c>
      <c r="H1473" s="21" t="n">
        <v>4250</v>
      </c>
      <c r="I1473" s="25" t="s">
        <v>1861</v>
      </c>
      <c r="J1473" s="25" t="s">
        <v>1685</v>
      </c>
      <c r="K1473" s="25"/>
      <c r="L1473" s="25"/>
      <c r="M1473" s="25"/>
      <c r="N1473" s="26" t="n">
        <f aca="false">DATE(YEAR(B1473),MONTH(B1473),1)</f>
        <v>46266</v>
      </c>
      <c r="O1473" s="12" t="n">
        <f aca="false">IF(I1473="","",INDEX('Jobber quotes'!$C$2:$C$1101,MATCH(I1473,'Jobber quotes'!$A$2:$A$1101,0))-B1473)</f>
        <v>4</v>
      </c>
    </row>
    <row r="1474" customFormat="false" ht="15" hidden="false" customHeight="false" outlineLevel="0" collapsed="false">
      <c r="A1474" s="23" t="n">
        <v>412354480</v>
      </c>
      <c r="B1474" s="24" t="n">
        <v>46289</v>
      </c>
      <c r="C1474" s="25" t="s">
        <v>753</v>
      </c>
      <c r="D1474" s="25" t="s">
        <v>127</v>
      </c>
      <c r="E1474" s="25" t="s">
        <v>89</v>
      </c>
      <c r="F1474" s="25" t="s">
        <v>94</v>
      </c>
      <c r="G1474" s="25" t="s">
        <v>1829</v>
      </c>
      <c r="H1474" s="21" t="n">
        <v>2500</v>
      </c>
      <c r="I1474" s="25" t="s">
        <v>1862</v>
      </c>
      <c r="J1474" s="25" t="s">
        <v>1831</v>
      </c>
      <c r="K1474" s="25"/>
      <c r="L1474" s="25"/>
      <c r="M1474" s="25"/>
      <c r="N1474" s="26" t="n">
        <f aca="false">DATE(YEAR(B1474),MONTH(B1474),1)</f>
        <v>46266</v>
      </c>
      <c r="O1474" s="12" t="n">
        <f aca="false">IF(I1474="","",INDEX('Jobber quotes'!$C$2:$C$1101,MATCH(I1474,'Jobber quotes'!$A$2:$A$1101,0))-B1474)</f>
        <v>2</v>
      </c>
    </row>
    <row r="1475" customFormat="false" ht="15" hidden="false" customHeight="false" outlineLevel="0" collapsed="false">
      <c r="A1475" s="23" t="n">
        <v>412354511</v>
      </c>
      <c r="B1475" s="24" t="n">
        <v>46289</v>
      </c>
      <c r="C1475" s="25" t="s">
        <v>317</v>
      </c>
      <c r="D1475" s="25" t="s">
        <v>156</v>
      </c>
      <c r="E1475" s="25" t="s">
        <v>102</v>
      </c>
      <c r="F1475" s="25" t="s">
        <v>83</v>
      </c>
      <c r="G1475" s="25" t="s">
        <v>1683</v>
      </c>
      <c r="H1475" s="21" t="n">
        <v>27250</v>
      </c>
      <c r="I1475" s="25" t="s">
        <v>1863</v>
      </c>
      <c r="J1475" s="25" t="s">
        <v>1685</v>
      </c>
      <c r="K1475" s="25"/>
      <c r="L1475" s="25"/>
      <c r="M1475" s="25"/>
      <c r="N1475" s="26" t="n">
        <f aca="false">DATE(YEAR(B1475),MONTH(B1475),1)</f>
        <v>46266</v>
      </c>
      <c r="O1475" s="12" t="n">
        <f aca="false">IF(I1475="","",INDEX('Jobber quotes'!$C$2:$C$1101,MATCH(I1475,'Jobber quotes'!$A$2:$A$1101,0))-B1475)</f>
        <v>1</v>
      </c>
    </row>
    <row r="1476" customFormat="false" ht="15" hidden="false" customHeight="false" outlineLevel="0" collapsed="false">
      <c r="A1476" s="23" t="n">
        <v>412354550</v>
      </c>
      <c r="B1476" s="24" t="n">
        <v>46290</v>
      </c>
      <c r="C1476" s="25" t="s">
        <v>230</v>
      </c>
      <c r="D1476" s="25" t="s">
        <v>88</v>
      </c>
      <c r="E1476" s="25" t="s">
        <v>97</v>
      </c>
      <c r="F1476" s="25" t="s">
        <v>90</v>
      </c>
      <c r="G1476" s="25" t="s">
        <v>1829</v>
      </c>
      <c r="H1476" s="21" t="n">
        <v>21550</v>
      </c>
      <c r="I1476" s="25" t="s">
        <v>1864</v>
      </c>
      <c r="J1476" s="25" t="s">
        <v>1831</v>
      </c>
      <c r="K1476" s="25"/>
      <c r="L1476" s="25"/>
      <c r="M1476" s="25"/>
      <c r="N1476" s="26" t="n">
        <f aca="false">DATE(YEAR(B1476),MONTH(B1476),1)</f>
        <v>46266</v>
      </c>
      <c r="O1476" s="12" t="n">
        <f aca="false">IF(I1476="","",INDEX('Jobber quotes'!$C$2:$C$1101,MATCH(I1476,'Jobber quotes'!$A$2:$A$1101,0))-B1476)</f>
        <v>1</v>
      </c>
    </row>
    <row r="1477" customFormat="false" ht="15" hidden="false" customHeight="false" outlineLevel="0" collapsed="false">
      <c r="A1477" s="23" t="n">
        <v>412354601</v>
      </c>
      <c r="B1477" s="24" t="n">
        <v>46290</v>
      </c>
      <c r="C1477" s="25" t="s">
        <v>564</v>
      </c>
      <c r="D1477" s="25" t="s">
        <v>111</v>
      </c>
      <c r="E1477" s="25" t="s">
        <v>82</v>
      </c>
      <c r="F1477" s="25" t="s">
        <v>94</v>
      </c>
      <c r="G1477" s="25" t="s">
        <v>115</v>
      </c>
      <c r="H1477" s="21"/>
      <c r="I1477" s="25"/>
      <c r="J1477" s="25"/>
      <c r="K1477" s="25"/>
      <c r="L1477" s="25" t="s">
        <v>146</v>
      </c>
      <c r="M1477" s="25"/>
      <c r="N1477" s="26" t="n">
        <f aca="false">DATE(YEAR(B1477),MONTH(B1477),1)</f>
        <v>46266</v>
      </c>
      <c r="O1477" s="12" t="str">
        <f aca="false">IF(I1477="","",INDEX('Jobber quotes'!$C$2:$C$1101,MATCH(I1477,'Jobber quotes'!$A$2:$A$1101,0))-B1477)</f>
        <v/>
      </c>
    </row>
    <row r="1478" customFormat="false" ht="15" hidden="false" customHeight="false" outlineLevel="0" collapsed="false">
      <c r="A1478" s="23" t="n">
        <v>412354630</v>
      </c>
      <c r="B1478" s="24" t="n">
        <v>46290</v>
      </c>
      <c r="C1478" s="25" t="s">
        <v>413</v>
      </c>
      <c r="D1478" s="25" t="s">
        <v>127</v>
      </c>
      <c r="E1478" s="25" t="s">
        <v>102</v>
      </c>
      <c r="F1478" s="25" t="s">
        <v>83</v>
      </c>
      <c r="G1478" s="25" t="s">
        <v>1683</v>
      </c>
      <c r="H1478" s="21" t="n">
        <v>13700</v>
      </c>
      <c r="I1478" s="25" t="s">
        <v>1865</v>
      </c>
      <c r="J1478" s="25" t="s">
        <v>1685</v>
      </c>
      <c r="K1478" s="25"/>
      <c r="L1478" s="25"/>
      <c r="M1478" s="25"/>
      <c r="N1478" s="26" t="n">
        <f aca="false">DATE(YEAR(B1478),MONTH(B1478),1)</f>
        <v>46266</v>
      </c>
      <c r="O1478" s="12" t="n">
        <f aca="false">IF(I1478="","",INDEX('Jobber quotes'!$C$2:$C$1101,MATCH(I1478,'Jobber quotes'!$A$2:$A$1101,0))-B1478)</f>
        <v>2</v>
      </c>
    </row>
    <row r="1479" customFormat="false" ht="15" hidden="false" customHeight="false" outlineLevel="0" collapsed="false">
      <c r="A1479" s="23" t="n">
        <v>412354672</v>
      </c>
      <c r="B1479" s="24" t="n">
        <v>46290</v>
      </c>
      <c r="C1479" s="25" t="s">
        <v>284</v>
      </c>
      <c r="D1479" s="25" t="s">
        <v>81</v>
      </c>
      <c r="E1479" s="25" t="s">
        <v>82</v>
      </c>
      <c r="F1479" s="25" t="s">
        <v>90</v>
      </c>
      <c r="G1479" s="25" t="s">
        <v>1683</v>
      </c>
      <c r="H1479" s="21" t="n">
        <v>17700</v>
      </c>
      <c r="I1479" s="25" t="s">
        <v>1866</v>
      </c>
      <c r="J1479" s="25" t="s">
        <v>1685</v>
      </c>
      <c r="K1479" s="25"/>
      <c r="L1479" s="25"/>
      <c r="M1479" s="25"/>
      <c r="N1479" s="26" t="n">
        <f aca="false">DATE(YEAR(B1479),MONTH(B1479),1)</f>
        <v>46266</v>
      </c>
      <c r="O1479" s="12" t="n">
        <f aca="false">IF(I1479="","",INDEX('Jobber quotes'!$C$2:$C$1101,MATCH(I1479,'Jobber quotes'!$A$2:$A$1101,0))-B1479)</f>
        <v>3</v>
      </c>
    </row>
    <row r="1480" customFormat="false" ht="15" hidden="false" customHeight="false" outlineLevel="0" collapsed="false">
      <c r="A1480" s="23" t="n">
        <v>412354708</v>
      </c>
      <c r="B1480" s="24" t="n">
        <v>46290</v>
      </c>
      <c r="C1480" s="25" t="s">
        <v>443</v>
      </c>
      <c r="D1480" s="25" t="s">
        <v>156</v>
      </c>
      <c r="E1480" s="25" t="s">
        <v>82</v>
      </c>
      <c r="F1480" s="25" t="s">
        <v>94</v>
      </c>
      <c r="G1480" s="25" t="s">
        <v>1683</v>
      </c>
      <c r="H1480" s="21" t="n">
        <v>24300</v>
      </c>
      <c r="I1480" s="25" t="s">
        <v>1867</v>
      </c>
      <c r="J1480" s="25" t="s">
        <v>1685</v>
      </c>
      <c r="K1480" s="25"/>
      <c r="L1480" s="25"/>
      <c r="M1480" s="25"/>
      <c r="N1480" s="26" t="n">
        <f aca="false">DATE(YEAR(B1480),MONTH(B1480),1)</f>
        <v>46266</v>
      </c>
      <c r="O1480" s="12" t="n">
        <f aca="false">IF(I1480="","",INDEX('Jobber quotes'!$C$2:$C$1101,MATCH(I1480,'Jobber quotes'!$A$2:$A$1101,0))-B1480)</f>
        <v>4</v>
      </c>
    </row>
    <row r="1481" customFormat="false" ht="15" hidden="false" customHeight="false" outlineLevel="0" collapsed="false">
      <c r="A1481" s="23" t="n">
        <v>412354751</v>
      </c>
      <c r="B1481" s="24" t="n">
        <v>46290</v>
      </c>
      <c r="C1481" s="25" t="s">
        <v>279</v>
      </c>
      <c r="D1481" s="25" t="s">
        <v>106</v>
      </c>
      <c r="E1481" s="25" t="s">
        <v>89</v>
      </c>
      <c r="F1481" s="25" t="s">
        <v>83</v>
      </c>
      <c r="G1481" s="25" t="s">
        <v>1829</v>
      </c>
      <c r="H1481" s="21" t="n">
        <v>7050</v>
      </c>
      <c r="I1481" s="25" t="s">
        <v>1868</v>
      </c>
      <c r="J1481" s="25" t="s">
        <v>1831</v>
      </c>
      <c r="K1481" s="25"/>
      <c r="L1481" s="25"/>
      <c r="M1481" s="25"/>
      <c r="N1481" s="26" t="n">
        <f aca="false">DATE(YEAR(B1481),MONTH(B1481),1)</f>
        <v>46266</v>
      </c>
      <c r="O1481" s="12" t="n">
        <f aca="false">IF(I1481="","",INDEX('Jobber quotes'!$C$2:$C$1101,MATCH(I1481,'Jobber quotes'!$A$2:$A$1101,0))-B1481)</f>
        <v>1</v>
      </c>
    </row>
    <row r="1482" customFormat="false" ht="15" hidden="false" customHeight="false" outlineLevel="0" collapsed="false">
      <c r="A1482" s="23" t="n">
        <v>412354765</v>
      </c>
      <c r="B1482" s="24" t="n">
        <v>46290</v>
      </c>
      <c r="C1482" s="25" t="s">
        <v>537</v>
      </c>
      <c r="D1482" s="25" t="s">
        <v>106</v>
      </c>
      <c r="E1482" s="25" t="s">
        <v>89</v>
      </c>
      <c r="F1482" s="25" t="s">
        <v>90</v>
      </c>
      <c r="G1482" s="25" t="s">
        <v>1829</v>
      </c>
      <c r="H1482" s="21" t="n">
        <v>4600</v>
      </c>
      <c r="I1482" s="25" t="s">
        <v>1869</v>
      </c>
      <c r="J1482" s="25" t="s">
        <v>1831</v>
      </c>
      <c r="K1482" s="25"/>
      <c r="L1482" s="25"/>
      <c r="M1482" s="25"/>
      <c r="N1482" s="26" t="n">
        <f aca="false">DATE(YEAR(B1482),MONTH(B1482),1)</f>
        <v>46266</v>
      </c>
      <c r="O1482" s="12" t="n">
        <f aca="false">IF(I1482="","",INDEX('Jobber quotes'!$C$2:$C$1101,MATCH(I1482,'Jobber quotes'!$A$2:$A$1101,0))-B1482)</f>
        <v>1</v>
      </c>
    </row>
    <row r="1483" customFormat="false" ht="15" hidden="false" customHeight="false" outlineLevel="0" collapsed="false">
      <c r="A1483" s="23" t="n">
        <v>412354824</v>
      </c>
      <c r="B1483" s="24" t="n">
        <v>46291</v>
      </c>
      <c r="C1483" s="25" t="s">
        <v>1554</v>
      </c>
      <c r="D1483" s="25" t="s">
        <v>127</v>
      </c>
      <c r="E1483" s="25" t="s">
        <v>82</v>
      </c>
      <c r="F1483" s="25" t="s">
        <v>94</v>
      </c>
      <c r="G1483" s="25" t="s">
        <v>1829</v>
      </c>
      <c r="H1483" s="21" t="n">
        <v>13450</v>
      </c>
      <c r="I1483" s="25" t="s">
        <v>1870</v>
      </c>
      <c r="J1483" s="25" t="s">
        <v>1831</v>
      </c>
      <c r="K1483" s="25"/>
      <c r="L1483" s="25"/>
      <c r="M1483" s="25"/>
      <c r="N1483" s="26" t="n">
        <f aca="false">DATE(YEAR(B1483),MONTH(B1483),1)</f>
        <v>46266</v>
      </c>
      <c r="O1483" s="12" t="n">
        <f aca="false">IF(I1483="","",INDEX('Jobber quotes'!$C$2:$C$1101,MATCH(I1483,'Jobber quotes'!$A$2:$A$1101,0))-B1483)</f>
        <v>2</v>
      </c>
    </row>
    <row r="1484" customFormat="false" ht="15" hidden="false" customHeight="false" outlineLevel="0" collapsed="false">
      <c r="A1484" s="23" t="n">
        <v>412354857</v>
      </c>
      <c r="B1484" s="24" t="n">
        <v>46291</v>
      </c>
      <c r="C1484" s="25" t="s">
        <v>281</v>
      </c>
      <c r="D1484" s="25" t="s">
        <v>156</v>
      </c>
      <c r="E1484" s="25" t="s">
        <v>107</v>
      </c>
      <c r="F1484" s="25" t="s">
        <v>83</v>
      </c>
      <c r="G1484" s="25" t="s">
        <v>1829</v>
      </c>
      <c r="H1484" s="21" t="n">
        <v>10450</v>
      </c>
      <c r="I1484" s="25" t="s">
        <v>1871</v>
      </c>
      <c r="J1484" s="25" t="s">
        <v>1831</v>
      </c>
      <c r="K1484" s="25"/>
      <c r="L1484" s="25"/>
      <c r="M1484" s="25"/>
      <c r="N1484" s="26" t="n">
        <f aca="false">DATE(YEAR(B1484),MONTH(B1484),1)</f>
        <v>46266</v>
      </c>
      <c r="O1484" s="12" t="n">
        <f aca="false">IF(I1484="","",INDEX('Jobber quotes'!$C$2:$C$1101,MATCH(I1484,'Jobber quotes'!$A$2:$A$1101,0))-B1484)</f>
        <v>3</v>
      </c>
    </row>
    <row r="1485" customFormat="false" ht="15" hidden="false" customHeight="false" outlineLevel="0" collapsed="false">
      <c r="A1485" s="23" t="n">
        <v>412354884</v>
      </c>
      <c r="B1485" s="24" t="n">
        <v>46292</v>
      </c>
      <c r="C1485" s="25" t="s">
        <v>357</v>
      </c>
      <c r="D1485" s="25" t="s">
        <v>156</v>
      </c>
      <c r="E1485" s="25" t="s">
        <v>107</v>
      </c>
      <c r="F1485" s="25" t="s">
        <v>90</v>
      </c>
      <c r="G1485" s="25" t="s">
        <v>1829</v>
      </c>
      <c r="H1485" s="21" t="n">
        <v>24850</v>
      </c>
      <c r="I1485" s="25" t="s">
        <v>1872</v>
      </c>
      <c r="J1485" s="25" t="s">
        <v>1831</v>
      </c>
      <c r="K1485" s="25"/>
      <c r="L1485" s="25"/>
      <c r="M1485" s="25"/>
      <c r="N1485" s="26" t="n">
        <f aca="false">DATE(YEAR(B1485),MONTH(B1485),1)</f>
        <v>46266</v>
      </c>
      <c r="O1485" s="12" t="n">
        <f aca="false">IF(I1485="","",INDEX('Jobber quotes'!$C$2:$C$1101,MATCH(I1485,'Jobber quotes'!$A$2:$A$1101,0))-B1485)</f>
        <v>2</v>
      </c>
    </row>
    <row r="1486" customFormat="false" ht="15" hidden="false" customHeight="false" outlineLevel="0" collapsed="false">
      <c r="A1486" s="23" t="n">
        <v>412354917</v>
      </c>
      <c r="B1486" s="24" t="n">
        <v>46292</v>
      </c>
      <c r="C1486" s="25" t="s">
        <v>293</v>
      </c>
      <c r="D1486" s="25" t="s">
        <v>111</v>
      </c>
      <c r="E1486" s="25" t="s">
        <v>102</v>
      </c>
      <c r="F1486" s="25" t="s">
        <v>94</v>
      </c>
      <c r="G1486" s="25" t="s">
        <v>1829</v>
      </c>
      <c r="H1486" s="21" t="n">
        <v>47600</v>
      </c>
      <c r="I1486" s="25" t="s">
        <v>1873</v>
      </c>
      <c r="J1486" s="25" t="s">
        <v>1831</v>
      </c>
      <c r="K1486" s="25"/>
      <c r="L1486" s="25"/>
      <c r="M1486" s="25"/>
      <c r="N1486" s="26" t="n">
        <f aca="false">DATE(YEAR(B1486),MONTH(B1486),1)</f>
        <v>46266</v>
      </c>
      <c r="O1486" s="12" t="n">
        <f aca="false">IF(I1486="","",INDEX('Jobber quotes'!$C$2:$C$1101,MATCH(I1486,'Jobber quotes'!$A$2:$A$1101,0))-B1486)</f>
        <v>1</v>
      </c>
    </row>
    <row r="1487" customFormat="false" ht="15" hidden="false" customHeight="false" outlineLevel="0" collapsed="false">
      <c r="A1487" s="23" t="n">
        <v>412354952</v>
      </c>
      <c r="B1487" s="24" t="n">
        <v>46293</v>
      </c>
      <c r="C1487" s="25" t="s">
        <v>929</v>
      </c>
      <c r="D1487" s="25" t="s">
        <v>88</v>
      </c>
      <c r="E1487" s="25" t="s">
        <v>97</v>
      </c>
      <c r="F1487" s="25" t="s">
        <v>83</v>
      </c>
      <c r="G1487" s="25" t="s">
        <v>1829</v>
      </c>
      <c r="H1487" s="21" t="n">
        <v>31450</v>
      </c>
      <c r="I1487" s="25" t="s">
        <v>1874</v>
      </c>
      <c r="J1487" s="25" t="s">
        <v>1831</v>
      </c>
      <c r="K1487" s="25"/>
      <c r="L1487" s="25"/>
      <c r="M1487" s="25"/>
      <c r="N1487" s="26" t="n">
        <f aca="false">DATE(YEAR(B1487),MONTH(B1487),1)</f>
        <v>46266</v>
      </c>
      <c r="O1487" s="12" t="n">
        <f aca="false">IF(I1487="","",INDEX('Jobber quotes'!$C$2:$C$1101,MATCH(I1487,'Jobber quotes'!$A$2:$A$1101,0))-B1487)</f>
        <v>2</v>
      </c>
    </row>
    <row r="1488" customFormat="false" ht="15" hidden="false" customHeight="false" outlineLevel="0" collapsed="false">
      <c r="A1488" s="23" t="n">
        <v>412355012</v>
      </c>
      <c r="B1488" s="24" t="n">
        <v>46293</v>
      </c>
      <c r="C1488" s="25" t="s">
        <v>141</v>
      </c>
      <c r="D1488" s="25" t="s">
        <v>127</v>
      </c>
      <c r="E1488" s="25" t="s">
        <v>112</v>
      </c>
      <c r="F1488" s="25" t="s">
        <v>90</v>
      </c>
      <c r="G1488" s="25" t="s">
        <v>1829</v>
      </c>
      <c r="H1488" s="21" t="n">
        <v>12850</v>
      </c>
      <c r="I1488" s="25" t="s">
        <v>1875</v>
      </c>
      <c r="J1488" s="25" t="s">
        <v>1831</v>
      </c>
      <c r="K1488" s="25"/>
      <c r="L1488" s="25"/>
      <c r="M1488" s="25"/>
      <c r="N1488" s="26" t="n">
        <f aca="false">DATE(YEAR(B1488),MONTH(B1488),1)</f>
        <v>46266</v>
      </c>
      <c r="O1488" s="12" t="n">
        <f aca="false">IF(I1488="","",INDEX('Jobber quotes'!$C$2:$C$1101,MATCH(I1488,'Jobber quotes'!$A$2:$A$1101,0))-B1488)</f>
        <v>1</v>
      </c>
    </row>
    <row r="1489" customFormat="false" ht="15" hidden="false" customHeight="false" outlineLevel="0" collapsed="false">
      <c r="A1489" s="23" t="n">
        <v>412355023</v>
      </c>
      <c r="B1489" s="24" t="n">
        <v>46293</v>
      </c>
      <c r="C1489" s="25" t="s">
        <v>347</v>
      </c>
      <c r="D1489" s="25" t="s">
        <v>127</v>
      </c>
      <c r="E1489" s="25" t="s">
        <v>112</v>
      </c>
      <c r="F1489" s="25" t="s">
        <v>94</v>
      </c>
      <c r="G1489" s="25" t="s">
        <v>115</v>
      </c>
      <c r="H1489" s="21"/>
      <c r="I1489" s="25"/>
      <c r="J1489" s="25"/>
      <c r="K1489" s="25"/>
      <c r="L1489" s="25" t="s">
        <v>146</v>
      </c>
      <c r="M1489" s="25"/>
      <c r="N1489" s="26" t="n">
        <f aca="false">DATE(YEAR(B1489),MONTH(B1489),1)</f>
        <v>46266</v>
      </c>
      <c r="O1489" s="12" t="str">
        <f aca="false">IF(I1489="","",INDEX('Jobber quotes'!$C$2:$C$1101,MATCH(I1489,'Jobber quotes'!$A$2:$A$1101,0))-B1489)</f>
        <v/>
      </c>
    </row>
    <row r="1490" customFormat="false" ht="15" hidden="false" customHeight="false" outlineLevel="0" collapsed="false">
      <c r="A1490" s="23" t="n">
        <v>412355072</v>
      </c>
      <c r="B1490" s="24" t="n">
        <v>46293</v>
      </c>
      <c r="C1490" s="25" t="s">
        <v>284</v>
      </c>
      <c r="D1490" s="25" t="s">
        <v>81</v>
      </c>
      <c r="E1490" s="25" t="s">
        <v>82</v>
      </c>
      <c r="F1490" s="25" t="s">
        <v>83</v>
      </c>
      <c r="G1490" s="25" t="s">
        <v>1683</v>
      </c>
      <c r="H1490" s="21" t="n">
        <v>15550</v>
      </c>
      <c r="I1490" s="25" t="s">
        <v>1876</v>
      </c>
      <c r="J1490" s="25" t="s">
        <v>1685</v>
      </c>
      <c r="K1490" s="25"/>
      <c r="L1490" s="25"/>
      <c r="M1490" s="25"/>
      <c r="N1490" s="26" t="n">
        <f aca="false">DATE(YEAR(B1490),MONTH(B1490),1)</f>
        <v>46266</v>
      </c>
      <c r="O1490" s="12" t="n">
        <f aca="false">IF(I1490="","",INDEX('Jobber quotes'!$C$2:$C$1101,MATCH(I1490,'Jobber quotes'!$A$2:$A$1101,0))-B1490)</f>
        <v>1</v>
      </c>
    </row>
    <row r="1491" customFormat="false" ht="15" hidden="false" customHeight="false" outlineLevel="0" collapsed="false">
      <c r="A1491" s="23" t="n">
        <v>412355117</v>
      </c>
      <c r="B1491" s="24" t="n">
        <v>46293</v>
      </c>
      <c r="C1491" s="25" t="s">
        <v>154</v>
      </c>
      <c r="D1491" s="25" t="s">
        <v>88</v>
      </c>
      <c r="E1491" s="25" t="s">
        <v>82</v>
      </c>
      <c r="F1491" s="25" t="s">
        <v>90</v>
      </c>
      <c r="G1491" s="25" t="s">
        <v>1829</v>
      </c>
      <c r="H1491" s="21" t="n">
        <v>14100</v>
      </c>
      <c r="I1491" s="25" t="s">
        <v>1877</v>
      </c>
      <c r="J1491" s="25" t="s">
        <v>1831</v>
      </c>
      <c r="K1491" s="25"/>
      <c r="L1491" s="25"/>
      <c r="M1491" s="25"/>
      <c r="N1491" s="26" t="n">
        <f aca="false">DATE(YEAR(B1491),MONTH(B1491),1)</f>
        <v>46266</v>
      </c>
      <c r="O1491" s="12" t="n">
        <f aca="false">IF(I1491="","",INDEX('Jobber quotes'!$C$2:$C$1101,MATCH(I1491,'Jobber quotes'!$A$2:$A$1101,0))-B1491)</f>
        <v>2</v>
      </c>
    </row>
    <row r="1492" customFormat="false" ht="15" hidden="false" customHeight="false" outlineLevel="0" collapsed="false">
      <c r="A1492" s="23" t="n">
        <v>412355154</v>
      </c>
      <c r="B1492" s="24" t="n">
        <v>46294</v>
      </c>
      <c r="C1492" s="25" t="s">
        <v>284</v>
      </c>
      <c r="D1492" s="25" t="s">
        <v>81</v>
      </c>
      <c r="E1492" s="25" t="s">
        <v>82</v>
      </c>
      <c r="F1492" s="25" t="s">
        <v>94</v>
      </c>
      <c r="G1492" s="25" t="s">
        <v>1683</v>
      </c>
      <c r="H1492" s="21" t="n">
        <v>29300</v>
      </c>
      <c r="I1492" s="25" t="s">
        <v>1878</v>
      </c>
      <c r="J1492" s="25" t="s">
        <v>1685</v>
      </c>
      <c r="K1492" s="25"/>
      <c r="L1492" s="25"/>
      <c r="M1492" s="25"/>
      <c r="N1492" s="26" t="n">
        <f aca="false">DATE(YEAR(B1492),MONTH(B1492),1)</f>
        <v>46266</v>
      </c>
      <c r="O1492" s="12" t="n">
        <f aca="false">IF(I1492="","",INDEX('Jobber quotes'!$C$2:$C$1101,MATCH(I1492,'Jobber quotes'!$A$2:$A$1101,0))-B1492)</f>
        <v>1</v>
      </c>
    </row>
    <row r="1493" customFormat="false" ht="15" hidden="false" customHeight="false" outlineLevel="0" collapsed="false">
      <c r="A1493" s="23" t="n">
        <v>412355195</v>
      </c>
      <c r="B1493" s="24" t="n">
        <v>46294</v>
      </c>
      <c r="C1493" s="25" t="s">
        <v>910</v>
      </c>
      <c r="D1493" s="25" t="s">
        <v>101</v>
      </c>
      <c r="E1493" s="25" t="s">
        <v>107</v>
      </c>
      <c r="F1493" s="25" t="s">
        <v>83</v>
      </c>
      <c r="G1493" s="25" t="s">
        <v>115</v>
      </c>
      <c r="H1493" s="21"/>
      <c r="I1493" s="25"/>
      <c r="J1493" s="25"/>
      <c r="K1493" s="25"/>
      <c r="L1493" s="25" t="s">
        <v>164</v>
      </c>
      <c r="M1493" s="25"/>
      <c r="N1493" s="26" t="n">
        <f aca="false">DATE(YEAR(B1493),MONTH(B1493),1)</f>
        <v>46266</v>
      </c>
      <c r="O1493" s="12" t="str">
        <f aca="false">IF(I1493="","",INDEX('Jobber quotes'!$C$2:$C$1101,MATCH(I1493,'Jobber quotes'!$A$2:$A$1101,0))-B1493)</f>
        <v/>
      </c>
    </row>
    <row r="1494" customFormat="false" ht="15" hidden="false" customHeight="false" outlineLevel="0" collapsed="false">
      <c r="A1494" s="23" t="n">
        <v>412355229</v>
      </c>
      <c r="B1494" s="24" t="n">
        <v>46294</v>
      </c>
      <c r="C1494" s="25" t="s">
        <v>324</v>
      </c>
      <c r="D1494" s="25" t="s">
        <v>88</v>
      </c>
      <c r="E1494" s="25" t="s">
        <v>112</v>
      </c>
      <c r="F1494" s="25" t="s">
        <v>90</v>
      </c>
      <c r="G1494" s="25" t="s">
        <v>1829</v>
      </c>
      <c r="H1494" s="21" t="n">
        <v>7100</v>
      </c>
      <c r="I1494" s="25" t="s">
        <v>1879</v>
      </c>
      <c r="J1494" s="25" t="s">
        <v>1831</v>
      </c>
      <c r="K1494" s="25"/>
      <c r="L1494" s="25"/>
      <c r="M1494" s="25"/>
      <c r="N1494" s="26" t="n">
        <f aca="false">DATE(YEAR(B1494),MONTH(B1494),1)</f>
        <v>46266</v>
      </c>
      <c r="O1494" s="12" t="n">
        <f aca="false">IF(I1494="","",INDEX('Jobber quotes'!$C$2:$C$1101,MATCH(I1494,'Jobber quotes'!$A$2:$A$1101,0))-B1494)</f>
        <v>1</v>
      </c>
    </row>
    <row r="1495" customFormat="false" ht="15" hidden="false" customHeight="false" outlineLevel="0" collapsed="false">
      <c r="A1495" s="23" t="n">
        <v>412355251</v>
      </c>
      <c r="B1495" s="24" t="n">
        <v>46294</v>
      </c>
      <c r="C1495" s="25" t="s">
        <v>914</v>
      </c>
      <c r="D1495" s="25" t="s">
        <v>81</v>
      </c>
      <c r="E1495" s="25" t="s">
        <v>82</v>
      </c>
      <c r="F1495" s="25" t="s">
        <v>94</v>
      </c>
      <c r="G1495" s="25" t="s">
        <v>1829</v>
      </c>
      <c r="H1495" s="21" t="n">
        <v>9550</v>
      </c>
      <c r="I1495" s="25" t="s">
        <v>1880</v>
      </c>
      <c r="J1495" s="25" t="s">
        <v>1831</v>
      </c>
      <c r="K1495" s="25"/>
      <c r="L1495" s="25"/>
      <c r="M1495" s="25"/>
      <c r="N1495" s="26" t="n">
        <f aca="false">DATE(YEAR(B1495),MONTH(B1495),1)</f>
        <v>46266</v>
      </c>
      <c r="O1495" s="12" t="n">
        <f aca="false">IF(I1495="","",INDEX('Jobber quotes'!$C$2:$C$1101,MATCH(I1495,'Jobber quotes'!$A$2:$A$1101,0))-B1495)</f>
        <v>1</v>
      </c>
    </row>
    <row r="1496" customFormat="false" ht="15" hidden="false" customHeight="false" outlineLevel="0" collapsed="false">
      <c r="A1496" s="23" t="n">
        <v>412355303</v>
      </c>
      <c r="B1496" s="24" t="n">
        <v>46294</v>
      </c>
      <c r="C1496" s="25" t="s">
        <v>261</v>
      </c>
      <c r="D1496" s="25" t="s">
        <v>81</v>
      </c>
      <c r="E1496" s="25" t="s">
        <v>97</v>
      </c>
      <c r="F1496" s="25" t="s">
        <v>83</v>
      </c>
      <c r="G1496" s="25" t="s">
        <v>1829</v>
      </c>
      <c r="H1496" s="21" t="n">
        <v>28550</v>
      </c>
      <c r="I1496" s="25" t="s">
        <v>1881</v>
      </c>
      <c r="J1496" s="25" t="s">
        <v>1831</v>
      </c>
      <c r="K1496" s="25"/>
      <c r="L1496" s="25"/>
      <c r="M1496" s="25"/>
      <c r="N1496" s="26" t="n">
        <f aca="false">DATE(YEAR(B1496),MONTH(B1496),1)</f>
        <v>46266</v>
      </c>
      <c r="O1496" s="12" t="n">
        <f aca="false">IF(I1496="","",INDEX('Jobber quotes'!$C$2:$C$1101,MATCH(I1496,'Jobber quotes'!$A$2:$A$1101,0))-B1496)</f>
        <v>1</v>
      </c>
    </row>
    <row r="1497" customFormat="false" ht="15" hidden="false" customHeight="false" outlineLevel="0" collapsed="false">
      <c r="A1497" s="23" t="n">
        <v>412355325</v>
      </c>
      <c r="B1497" s="24" t="n">
        <v>46295</v>
      </c>
      <c r="C1497" s="25" t="s">
        <v>302</v>
      </c>
      <c r="D1497" s="25" t="s">
        <v>88</v>
      </c>
      <c r="E1497" s="25" t="s">
        <v>112</v>
      </c>
      <c r="F1497" s="25" t="s">
        <v>90</v>
      </c>
      <c r="G1497" s="25" t="s">
        <v>1829</v>
      </c>
      <c r="H1497" s="21" t="n">
        <v>17650</v>
      </c>
      <c r="I1497" s="25" t="s">
        <v>1882</v>
      </c>
      <c r="J1497" s="25" t="s">
        <v>1831</v>
      </c>
      <c r="K1497" s="25"/>
      <c r="L1497" s="25"/>
      <c r="M1497" s="25"/>
      <c r="N1497" s="26" t="n">
        <f aca="false">DATE(YEAR(B1497),MONTH(B1497),1)</f>
        <v>46266</v>
      </c>
      <c r="O1497" s="12" t="n">
        <f aca="false">IF(I1497="","",INDEX('Jobber quotes'!$C$2:$C$1101,MATCH(I1497,'Jobber quotes'!$A$2:$A$1101,0))-B1497)</f>
        <v>0</v>
      </c>
    </row>
    <row r="1498" customFormat="false" ht="15" hidden="false" customHeight="false" outlineLevel="0" collapsed="false">
      <c r="A1498" s="23" t="n">
        <v>412355368</v>
      </c>
      <c r="B1498" s="24" t="n">
        <v>46295</v>
      </c>
      <c r="C1498" s="25" t="s">
        <v>270</v>
      </c>
      <c r="D1498" s="25" t="s">
        <v>127</v>
      </c>
      <c r="E1498" s="25" t="s">
        <v>82</v>
      </c>
      <c r="F1498" s="25" t="s">
        <v>94</v>
      </c>
      <c r="G1498" s="25" t="s">
        <v>1829</v>
      </c>
      <c r="H1498" s="21" t="n">
        <v>8600</v>
      </c>
      <c r="I1498" s="25" t="s">
        <v>1883</v>
      </c>
      <c r="J1498" s="25" t="s">
        <v>1831</v>
      </c>
      <c r="K1498" s="25"/>
      <c r="L1498" s="25"/>
      <c r="M1498" s="25"/>
      <c r="N1498" s="26" t="n">
        <f aca="false">DATE(YEAR(B1498),MONTH(B1498),1)</f>
        <v>46266</v>
      </c>
      <c r="O1498" s="12" t="n">
        <f aca="false">IF(I1498="","",INDEX('Jobber quotes'!$C$2:$C$1101,MATCH(I1498,'Jobber quotes'!$A$2:$A$1101,0))-B1498)</f>
        <v>0</v>
      </c>
    </row>
    <row r="1499" customFormat="false" ht="15" hidden="false" customHeight="false" outlineLevel="0" collapsed="false">
      <c r="A1499" s="23" t="n">
        <v>412355402</v>
      </c>
      <c r="B1499" s="24" t="n">
        <v>46295</v>
      </c>
      <c r="C1499" s="25" t="s">
        <v>225</v>
      </c>
      <c r="D1499" s="25" t="s">
        <v>156</v>
      </c>
      <c r="E1499" s="25" t="s">
        <v>89</v>
      </c>
      <c r="F1499" s="25" t="s">
        <v>83</v>
      </c>
      <c r="G1499" s="25" t="s">
        <v>115</v>
      </c>
      <c r="H1499" s="21"/>
      <c r="I1499" s="25"/>
      <c r="J1499" s="25"/>
      <c r="K1499" s="25"/>
      <c r="L1499" s="25" t="s">
        <v>116</v>
      </c>
      <c r="M1499" s="25"/>
      <c r="N1499" s="26" t="n">
        <f aca="false">DATE(YEAR(B1499),MONTH(B1499),1)</f>
        <v>46266</v>
      </c>
      <c r="O1499" s="12" t="str">
        <f aca="false">IF(I1499="","",INDEX('Jobber quotes'!$C$2:$C$1101,MATCH(I1499,'Jobber quotes'!$A$2:$A$1101,0))-B1499)</f>
        <v/>
      </c>
    </row>
    <row r="1500" customFormat="false" ht="15" hidden="false" customHeight="false" outlineLevel="0" collapsed="false">
      <c r="A1500" s="23" t="n">
        <v>412355455</v>
      </c>
      <c r="B1500" s="24" t="n">
        <v>46295</v>
      </c>
      <c r="C1500" s="25" t="s">
        <v>744</v>
      </c>
      <c r="D1500" s="25" t="s">
        <v>106</v>
      </c>
      <c r="E1500" s="25" t="s">
        <v>89</v>
      </c>
      <c r="F1500" s="25" t="s">
        <v>90</v>
      </c>
      <c r="G1500" s="25" t="s">
        <v>1829</v>
      </c>
      <c r="H1500" s="21" t="n">
        <v>4250</v>
      </c>
      <c r="I1500" s="25" t="s">
        <v>1884</v>
      </c>
      <c r="J1500" s="25" t="s">
        <v>1831</v>
      </c>
      <c r="K1500" s="25"/>
      <c r="L1500" s="25"/>
      <c r="M1500" s="25"/>
      <c r="N1500" s="26" t="n">
        <f aca="false">DATE(YEAR(B1500),MONTH(B1500),1)</f>
        <v>46266</v>
      </c>
      <c r="O1500" s="12" t="n">
        <f aca="false">IF(I1500="","",INDEX('Jobber quotes'!$C$2:$C$1101,MATCH(I1500,'Jobber quotes'!$A$2:$A$1101,0))-B1500)</f>
        <v>0</v>
      </c>
    </row>
    <row r="1501" customFormat="false" ht="15" hidden="false" customHeight="false" outlineLevel="0" collapsed="false">
      <c r="A1501" s="23" t="n">
        <v>412355483</v>
      </c>
      <c r="B1501" s="24" t="n">
        <v>46295</v>
      </c>
      <c r="C1501" s="25" t="s">
        <v>284</v>
      </c>
      <c r="D1501" s="25" t="s">
        <v>81</v>
      </c>
      <c r="E1501" s="25" t="s">
        <v>89</v>
      </c>
      <c r="F1501" s="25" t="s">
        <v>94</v>
      </c>
      <c r="G1501" s="25" t="s">
        <v>1829</v>
      </c>
      <c r="H1501" s="21" t="n">
        <v>13400</v>
      </c>
      <c r="I1501" s="25" t="s">
        <v>1885</v>
      </c>
      <c r="J1501" s="25" t="s">
        <v>1831</v>
      </c>
      <c r="K1501" s="25"/>
      <c r="L1501" s="25"/>
      <c r="M1501" s="25"/>
      <c r="N1501" s="26" t="n">
        <f aca="false">DATE(YEAR(B1501),MONTH(B1501),1)</f>
        <v>46266</v>
      </c>
      <c r="O1501" s="12" t="n">
        <f aca="false">IF(I1501="","",INDEX('Jobber quotes'!$C$2:$C$1101,MATCH(I1501,'Jobber quotes'!$A$2:$A$1101,0))-B1501)</f>
        <v>0</v>
      </c>
    </row>
    <row r="1503" customFormat="false" ht="15" hidden="false" customHeight="false" outlineLevel="0" collapsed="false">
      <c r="A1503" s="5" t="s">
        <v>1886</v>
      </c>
      <c r="H1503" s="27" t="n">
        <f aca="false">SUBTOTAL(109,H2:H1501)</f>
        <v>19501750</v>
      </c>
    </row>
  </sheetData>
  <autoFilter ref="A1:O1501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110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9"/>
    <col collapsed="false" customWidth="true" hidden="false" outlineLevel="0" max="2" min="2" style="0" width="52"/>
    <col collapsed="false" customWidth="true" hidden="false" outlineLevel="0" max="3" min="3" style="0" width="13"/>
    <col collapsed="false" customWidth="true" hidden="false" outlineLevel="0" max="4" min="4" style="0" width="17"/>
    <col collapsed="false" customWidth="true" hidden="false" outlineLevel="0" max="5" min="5" style="0" width="14"/>
    <col collapsed="false" customWidth="true" hidden="false" outlineLevel="0" max="6" min="6" style="0" width="12"/>
    <col collapsed="false" customWidth="true" hidden="false" outlineLevel="0" max="7" min="7" style="0" width="14"/>
    <col collapsed="false" customWidth="true" hidden="false" outlineLevel="0" max="8" min="8" style="0" width="12"/>
    <col collapsed="false" customWidth="true" hidden="false" outlineLevel="0" max="9" min="9" style="0" width="11"/>
  </cols>
  <sheetData>
    <row r="1" customFormat="false" ht="31.5" hidden="false" customHeight="true" outlineLevel="0" collapsed="false">
      <c r="A1" s="22" t="s">
        <v>1887</v>
      </c>
      <c r="B1" s="22" t="s">
        <v>1888</v>
      </c>
      <c r="C1" s="22" t="s">
        <v>1889</v>
      </c>
      <c r="D1" s="22" t="s">
        <v>1890</v>
      </c>
      <c r="E1" s="22" t="s">
        <v>1891</v>
      </c>
      <c r="F1" s="22" t="s">
        <v>1892</v>
      </c>
      <c r="G1" s="22" t="s">
        <v>1893</v>
      </c>
      <c r="H1" s="22" t="s">
        <v>1894</v>
      </c>
      <c r="I1" s="22" t="s">
        <v>75</v>
      </c>
    </row>
    <row r="2" customFormat="false" ht="15" hidden="false" customHeight="false" outlineLevel="0" collapsed="false">
      <c r="A2" s="25" t="s">
        <v>84</v>
      </c>
      <c r="B2" s="25" t="s">
        <v>1895</v>
      </c>
      <c r="C2" s="24" t="n">
        <v>45933</v>
      </c>
      <c r="D2" s="25" t="s">
        <v>85</v>
      </c>
      <c r="E2" s="21" t="n">
        <v>19200</v>
      </c>
      <c r="F2" s="21" t="n">
        <f aca="false">ROUND(ROUND(E2*100,0)/10,0)/100</f>
        <v>1920</v>
      </c>
      <c r="G2" s="21" t="n">
        <f aca="false">E2+F2</f>
        <v>21120</v>
      </c>
      <c r="H2" s="23" t="n">
        <v>412300015</v>
      </c>
      <c r="I2" s="25"/>
    </row>
    <row r="3" customFormat="false" ht="15" hidden="false" customHeight="false" outlineLevel="0" collapsed="false">
      <c r="A3" s="25" t="s">
        <v>108</v>
      </c>
      <c r="B3" s="25" t="s">
        <v>1896</v>
      </c>
      <c r="C3" s="24" t="n">
        <v>45935</v>
      </c>
      <c r="D3" s="25" t="s">
        <v>85</v>
      </c>
      <c r="E3" s="21" t="n">
        <v>6550</v>
      </c>
      <c r="F3" s="21" t="n">
        <f aca="false">ROUND(ROUND(E3*100,0)/10,0)/100</f>
        <v>655</v>
      </c>
      <c r="G3" s="21" t="n">
        <f aca="false">E3+F3</f>
        <v>7205</v>
      </c>
      <c r="H3" s="23" t="n">
        <v>412300214</v>
      </c>
      <c r="I3" s="25"/>
    </row>
    <row r="4" customFormat="false" ht="15" hidden="false" customHeight="false" outlineLevel="0" collapsed="false">
      <c r="A4" s="25" t="s">
        <v>135</v>
      </c>
      <c r="B4" s="25" t="s">
        <v>1897</v>
      </c>
      <c r="C4" s="24" t="n">
        <v>45935</v>
      </c>
      <c r="D4" s="25" t="s">
        <v>119</v>
      </c>
      <c r="E4" s="21" t="n">
        <v>11000</v>
      </c>
      <c r="F4" s="21" t="n">
        <f aca="false">ROUND(ROUND(E4*100,0)/10,0)/100</f>
        <v>1100</v>
      </c>
      <c r="G4" s="21" t="n">
        <f aca="false">E4+F4</f>
        <v>12100</v>
      </c>
      <c r="H4" s="23" t="n">
        <v>412300496</v>
      </c>
      <c r="I4" s="25" t="s">
        <v>136</v>
      </c>
    </row>
    <row r="5" customFormat="false" ht="15" hidden="false" customHeight="false" outlineLevel="0" collapsed="false">
      <c r="A5" s="25" t="s">
        <v>138</v>
      </c>
      <c r="B5" s="25" t="s">
        <v>1898</v>
      </c>
      <c r="C5" s="24" t="n">
        <v>45935</v>
      </c>
      <c r="D5" s="25" t="s">
        <v>85</v>
      </c>
      <c r="E5" s="21" t="n">
        <v>24450</v>
      </c>
      <c r="F5" s="21" t="n">
        <f aca="false">ROUND(ROUND(E5*100,0)/10,0)/100</f>
        <v>2445</v>
      </c>
      <c r="G5" s="21" t="n">
        <f aca="false">E5+F5</f>
        <v>26895</v>
      </c>
      <c r="H5" s="23" t="n">
        <v>412300548</v>
      </c>
      <c r="I5" s="25"/>
    </row>
    <row r="6" customFormat="false" ht="15" hidden="false" customHeight="false" outlineLevel="0" collapsed="false">
      <c r="A6" s="25" t="s">
        <v>122</v>
      </c>
      <c r="B6" s="25" t="s">
        <v>1899</v>
      </c>
      <c r="C6" s="24" t="n">
        <v>45936</v>
      </c>
      <c r="D6" s="25" t="s">
        <v>85</v>
      </c>
      <c r="E6" s="21" t="n">
        <v>25550</v>
      </c>
      <c r="F6" s="21" t="n">
        <f aca="false">ROUND(ROUND(E6*100,0)/10,0)/100</f>
        <v>2555</v>
      </c>
      <c r="G6" s="21" t="n">
        <f aca="false">E6+F6</f>
        <v>28105</v>
      </c>
      <c r="H6" s="23" t="n">
        <v>412300346</v>
      </c>
      <c r="I6" s="25"/>
    </row>
    <row r="7" customFormat="false" ht="15" hidden="false" customHeight="false" outlineLevel="0" collapsed="false">
      <c r="A7" s="25" t="s">
        <v>151</v>
      </c>
      <c r="B7" s="25" t="s">
        <v>1900</v>
      </c>
      <c r="C7" s="24" t="n">
        <v>45937</v>
      </c>
      <c r="D7" s="25" t="s">
        <v>85</v>
      </c>
      <c r="E7" s="21" t="n">
        <v>38600</v>
      </c>
      <c r="F7" s="21" t="n">
        <f aca="false">ROUND(ROUND(E7*100,0)/10,0)/100</f>
        <v>3860</v>
      </c>
      <c r="G7" s="21" t="n">
        <f aca="false">E7+F7</f>
        <v>42460</v>
      </c>
      <c r="H7" s="23" t="n">
        <v>412300766</v>
      </c>
      <c r="I7" s="25"/>
    </row>
    <row r="8" customFormat="false" ht="15" hidden="false" customHeight="false" outlineLevel="0" collapsed="false">
      <c r="A8" s="25" t="s">
        <v>128</v>
      </c>
      <c r="B8" s="25" t="s">
        <v>1901</v>
      </c>
      <c r="C8" s="24" t="n">
        <v>45938</v>
      </c>
      <c r="D8" s="25" t="s">
        <v>85</v>
      </c>
      <c r="E8" s="21" t="n">
        <v>3350</v>
      </c>
      <c r="F8" s="21" t="n">
        <f aca="false">ROUND(ROUND(E8*100,0)/10,0)/100</f>
        <v>335</v>
      </c>
      <c r="G8" s="21" t="n">
        <f aca="false">E8+F8</f>
        <v>3685</v>
      </c>
      <c r="H8" s="23" t="n">
        <v>412300419</v>
      </c>
      <c r="I8" s="25"/>
    </row>
    <row r="9" customFormat="false" ht="15" hidden="false" customHeight="false" outlineLevel="0" collapsed="false">
      <c r="A9" s="25" t="s">
        <v>169</v>
      </c>
      <c r="B9" s="25" t="s">
        <v>1902</v>
      </c>
      <c r="C9" s="24" t="n">
        <v>45938</v>
      </c>
      <c r="D9" s="25" t="s">
        <v>85</v>
      </c>
      <c r="E9" s="21" t="n">
        <v>11500</v>
      </c>
      <c r="F9" s="21" t="n">
        <f aca="false">ROUND(ROUND(E9*100,0)/10,0)/100</f>
        <v>1150</v>
      </c>
      <c r="G9" s="21" t="n">
        <f aca="false">E9+F9</f>
        <v>12650</v>
      </c>
      <c r="H9" s="23" t="n">
        <v>412301126</v>
      </c>
      <c r="I9" s="25"/>
    </row>
    <row r="10" customFormat="false" ht="15" hidden="false" customHeight="false" outlineLevel="0" collapsed="false">
      <c r="A10" s="25" t="s">
        <v>113</v>
      </c>
      <c r="B10" s="25" t="s">
        <v>1903</v>
      </c>
      <c r="C10" s="24" t="n">
        <v>45939</v>
      </c>
      <c r="D10" s="25" t="s">
        <v>85</v>
      </c>
      <c r="E10" s="21" t="n">
        <v>35800</v>
      </c>
      <c r="F10" s="21" t="n">
        <f aca="false">ROUND(ROUND(E10*100,0)/10,0)/100</f>
        <v>3580</v>
      </c>
      <c r="G10" s="21" t="n">
        <f aca="false">E10+F10</f>
        <v>39380</v>
      </c>
      <c r="H10" s="23" t="n">
        <v>412300245</v>
      </c>
      <c r="I10" s="25"/>
    </row>
    <row r="11" customFormat="false" ht="15" hidden="false" customHeight="false" outlineLevel="0" collapsed="false">
      <c r="A11" s="25" t="s">
        <v>118</v>
      </c>
      <c r="B11" s="25" t="s">
        <v>1904</v>
      </c>
      <c r="C11" s="24" t="n">
        <v>45940</v>
      </c>
      <c r="D11" s="25" t="s">
        <v>119</v>
      </c>
      <c r="E11" s="21" t="n">
        <v>8650</v>
      </c>
      <c r="F11" s="21" t="n">
        <f aca="false">ROUND(ROUND(E11*100,0)/10,0)/100</f>
        <v>865</v>
      </c>
      <c r="G11" s="21" t="n">
        <f aca="false">E11+F11</f>
        <v>9515</v>
      </c>
      <c r="H11" s="23" t="n">
        <v>412300315</v>
      </c>
      <c r="I11" s="25" t="s">
        <v>120</v>
      </c>
    </row>
    <row r="12" customFormat="false" ht="15" hidden="false" customHeight="false" outlineLevel="0" collapsed="false">
      <c r="A12" s="25" t="s">
        <v>178</v>
      </c>
      <c r="B12" s="25" t="s">
        <v>1905</v>
      </c>
      <c r="C12" s="24" t="n">
        <v>45940</v>
      </c>
      <c r="D12" s="25" t="s">
        <v>85</v>
      </c>
      <c r="E12" s="21" t="n">
        <v>12700</v>
      </c>
      <c r="F12" s="21" t="n">
        <f aca="false">ROUND(ROUND(E12*100,0)/10,0)/100</f>
        <v>1270</v>
      </c>
      <c r="G12" s="21" t="n">
        <f aca="false">E12+F12</f>
        <v>13970</v>
      </c>
      <c r="H12" s="23" t="n">
        <v>412301265</v>
      </c>
      <c r="I12" s="25"/>
    </row>
    <row r="13" customFormat="false" ht="15" hidden="false" customHeight="false" outlineLevel="0" collapsed="false">
      <c r="A13" s="25" t="s">
        <v>179</v>
      </c>
      <c r="B13" s="25" t="s">
        <v>1906</v>
      </c>
      <c r="C13" s="24" t="n">
        <v>45940</v>
      </c>
      <c r="D13" s="25" t="s">
        <v>85</v>
      </c>
      <c r="E13" s="21" t="n">
        <v>14650</v>
      </c>
      <c r="F13" s="21" t="n">
        <f aca="false">ROUND(ROUND(E13*100,0)/10,0)/100</f>
        <v>1465</v>
      </c>
      <c r="G13" s="21" t="n">
        <f aca="false">E13+F13</f>
        <v>16115</v>
      </c>
      <c r="H13" s="23" t="n">
        <v>412301324</v>
      </c>
      <c r="I13" s="25"/>
    </row>
    <row r="14" customFormat="false" ht="15" hidden="false" customHeight="false" outlineLevel="0" collapsed="false">
      <c r="A14" s="25" t="s">
        <v>98</v>
      </c>
      <c r="B14" s="25" t="s">
        <v>1907</v>
      </c>
      <c r="C14" s="24" t="n">
        <v>45941</v>
      </c>
      <c r="D14" s="25" t="s">
        <v>85</v>
      </c>
      <c r="E14" s="21" t="n">
        <v>32550</v>
      </c>
      <c r="F14" s="21" t="n">
        <f aca="false">ROUND(ROUND(E14*100,0)/10,0)/100</f>
        <v>3255</v>
      </c>
      <c r="G14" s="21" t="n">
        <f aca="false">E14+F14</f>
        <v>35805</v>
      </c>
      <c r="H14" s="23" t="n">
        <v>412300132</v>
      </c>
      <c r="I14" s="25"/>
    </row>
    <row r="15" customFormat="false" ht="15" hidden="false" customHeight="false" outlineLevel="0" collapsed="false">
      <c r="A15" s="25" t="s">
        <v>131</v>
      </c>
      <c r="B15" s="25" t="s">
        <v>1908</v>
      </c>
      <c r="C15" s="24" t="n">
        <v>45941</v>
      </c>
      <c r="D15" s="25" t="s">
        <v>119</v>
      </c>
      <c r="E15" s="21" t="n">
        <v>46000</v>
      </c>
      <c r="F15" s="21" t="n">
        <f aca="false">ROUND(ROUND(E15*100,0)/10,0)/100</f>
        <v>4600</v>
      </c>
      <c r="G15" s="21" t="n">
        <f aca="false">E15+F15</f>
        <v>50600</v>
      </c>
      <c r="H15" s="23" t="n">
        <v>412300457</v>
      </c>
      <c r="I15" s="25" t="s">
        <v>132</v>
      </c>
    </row>
    <row r="16" customFormat="false" ht="15" hidden="false" customHeight="false" outlineLevel="0" collapsed="false">
      <c r="A16" s="25" t="s">
        <v>140</v>
      </c>
      <c r="B16" s="25" t="s">
        <v>1909</v>
      </c>
      <c r="C16" s="24" t="n">
        <v>45941</v>
      </c>
      <c r="D16" s="25" t="s">
        <v>85</v>
      </c>
      <c r="E16" s="21" t="n">
        <v>31100</v>
      </c>
      <c r="F16" s="21" t="n">
        <f aca="false">ROUND(ROUND(E16*100,0)/10,0)/100</f>
        <v>3110</v>
      </c>
      <c r="G16" s="21" t="n">
        <f aca="false">E16+F16</f>
        <v>34210</v>
      </c>
      <c r="H16" s="23" t="n">
        <v>412300565</v>
      </c>
      <c r="I16" s="25"/>
    </row>
    <row r="17" customFormat="false" ht="15" hidden="false" customHeight="false" outlineLevel="0" collapsed="false">
      <c r="A17" s="25" t="s">
        <v>157</v>
      </c>
      <c r="B17" s="25" t="s">
        <v>1910</v>
      </c>
      <c r="C17" s="24" t="n">
        <v>45941</v>
      </c>
      <c r="D17" s="25" t="s">
        <v>85</v>
      </c>
      <c r="E17" s="21" t="n">
        <v>11550</v>
      </c>
      <c r="F17" s="21" t="n">
        <f aca="false">ROUND(ROUND(E17*100,0)/10,0)/100</f>
        <v>1155</v>
      </c>
      <c r="G17" s="21" t="n">
        <f aca="false">E17+F17</f>
        <v>12705</v>
      </c>
      <c r="H17" s="23" t="n">
        <v>412300951</v>
      </c>
      <c r="I17" s="25"/>
    </row>
    <row r="18" customFormat="false" ht="15" hidden="false" customHeight="false" outlineLevel="0" collapsed="false">
      <c r="A18" s="25" t="s">
        <v>159</v>
      </c>
      <c r="B18" s="25" t="s">
        <v>1911</v>
      </c>
      <c r="C18" s="24" t="n">
        <v>45941</v>
      </c>
      <c r="D18" s="25" t="s">
        <v>119</v>
      </c>
      <c r="E18" s="21" t="n">
        <v>2700</v>
      </c>
      <c r="F18" s="21" t="n">
        <f aca="false">ROUND(ROUND(E18*100,0)/10,0)/100</f>
        <v>270</v>
      </c>
      <c r="G18" s="21" t="n">
        <f aca="false">E18+F18</f>
        <v>2970</v>
      </c>
      <c r="H18" s="23" t="n">
        <v>412300980</v>
      </c>
      <c r="I18" s="25" t="s">
        <v>160</v>
      </c>
    </row>
    <row r="19" customFormat="false" ht="15" hidden="false" customHeight="false" outlineLevel="0" collapsed="false">
      <c r="A19" s="25" t="s">
        <v>91</v>
      </c>
      <c r="B19" s="25" t="s">
        <v>1912</v>
      </c>
      <c r="C19" s="24" t="n">
        <v>45942</v>
      </c>
      <c r="D19" s="25" t="s">
        <v>85</v>
      </c>
      <c r="E19" s="21" t="n">
        <v>18600</v>
      </c>
      <c r="F19" s="21" t="n">
        <f aca="false">ROUND(ROUND(E19*100,0)/10,0)/100</f>
        <v>1860</v>
      </c>
      <c r="G19" s="21" t="n">
        <f aca="false">E19+F19</f>
        <v>20460</v>
      </c>
      <c r="H19" s="23" t="n">
        <v>412300063</v>
      </c>
      <c r="I19" s="25"/>
    </row>
    <row r="20" customFormat="false" ht="15" hidden="false" customHeight="false" outlineLevel="0" collapsed="false">
      <c r="A20" s="25" t="s">
        <v>124</v>
      </c>
      <c r="B20" s="25" t="s">
        <v>1913</v>
      </c>
      <c r="C20" s="24" t="n">
        <v>45942</v>
      </c>
      <c r="D20" s="25" t="s">
        <v>85</v>
      </c>
      <c r="E20" s="21" t="n">
        <v>26700</v>
      </c>
      <c r="F20" s="21" t="n">
        <f aca="false">ROUND(ROUND(E20*100,0)/10,0)/100</f>
        <v>2670</v>
      </c>
      <c r="G20" s="21" t="n">
        <f aca="false">E20+F20</f>
        <v>29370</v>
      </c>
      <c r="H20" s="23" t="n">
        <v>412300375</v>
      </c>
      <c r="I20" s="25"/>
    </row>
    <row r="21" customFormat="false" ht="15" hidden="false" customHeight="false" outlineLevel="0" collapsed="false">
      <c r="A21" s="25" t="s">
        <v>197</v>
      </c>
      <c r="B21" s="25" t="s">
        <v>1914</v>
      </c>
      <c r="C21" s="24" t="n">
        <v>45942</v>
      </c>
      <c r="D21" s="25" t="s">
        <v>119</v>
      </c>
      <c r="E21" s="21" t="n">
        <v>21550</v>
      </c>
      <c r="F21" s="21" t="n">
        <f aca="false">ROUND(ROUND(E21*100,0)/10,0)/100</f>
        <v>2155</v>
      </c>
      <c r="G21" s="21" t="n">
        <f aca="false">E21+F21</f>
        <v>23705</v>
      </c>
      <c r="H21" s="23" t="n">
        <v>412301667</v>
      </c>
      <c r="I21" s="25" t="s">
        <v>198</v>
      </c>
    </row>
    <row r="22" customFormat="false" ht="15" hidden="false" customHeight="false" outlineLevel="0" collapsed="false">
      <c r="A22" s="25" t="s">
        <v>202</v>
      </c>
      <c r="B22" s="25" t="s">
        <v>1915</v>
      </c>
      <c r="C22" s="24" t="n">
        <v>45942</v>
      </c>
      <c r="D22" s="25" t="s">
        <v>85</v>
      </c>
      <c r="E22" s="21" t="n">
        <v>14000</v>
      </c>
      <c r="F22" s="21" t="n">
        <f aca="false">ROUND(ROUND(E22*100,0)/10,0)/100</f>
        <v>1400</v>
      </c>
      <c r="G22" s="21" t="n">
        <f aca="false">E22+F22</f>
        <v>15400</v>
      </c>
      <c r="H22" s="23" t="n">
        <v>412301760</v>
      </c>
      <c r="I22" s="25"/>
    </row>
    <row r="23" customFormat="false" ht="15" hidden="false" customHeight="false" outlineLevel="0" collapsed="false">
      <c r="A23" s="25" t="s">
        <v>222</v>
      </c>
      <c r="B23" s="25" t="s">
        <v>1916</v>
      </c>
      <c r="C23" s="24" t="n">
        <v>45942</v>
      </c>
      <c r="D23" s="25" t="s">
        <v>85</v>
      </c>
      <c r="E23" s="21" t="n">
        <v>17600</v>
      </c>
      <c r="F23" s="21" t="n">
        <f aca="false">ROUND(ROUND(E23*100,0)/10,0)/100</f>
        <v>1760</v>
      </c>
      <c r="G23" s="21" t="n">
        <f aca="false">E23+F23</f>
        <v>19360</v>
      </c>
      <c r="H23" s="23" t="n">
        <v>412302135</v>
      </c>
      <c r="I23" s="25"/>
    </row>
    <row r="24" customFormat="false" ht="15" hidden="false" customHeight="false" outlineLevel="0" collapsed="false">
      <c r="A24" s="25" t="s">
        <v>142</v>
      </c>
      <c r="B24" s="25" t="s">
        <v>1917</v>
      </c>
      <c r="C24" s="24" t="n">
        <v>45943</v>
      </c>
      <c r="D24" s="25" t="s">
        <v>119</v>
      </c>
      <c r="E24" s="21" t="n">
        <v>5850</v>
      </c>
      <c r="F24" s="21" t="n">
        <f aca="false">ROUND(ROUND(E24*100,0)/10,0)/100</f>
        <v>585</v>
      </c>
      <c r="G24" s="21" t="n">
        <f aca="false">E24+F24</f>
        <v>6435</v>
      </c>
      <c r="H24" s="23" t="n">
        <v>412300608</v>
      </c>
      <c r="I24" s="25" t="s">
        <v>143</v>
      </c>
    </row>
    <row r="25" customFormat="false" ht="15" hidden="false" customHeight="false" outlineLevel="0" collapsed="false">
      <c r="A25" s="25" t="s">
        <v>184</v>
      </c>
      <c r="B25" s="25" t="s">
        <v>1918</v>
      </c>
      <c r="C25" s="24" t="n">
        <v>45943</v>
      </c>
      <c r="D25" s="25" t="s">
        <v>85</v>
      </c>
      <c r="E25" s="21" t="n">
        <v>6950</v>
      </c>
      <c r="F25" s="21" t="n">
        <f aca="false">ROUND(ROUND(E25*100,0)/10,0)/100</f>
        <v>695</v>
      </c>
      <c r="G25" s="21" t="n">
        <f aca="false">E25+F25</f>
        <v>7645</v>
      </c>
      <c r="H25" s="23" t="n">
        <v>412301432</v>
      </c>
      <c r="I25" s="25"/>
    </row>
    <row r="26" customFormat="false" ht="15" hidden="false" customHeight="false" outlineLevel="0" collapsed="false">
      <c r="A26" s="25" t="s">
        <v>192</v>
      </c>
      <c r="B26" s="25" t="s">
        <v>1919</v>
      </c>
      <c r="C26" s="24" t="n">
        <v>45943</v>
      </c>
      <c r="D26" s="25" t="s">
        <v>85</v>
      </c>
      <c r="E26" s="21" t="n">
        <v>13200</v>
      </c>
      <c r="F26" s="21" t="n">
        <f aca="false">ROUND(ROUND(E26*100,0)/10,0)/100</f>
        <v>1320</v>
      </c>
      <c r="G26" s="21" t="n">
        <f aca="false">E26+F26</f>
        <v>14520</v>
      </c>
      <c r="H26" s="23" t="n">
        <v>412301604</v>
      </c>
      <c r="I26" s="25"/>
    </row>
    <row r="27" customFormat="false" ht="15" hidden="false" customHeight="false" outlineLevel="0" collapsed="false">
      <c r="A27" s="25" t="s">
        <v>95</v>
      </c>
      <c r="B27" s="25" t="s">
        <v>1920</v>
      </c>
      <c r="C27" s="24" t="n">
        <v>45944</v>
      </c>
      <c r="D27" s="25" t="s">
        <v>85</v>
      </c>
      <c r="E27" s="21" t="n">
        <v>22100</v>
      </c>
      <c r="F27" s="21" t="n">
        <f aca="false">ROUND(ROUND(E27*100,0)/10,0)/100</f>
        <v>2210</v>
      </c>
      <c r="G27" s="21" t="n">
        <f aca="false">E27+F27</f>
        <v>24310</v>
      </c>
      <c r="H27" s="23" t="n">
        <v>412300084</v>
      </c>
      <c r="I27" s="25"/>
    </row>
    <row r="28" customFormat="false" ht="15" hidden="false" customHeight="false" outlineLevel="0" collapsed="false">
      <c r="A28" s="25" t="s">
        <v>149</v>
      </c>
      <c r="B28" s="25" t="s">
        <v>1921</v>
      </c>
      <c r="C28" s="24" t="n">
        <v>45944</v>
      </c>
      <c r="D28" s="25" t="s">
        <v>85</v>
      </c>
      <c r="E28" s="21" t="n">
        <v>9050</v>
      </c>
      <c r="F28" s="21" t="n">
        <f aca="false">ROUND(ROUND(E28*100,0)/10,0)/100</f>
        <v>905</v>
      </c>
      <c r="G28" s="21" t="n">
        <f aca="false">E28+F28</f>
        <v>9955</v>
      </c>
      <c r="H28" s="23" t="n">
        <v>412300706</v>
      </c>
      <c r="I28" s="25"/>
    </row>
    <row r="29" customFormat="false" ht="15" hidden="false" customHeight="false" outlineLevel="0" collapsed="false">
      <c r="A29" s="25" t="s">
        <v>206</v>
      </c>
      <c r="B29" s="25" t="s">
        <v>1922</v>
      </c>
      <c r="C29" s="24" t="n">
        <v>45944</v>
      </c>
      <c r="D29" s="25" t="s">
        <v>119</v>
      </c>
      <c r="E29" s="21" t="n">
        <v>15600</v>
      </c>
      <c r="F29" s="21" t="n">
        <f aca="false">ROUND(ROUND(E29*100,0)/10,0)/100</f>
        <v>1560</v>
      </c>
      <c r="G29" s="21" t="n">
        <f aca="false">E29+F29</f>
        <v>17160</v>
      </c>
      <c r="H29" s="23" t="n">
        <v>412301816</v>
      </c>
      <c r="I29" s="25" t="s">
        <v>207</v>
      </c>
    </row>
    <row r="30" customFormat="false" ht="15" hidden="false" customHeight="false" outlineLevel="0" collapsed="false">
      <c r="A30" s="25" t="s">
        <v>219</v>
      </c>
      <c r="B30" s="25" t="s">
        <v>1923</v>
      </c>
      <c r="C30" s="24" t="n">
        <v>45944</v>
      </c>
      <c r="D30" s="25" t="s">
        <v>119</v>
      </c>
      <c r="E30" s="21" t="n">
        <v>19200</v>
      </c>
      <c r="F30" s="21" t="n">
        <f aca="false">ROUND(ROUND(E30*100,0)/10,0)/100</f>
        <v>1920</v>
      </c>
      <c r="G30" s="21" t="n">
        <f aca="false">E30+F30</f>
        <v>21120</v>
      </c>
      <c r="H30" s="23" t="n">
        <v>412302092</v>
      </c>
      <c r="I30" s="25" t="s">
        <v>220</v>
      </c>
    </row>
    <row r="31" customFormat="false" ht="15" hidden="false" customHeight="false" outlineLevel="0" collapsed="false">
      <c r="A31" s="25" t="s">
        <v>229</v>
      </c>
      <c r="B31" s="25" t="s">
        <v>1924</v>
      </c>
      <c r="C31" s="24" t="n">
        <v>45944</v>
      </c>
      <c r="D31" s="25" t="s">
        <v>85</v>
      </c>
      <c r="E31" s="21" t="n">
        <v>24150</v>
      </c>
      <c r="F31" s="21" t="n">
        <f aca="false">ROUND(ROUND(E31*100,0)/10,0)/100</f>
        <v>2415</v>
      </c>
      <c r="G31" s="21" t="n">
        <f aca="false">E31+F31</f>
        <v>26565</v>
      </c>
      <c r="H31" s="23" t="n">
        <v>412302266</v>
      </c>
      <c r="I31" s="25"/>
    </row>
    <row r="32" customFormat="false" ht="15" hidden="false" customHeight="false" outlineLevel="0" collapsed="false">
      <c r="A32" s="25" t="s">
        <v>231</v>
      </c>
      <c r="B32" s="25" t="s">
        <v>1925</v>
      </c>
      <c r="C32" s="24" t="n">
        <v>45944</v>
      </c>
      <c r="D32" s="25" t="s">
        <v>85</v>
      </c>
      <c r="E32" s="21" t="n">
        <v>5700</v>
      </c>
      <c r="F32" s="21" t="n">
        <f aca="false">ROUND(ROUND(E32*100,0)/10,0)/100</f>
        <v>570</v>
      </c>
      <c r="G32" s="21" t="n">
        <f aca="false">E32+F32</f>
        <v>6270</v>
      </c>
      <c r="H32" s="23" t="n">
        <v>412302297</v>
      </c>
      <c r="I32" s="25"/>
    </row>
    <row r="33" customFormat="false" ht="15" hidden="false" customHeight="false" outlineLevel="0" collapsed="false">
      <c r="A33" s="25" t="s">
        <v>175</v>
      </c>
      <c r="B33" s="25" t="s">
        <v>1926</v>
      </c>
      <c r="C33" s="24" t="n">
        <v>45945</v>
      </c>
      <c r="D33" s="25" t="s">
        <v>119</v>
      </c>
      <c r="E33" s="21" t="n">
        <v>36900</v>
      </c>
      <c r="F33" s="21" t="n">
        <f aca="false">ROUND(ROUND(E33*100,0)/10,0)/100</f>
        <v>3690</v>
      </c>
      <c r="G33" s="21" t="n">
        <f aca="false">E33+F33</f>
        <v>40590</v>
      </c>
      <c r="H33" s="23" t="n">
        <v>412301226</v>
      </c>
      <c r="I33" s="25" t="s">
        <v>176</v>
      </c>
    </row>
    <row r="34" customFormat="false" ht="15" hidden="false" customHeight="false" outlineLevel="0" collapsed="false">
      <c r="A34" s="25" t="s">
        <v>166</v>
      </c>
      <c r="B34" s="25" t="s">
        <v>1927</v>
      </c>
      <c r="C34" s="24" t="n">
        <v>45947</v>
      </c>
      <c r="D34" s="25" t="s">
        <v>119</v>
      </c>
      <c r="E34" s="21" t="n">
        <v>12750</v>
      </c>
      <c r="F34" s="21" t="n">
        <f aca="false">ROUND(ROUND(E34*100,0)/10,0)/100</f>
        <v>1275</v>
      </c>
      <c r="G34" s="21" t="n">
        <f aca="false">E34+F34</f>
        <v>14025</v>
      </c>
      <c r="H34" s="23" t="n">
        <v>412301084</v>
      </c>
      <c r="I34" s="25" t="s">
        <v>167</v>
      </c>
    </row>
    <row r="35" customFormat="false" ht="15" hidden="false" customHeight="false" outlineLevel="0" collapsed="false">
      <c r="A35" s="25" t="s">
        <v>215</v>
      </c>
      <c r="B35" s="25" t="s">
        <v>1928</v>
      </c>
      <c r="C35" s="24" t="n">
        <v>45947</v>
      </c>
      <c r="D35" s="25" t="s">
        <v>85</v>
      </c>
      <c r="E35" s="21" t="n">
        <v>6950</v>
      </c>
      <c r="F35" s="21" t="n">
        <f aca="false">ROUND(ROUND(E35*100,0)/10,0)/100</f>
        <v>695</v>
      </c>
      <c r="G35" s="21" t="n">
        <f aca="false">E35+F35</f>
        <v>7645</v>
      </c>
      <c r="H35" s="23" t="n">
        <v>412302001</v>
      </c>
      <c r="I35" s="25"/>
    </row>
    <row r="36" customFormat="false" ht="15" hidden="false" customHeight="false" outlineLevel="0" collapsed="false">
      <c r="A36" s="25" t="s">
        <v>217</v>
      </c>
      <c r="B36" s="25" t="s">
        <v>1929</v>
      </c>
      <c r="C36" s="24" t="n">
        <v>45947</v>
      </c>
      <c r="D36" s="25" t="s">
        <v>119</v>
      </c>
      <c r="E36" s="21" t="n">
        <v>26050</v>
      </c>
      <c r="F36" s="21" t="n">
        <f aca="false">ROUND(ROUND(E36*100,0)/10,0)/100</f>
        <v>2605</v>
      </c>
      <c r="G36" s="21" t="n">
        <f aca="false">E36+F36</f>
        <v>28655</v>
      </c>
      <c r="H36" s="23" t="n">
        <v>412302049</v>
      </c>
      <c r="I36" s="25" t="s">
        <v>218</v>
      </c>
    </row>
    <row r="37" customFormat="false" ht="15" hidden="false" customHeight="false" outlineLevel="0" collapsed="false">
      <c r="A37" s="25" t="s">
        <v>224</v>
      </c>
      <c r="B37" s="25" t="s">
        <v>1930</v>
      </c>
      <c r="C37" s="24" t="n">
        <v>45947</v>
      </c>
      <c r="D37" s="25" t="s">
        <v>85</v>
      </c>
      <c r="E37" s="21" t="n">
        <v>17100</v>
      </c>
      <c r="F37" s="21" t="n">
        <f aca="false">ROUND(ROUND(E37*100,0)/10,0)/100</f>
        <v>1710</v>
      </c>
      <c r="G37" s="21" t="n">
        <f aca="false">E37+F37</f>
        <v>18810</v>
      </c>
      <c r="H37" s="23" t="n">
        <v>412302149</v>
      </c>
      <c r="I37" s="25"/>
    </row>
    <row r="38" customFormat="false" ht="15" hidden="false" customHeight="false" outlineLevel="0" collapsed="false">
      <c r="A38" s="25" t="s">
        <v>173</v>
      </c>
      <c r="B38" s="25" t="s">
        <v>1931</v>
      </c>
      <c r="C38" s="24" t="n">
        <v>45948</v>
      </c>
      <c r="D38" s="25" t="s">
        <v>85</v>
      </c>
      <c r="E38" s="21" t="n">
        <v>21950</v>
      </c>
      <c r="F38" s="21" t="n">
        <f aca="false">ROUND(ROUND(E38*100,0)/10,0)/100</f>
        <v>2195</v>
      </c>
      <c r="G38" s="21" t="n">
        <f aca="false">E38+F38</f>
        <v>24145</v>
      </c>
      <c r="H38" s="23" t="n">
        <v>412301209</v>
      </c>
      <c r="I38" s="25"/>
    </row>
    <row r="39" customFormat="false" ht="15" hidden="false" customHeight="false" outlineLevel="0" collapsed="false">
      <c r="A39" s="25" t="s">
        <v>187</v>
      </c>
      <c r="B39" s="25" t="s">
        <v>1932</v>
      </c>
      <c r="C39" s="24" t="n">
        <v>45948</v>
      </c>
      <c r="D39" s="25" t="s">
        <v>85</v>
      </c>
      <c r="E39" s="21" t="n">
        <v>12600</v>
      </c>
      <c r="F39" s="21" t="n">
        <f aca="false">ROUND(ROUND(E39*100,0)/10,0)/100</f>
        <v>1260</v>
      </c>
      <c r="G39" s="21" t="n">
        <f aca="false">E39+F39</f>
        <v>13860</v>
      </c>
      <c r="H39" s="23" t="n">
        <v>412301503</v>
      </c>
      <c r="I39" s="25"/>
    </row>
    <row r="40" customFormat="false" ht="15" hidden="false" customHeight="false" outlineLevel="0" collapsed="false">
      <c r="A40" s="25" t="s">
        <v>213</v>
      </c>
      <c r="B40" s="25" t="s">
        <v>1933</v>
      </c>
      <c r="C40" s="24" t="n">
        <v>45948</v>
      </c>
      <c r="D40" s="25" t="s">
        <v>85</v>
      </c>
      <c r="E40" s="21" t="n">
        <v>27900</v>
      </c>
      <c r="F40" s="21" t="n">
        <f aca="false">ROUND(ROUND(E40*100,0)/10,0)/100</f>
        <v>2790</v>
      </c>
      <c r="G40" s="21" t="n">
        <f aca="false">E40+F40</f>
        <v>30690</v>
      </c>
      <c r="H40" s="23" t="n">
        <v>412301968</v>
      </c>
      <c r="I40" s="25"/>
    </row>
    <row r="41" customFormat="false" ht="15" hidden="false" customHeight="false" outlineLevel="0" collapsed="false">
      <c r="A41" s="25" t="s">
        <v>194</v>
      </c>
      <c r="B41" s="25" t="s">
        <v>1934</v>
      </c>
      <c r="C41" s="24" t="n">
        <v>45949</v>
      </c>
      <c r="D41" s="25" t="s">
        <v>119</v>
      </c>
      <c r="E41" s="21" t="n">
        <v>35300</v>
      </c>
      <c r="F41" s="21" t="n">
        <f aca="false">ROUND(ROUND(E41*100,0)/10,0)/100</f>
        <v>3530</v>
      </c>
      <c r="G41" s="21" t="n">
        <f aca="false">E41+F41</f>
        <v>38830</v>
      </c>
      <c r="H41" s="23" t="n">
        <v>412301638</v>
      </c>
      <c r="I41" s="25" t="s">
        <v>195</v>
      </c>
    </row>
    <row r="42" customFormat="false" ht="15" hidden="false" customHeight="false" outlineLevel="0" collapsed="false">
      <c r="A42" s="25" t="s">
        <v>204</v>
      </c>
      <c r="B42" s="25" t="s">
        <v>1935</v>
      </c>
      <c r="C42" s="24" t="n">
        <v>45949</v>
      </c>
      <c r="D42" s="25" t="s">
        <v>85</v>
      </c>
      <c r="E42" s="21" t="n">
        <v>23650</v>
      </c>
      <c r="F42" s="21" t="n">
        <f aca="false">ROUND(ROUND(E42*100,0)/10,0)/100</f>
        <v>2365</v>
      </c>
      <c r="G42" s="21" t="n">
        <f aca="false">E42+F42</f>
        <v>26015</v>
      </c>
      <c r="H42" s="23" t="n">
        <v>412301783</v>
      </c>
      <c r="I42" s="25"/>
    </row>
    <row r="43" customFormat="false" ht="15" hidden="false" customHeight="false" outlineLevel="0" collapsed="false">
      <c r="A43" s="25" t="s">
        <v>226</v>
      </c>
      <c r="B43" s="25" t="s">
        <v>1936</v>
      </c>
      <c r="C43" s="24" t="n">
        <v>45949</v>
      </c>
      <c r="D43" s="25" t="s">
        <v>85</v>
      </c>
      <c r="E43" s="21" t="n">
        <v>25400</v>
      </c>
      <c r="F43" s="21" t="n">
        <f aca="false">ROUND(ROUND(E43*100,0)/10,0)/100</f>
        <v>2540</v>
      </c>
      <c r="G43" s="21" t="n">
        <f aca="false">E43+F43</f>
        <v>27940</v>
      </c>
      <c r="H43" s="23" t="n">
        <v>412302199</v>
      </c>
      <c r="I43" s="25"/>
    </row>
    <row r="44" customFormat="false" ht="15" hidden="false" customHeight="false" outlineLevel="0" collapsed="false">
      <c r="A44" s="25" t="s">
        <v>255</v>
      </c>
      <c r="B44" s="25" t="s">
        <v>1937</v>
      </c>
      <c r="C44" s="24" t="n">
        <v>45949</v>
      </c>
      <c r="D44" s="25" t="s">
        <v>119</v>
      </c>
      <c r="E44" s="21" t="n">
        <v>12650</v>
      </c>
      <c r="F44" s="21" t="n">
        <f aca="false">ROUND(ROUND(E44*100,0)/10,0)/100</f>
        <v>1265</v>
      </c>
      <c r="G44" s="21" t="n">
        <f aca="false">E44+F44</f>
        <v>13915</v>
      </c>
      <c r="H44" s="23" t="n">
        <v>412302778</v>
      </c>
      <c r="I44" s="25" t="s">
        <v>256</v>
      </c>
    </row>
    <row r="45" customFormat="false" ht="15" hidden="false" customHeight="false" outlineLevel="0" collapsed="false">
      <c r="A45" s="25" t="s">
        <v>162</v>
      </c>
      <c r="B45" s="25" t="s">
        <v>1938</v>
      </c>
      <c r="C45" s="24" t="n">
        <v>45950</v>
      </c>
      <c r="D45" s="25" t="s">
        <v>85</v>
      </c>
      <c r="E45" s="21" t="n">
        <v>24800</v>
      </c>
      <c r="F45" s="21" t="n">
        <f aca="false">ROUND(ROUND(E45*100,0)/10,0)/100</f>
        <v>2480</v>
      </c>
      <c r="G45" s="21" t="n">
        <f aca="false">E45+F45</f>
        <v>27280</v>
      </c>
      <c r="H45" s="23" t="n">
        <v>412301028</v>
      </c>
      <c r="I45" s="25"/>
    </row>
    <row r="46" customFormat="false" ht="15" hidden="false" customHeight="false" outlineLevel="0" collapsed="false">
      <c r="A46" s="25" t="s">
        <v>181</v>
      </c>
      <c r="B46" s="25" t="s">
        <v>1939</v>
      </c>
      <c r="C46" s="24" t="n">
        <v>45950</v>
      </c>
      <c r="D46" s="25" t="s">
        <v>85</v>
      </c>
      <c r="E46" s="21" t="n">
        <v>4650</v>
      </c>
      <c r="F46" s="21" t="n">
        <f aca="false">ROUND(ROUND(E46*100,0)/10,0)/100</f>
        <v>465</v>
      </c>
      <c r="G46" s="21" t="n">
        <f aca="false">E46+F46</f>
        <v>5115</v>
      </c>
      <c r="H46" s="23" t="n">
        <v>412301345</v>
      </c>
      <c r="I46" s="25"/>
    </row>
    <row r="47" customFormat="false" ht="15" hidden="false" customHeight="false" outlineLevel="0" collapsed="false">
      <c r="A47" s="25" t="s">
        <v>189</v>
      </c>
      <c r="B47" s="25" t="s">
        <v>1940</v>
      </c>
      <c r="C47" s="24" t="n">
        <v>45950</v>
      </c>
      <c r="D47" s="25" t="s">
        <v>85</v>
      </c>
      <c r="E47" s="21" t="n">
        <v>13500</v>
      </c>
      <c r="F47" s="21" t="n">
        <f aca="false">ROUND(ROUND(E47*100,0)/10,0)/100</f>
        <v>1350</v>
      </c>
      <c r="G47" s="21" t="n">
        <f aca="false">E47+F47</f>
        <v>14850</v>
      </c>
      <c r="H47" s="23" t="n">
        <v>412301529</v>
      </c>
      <c r="I47" s="25"/>
    </row>
    <row r="48" customFormat="false" ht="15" hidden="false" customHeight="false" outlineLevel="0" collapsed="false">
      <c r="A48" s="25" t="s">
        <v>259</v>
      </c>
      <c r="B48" s="25" t="s">
        <v>1941</v>
      </c>
      <c r="C48" s="24" t="n">
        <v>45950</v>
      </c>
      <c r="D48" s="25" t="s">
        <v>119</v>
      </c>
      <c r="E48" s="21" t="n">
        <v>10800</v>
      </c>
      <c r="F48" s="21" t="n">
        <f aca="false">ROUND(ROUND(E48*100,0)/10,0)/100</f>
        <v>1080</v>
      </c>
      <c r="G48" s="21" t="n">
        <f aca="false">E48+F48</f>
        <v>11880</v>
      </c>
      <c r="H48" s="23" t="n">
        <v>412302890</v>
      </c>
      <c r="I48" s="25" t="s">
        <v>260</v>
      </c>
    </row>
    <row r="49" customFormat="false" ht="15" hidden="false" customHeight="false" outlineLevel="0" collapsed="false">
      <c r="A49" s="25" t="s">
        <v>267</v>
      </c>
      <c r="B49" s="25" t="s">
        <v>1942</v>
      </c>
      <c r="C49" s="24" t="n">
        <v>45950</v>
      </c>
      <c r="D49" s="25" t="s">
        <v>85</v>
      </c>
      <c r="E49" s="21" t="n">
        <v>6050</v>
      </c>
      <c r="F49" s="21" t="n">
        <f aca="false">ROUND(ROUND(E49*100,0)/10,0)/100</f>
        <v>605</v>
      </c>
      <c r="G49" s="21" t="n">
        <f aca="false">E49+F49</f>
        <v>6655</v>
      </c>
      <c r="H49" s="23" t="n">
        <v>412303096</v>
      </c>
      <c r="I49" s="25"/>
    </row>
    <row r="50" customFormat="false" ht="15" hidden="false" customHeight="false" outlineLevel="0" collapsed="false">
      <c r="A50" s="25" t="s">
        <v>269</v>
      </c>
      <c r="B50" s="25" t="s">
        <v>1943</v>
      </c>
      <c r="C50" s="24" t="n">
        <v>45950</v>
      </c>
      <c r="D50" s="25" t="s">
        <v>85</v>
      </c>
      <c r="E50" s="21" t="n">
        <v>31850</v>
      </c>
      <c r="F50" s="21" t="n">
        <f aca="false">ROUND(ROUND(E50*100,0)/10,0)/100</f>
        <v>3185</v>
      </c>
      <c r="G50" s="21" t="n">
        <f aca="false">E50+F50</f>
        <v>35035</v>
      </c>
      <c r="H50" s="23" t="n">
        <v>412303124</v>
      </c>
      <c r="I50" s="25"/>
    </row>
    <row r="51" customFormat="false" ht="15" hidden="false" customHeight="false" outlineLevel="0" collapsed="false">
      <c r="A51" s="25" t="s">
        <v>271</v>
      </c>
      <c r="B51" s="25" t="s">
        <v>1944</v>
      </c>
      <c r="C51" s="24" t="n">
        <v>45951</v>
      </c>
      <c r="D51" s="25" t="s">
        <v>85</v>
      </c>
      <c r="E51" s="21" t="n">
        <v>8400</v>
      </c>
      <c r="F51" s="21" t="n">
        <f aca="false">ROUND(ROUND(E51*100,0)/10,0)/100</f>
        <v>840</v>
      </c>
      <c r="G51" s="21" t="n">
        <f aca="false">E51+F51</f>
        <v>9240</v>
      </c>
      <c r="H51" s="23" t="n">
        <v>412303156</v>
      </c>
      <c r="I51" s="25"/>
    </row>
    <row r="52" customFormat="false" ht="15" hidden="false" customHeight="false" outlineLevel="0" collapsed="false">
      <c r="A52" s="25" t="s">
        <v>211</v>
      </c>
      <c r="B52" s="25" t="s">
        <v>1945</v>
      </c>
      <c r="C52" s="24" t="n">
        <v>45952</v>
      </c>
      <c r="D52" s="25" t="s">
        <v>85</v>
      </c>
      <c r="E52" s="21" t="n">
        <v>14450</v>
      </c>
      <c r="F52" s="21" t="n">
        <f aca="false">ROUND(ROUND(E52*100,0)/10,0)/100</f>
        <v>1445</v>
      </c>
      <c r="G52" s="21" t="n">
        <f aca="false">E52+F52</f>
        <v>15895</v>
      </c>
      <c r="H52" s="23" t="n">
        <v>412301941</v>
      </c>
      <c r="I52" s="25"/>
    </row>
    <row r="53" customFormat="false" ht="15" hidden="false" customHeight="false" outlineLevel="0" collapsed="false">
      <c r="A53" s="25" t="s">
        <v>265</v>
      </c>
      <c r="B53" s="25" t="s">
        <v>1946</v>
      </c>
      <c r="C53" s="24" t="n">
        <v>45952</v>
      </c>
      <c r="D53" s="25" t="s">
        <v>119</v>
      </c>
      <c r="E53" s="21" t="n">
        <v>6200</v>
      </c>
      <c r="F53" s="21" t="n">
        <f aca="false">ROUND(ROUND(E53*100,0)/10,0)/100</f>
        <v>620</v>
      </c>
      <c r="G53" s="21" t="n">
        <f aca="false">E53+F53</f>
        <v>6820</v>
      </c>
      <c r="H53" s="23" t="n">
        <v>412303035</v>
      </c>
      <c r="I53" s="25" t="s">
        <v>266</v>
      </c>
    </row>
    <row r="54" customFormat="false" ht="15" hidden="false" customHeight="false" outlineLevel="0" collapsed="false">
      <c r="A54" s="25" t="s">
        <v>240</v>
      </c>
      <c r="B54" s="25" t="s">
        <v>1947</v>
      </c>
      <c r="C54" s="24" t="n">
        <v>45953</v>
      </c>
      <c r="D54" s="25" t="s">
        <v>85</v>
      </c>
      <c r="E54" s="21" t="n">
        <v>3450</v>
      </c>
      <c r="F54" s="21" t="n">
        <f aca="false">ROUND(ROUND(E54*100,0)/10,0)/100</f>
        <v>345</v>
      </c>
      <c r="G54" s="21" t="n">
        <f aca="false">E54+F54</f>
        <v>3795</v>
      </c>
      <c r="H54" s="23" t="n">
        <v>412302455</v>
      </c>
      <c r="I54" s="25"/>
    </row>
    <row r="55" customFormat="false" ht="15" hidden="false" customHeight="false" outlineLevel="0" collapsed="false">
      <c r="A55" s="25" t="s">
        <v>244</v>
      </c>
      <c r="B55" s="25" t="s">
        <v>1948</v>
      </c>
      <c r="C55" s="24" t="n">
        <v>45953</v>
      </c>
      <c r="D55" s="25" t="s">
        <v>119</v>
      </c>
      <c r="E55" s="21" t="n">
        <v>5150</v>
      </c>
      <c r="F55" s="21" t="n">
        <f aca="false">ROUND(ROUND(E55*100,0)/10,0)/100</f>
        <v>515</v>
      </c>
      <c r="G55" s="21" t="n">
        <f aca="false">E55+F55</f>
        <v>5665</v>
      </c>
      <c r="H55" s="23" t="n">
        <v>412302590</v>
      </c>
      <c r="I55" s="25" t="s">
        <v>245</v>
      </c>
    </row>
    <row r="56" customFormat="false" ht="15" hidden="false" customHeight="false" outlineLevel="0" collapsed="false">
      <c r="A56" s="25" t="s">
        <v>232</v>
      </c>
      <c r="B56" s="25" t="s">
        <v>1949</v>
      </c>
      <c r="C56" s="24" t="n">
        <v>45954</v>
      </c>
      <c r="D56" s="25" t="s">
        <v>119</v>
      </c>
      <c r="E56" s="21" t="n">
        <v>15450</v>
      </c>
      <c r="F56" s="21" t="n">
        <f aca="false">ROUND(ROUND(E56*100,0)/10,0)/100</f>
        <v>1545</v>
      </c>
      <c r="G56" s="21" t="n">
        <f aca="false">E56+F56</f>
        <v>16995</v>
      </c>
      <c r="H56" s="23" t="n">
        <v>412302341</v>
      </c>
      <c r="I56" s="25" t="s">
        <v>233</v>
      </c>
    </row>
    <row r="57" customFormat="false" ht="15" hidden="false" customHeight="false" outlineLevel="0" collapsed="false">
      <c r="A57" s="25" t="s">
        <v>242</v>
      </c>
      <c r="B57" s="25" t="s">
        <v>1950</v>
      </c>
      <c r="C57" s="24" t="n">
        <v>45954</v>
      </c>
      <c r="D57" s="25" t="s">
        <v>85</v>
      </c>
      <c r="E57" s="21" t="n">
        <v>19050</v>
      </c>
      <c r="F57" s="21" t="n">
        <f aca="false">ROUND(ROUND(E57*100,0)/10,0)/100</f>
        <v>1905</v>
      </c>
      <c r="G57" s="21" t="n">
        <f aca="false">E57+F57</f>
        <v>20955</v>
      </c>
      <c r="H57" s="23" t="n">
        <v>412302546</v>
      </c>
      <c r="I57" s="25"/>
    </row>
    <row r="58" customFormat="false" ht="15" hidden="false" customHeight="false" outlineLevel="0" collapsed="false">
      <c r="A58" s="25" t="s">
        <v>236</v>
      </c>
      <c r="B58" s="25" t="s">
        <v>1951</v>
      </c>
      <c r="C58" s="24" t="n">
        <v>45955</v>
      </c>
      <c r="D58" s="25" t="s">
        <v>119</v>
      </c>
      <c r="E58" s="21" t="n">
        <v>11450</v>
      </c>
      <c r="F58" s="21" t="n">
        <f aca="false">ROUND(ROUND(E58*100,0)/10,0)/100</f>
        <v>1145</v>
      </c>
      <c r="G58" s="21" t="n">
        <f aca="false">E58+F58</f>
        <v>12595</v>
      </c>
      <c r="H58" s="23" t="n">
        <v>412302378</v>
      </c>
      <c r="I58" s="25" t="s">
        <v>237</v>
      </c>
    </row>
    <row r="59" customFormat="false" ht="15" hidden="false" customHeight="false" outlineLevel="0" collapsed="false">
      <c r="A59" s="25" t="s">
        <v>246</v>
      </c>
      <c r="B59" s="25" t="s">
        <v>1952</v>
      </c>
      <c r="C59" s="24" t="n">
        <v>45955</v>
      </c>
      <c r="D59" s="25" t="s">
        <v>85</v>
      </c>
      <c r="E59" s="21" t="n">
        <v>9950</v>
      </c>
      <c r="F59" s="21" t="n">
        <f aca="false">ROUND(ROUND(E59*100,0)/10,0)/100</f>
        <v>995</v>
      </c>
      <c r="G59" s="21" t="n">
        <f aca="false">E59+F59</f>
        <v>10945</v>
      </c>
      <c r="H59" s="23" t="n">
        <v>412302646</v>
      </c>
      <c r="I59" s="25"/>
    </row>
    <row r="60" customFormat="false" ht="15" hidden="false" customHeight="false" outlineLevel="0" collapsed="false">
      <c r="A60" s="25" t="s">
        <v>249</v>
      </c>
      <c r="B60" s="25" t="s">
        <v>1953</v>
      </c>
      <c r="C60" s="24" t="n">
        <v>45955</v>
      </c>
      <c r="D60" s="25" t="s">
        <v>119</v>
      </c>
      <c r="E60" s="21" t="n">
        <v>14450</v>
      </c>
      <c r="F60" s="21" t="n">
        <f aca="false">ROUND(ROUND(E60*100,0)/10,0)/100</f>
        <v>1445</v>
      </c>
      <c r="G60" s="21" t="n">
        <f aca="false">E60+F60</f>
        <v>15895</v>
      </c>
      <c r="H60" s="23" t="n">
        <v>412302708</v>
      </c>
      <c r="I60" s="25" t="s">
        <v>250</v>
      </c>
    </row>
    <row r="61" customFormat="false" ht="15" hidden="false" customHeight="false" outlineLevel="0" collapsed="false">
      <c r="A61" s="25" t="s">
        <v>277</v>
      </c>
      <c r="B61" s="25" t="s">
        <v>1954</v>
      </c>
      <c r="C61" s="24" t="n">
        <v>45955</v>
      </c>
      <c r="D61" s="25" t="s">
        <v>85</v>
      </c>
      <c r="E61" s="21" t="n">
        <v>21500</v>
      </c>
      <c r="F61" s="21" t="n">
        <f aca="false">ROUND(ROUND(E61*100,0)/10,0)/100</f>
        <v>2150</v>
      </c>
      <c r="G61" s="21" t="n">
        <f aca="false">E61+F61</f>
        <v>23650</v>
      </c>
      <c r="H61" s="23" t="n">
        <v>412303274</v>
      </c>
      <c r="I61" s="25"/>
    </row>
    <row r="62" customFormat="false" ht="15" hidden="false" customHeight="false" outlineLevel="0" collapsed="false">
      <c r="A62" s="25" t="s">
        <v>321</v>
      </c>
      <c r="B62" s="25" t="s">
        <v>1955</v>
      </c>
      <c r="C62" s="24" t="n">
        <v>45955</v>
      </c>
      <c r="D62" s="25" t="s">
        <v>85</v>
      </c>
      <c r="E62" s="21" t="n">
        <v>4700</v>
      </c>
      <c r="F62" s="21" t="n">
        <f aca="false">ROUND(ROUND(E62*100,0)/10,0)/100</f>
        <v>470</v>
      </c>
      <c r="G62" s="21" t="n">
        <f aca="false">E62+F62</f>
        <v>5170</v>
      </c>
      <c r="H62" s="23" t="n">
        <v>412304227</v>
      </c>
      <c r="I62" s="25"/>
    </row>
    <row r="63" customFormat="false" ht="15" hidden="false" customHeight="false" outlineLevel="0" collapsed="false">
      <c r="A63" s="25" t="s">
        <v>262</v>
      </c>
      <c r="B63" s="25" t="s">
        <v>1956</v>
      </c>
      <c r="C63" s="24" t="n">
        <v>45956</v>
      </c>
      <c r="D63" s="25" t="s">
        <v>85</v>
      </c>
      <c r="E63" s="21" t="n">
        <v>22850</v>
      </c>
      <c r="F63" s="21" t="n">
        <f aca="false">ROUND(ROUND(E63*100,0)/10,0)/100</f>
        <v>2285</v>
      </c>
      <c r="G63" s="21" t="n">
        <f aca="false">E63+F63</f>
        <v>25135</v>
      </c>
      <c r="H63" s="23" t="n">
        <v>412302925</v>
      </c>
      <c r="I63" s="25"/>
    </row>
    <row r="64" customFormat="false" ht="15" hidden="false" customHeight="false" outlineLevel="0" collapsed="false">
      <c r="A64" s="25" t="s">
        <v>283</v>
      </c>
      <c r="B64" s="25" t="s">
        <v>1957</v>
      </c>
      <c r="C64" s="24" t="n">
        <v>45956</v>
      </c>
      <c r="D64" s="25" t="s">
        <v>85</v>
      </c>
      <c r="E64" s="21" t="n">
        <v>24500</v>
      </c>
      <c r="F64" s="21" t="n">
        <f aca="false">ROUND(ROUND(E64*100,0)/10,0)/100</f>
        <v>2450</v>
      </c>
      <c r="G64" s="21" t="n">
        <f aca="false">E64+F64</f>
        <v>26950</v>
      </c>
      <c r="H64" s="23" t="n">
        <v>412303430</v>
      </c>
      <c r="I64" s="25"/>
    </row>
    <row r="65" customFormat="false" ht="15" hidden="false" customHeight="false" outlineLevel="0" collapsed="false">
      <c r="A65" s="25" t="s">
        <v>285</v>
      </c>
      <c r="B65" s="25" t="s">
        <v>1958</v>
      </c>
      <c r="C65" s="24" t="n">
        <v>45956</v>
      </c>
      <c r="D65" s="25" t="s">
        <v>85</v>
      </c>
      <c r="E65" s="21" t="n">
        <v>7300</v>
      </c>
      <c r="F65" s="21" t="n">
        <f aca="false">ROUND(ROUND(E65*100,0)/10,0)/100</f>
        <v>730</v>
      </c>
      <c r="G65" s="21" t="n">
        <f aca="false">E65+F65</f>
        <v>8030</v>
      </c>
      <c r="H65" s="23" t="n">
        <v>412303448</v>
      </c>
      <c r="I65" s="25"/>
    </row>
    <row r="66" customFormat="false" ht="15" hidden="false" customHeight="false" outlineLevel="0" collapsed="false">
      <c r="A66" s="25" t="s">
        <v>287</v>
      </c>
      <c r="B66" s="25" t="s">
        <v>1959</v>
      </c>
      <c r="C66" s="24" t="n">
        <v>45956</v>
      </c>
      <c r="D66" s="25" t="s">
        <v>85</v>
      </c>
      <c r="E66" s="21" t="n">
        <v>8300</v>
      </c>
      <c r="F66" s="21" t="n">
        <f aca="false">ROUND(ROUND(E66*100,0)/10,0)/100</f>
        <v>830</v>
      </c>
      <c r="G66" s="21" t="n">
        <f aca="false">E66+F66</f>
        <v>9130</v>
      </c>
      <c r="H66" s="23" t="n">
        <v>412303495</v>
      </c>
      <c r="I66" s="25"/>
    </row>
    <row r="67" customFormat="false" ht="15" hidden="false" customHeight="false" outlineLevel="0" collapsed="false">
      <c r="A67" s="25" t="s">
        <v>296</v>
      </c>
      <c r="B67" s="25" t="s">
        <v>1960</v>
      </c>
      <c r="C67" s="24" t="n">
        <v>45956</v>
      </c>
      <c r="D67" s="25" t="s">
        <v>85</v>
      </c>
      <c r="E67" s="21" t="n">
        <v>7100</v>
      </c>
      <c r="F67" s="21" t="n">
        <f aca="false">ROUND(ROUND(E67*100,0)/10,0)/100</f>
        <v>710</v>
      </c>
      <c r="G67" s="21" t="n">
        <f aca="false">E67+F67</f>
        <v>7810</v>
      </c>
      <c r="H67" s="23" t="n">
        <v>412303715</v>
      </c>
      <c r="I67" s="25"/>
    </row>
    <row r="68" customFormat="false" ht="15" hidden="false" customHeight="false" outlineLevel="0" collapsed="false">
      <c r="A68" s="25" t="s">
        <v>306</v>
      </c>
      <c r="B68" s="25" t="s">
        <v>1961</v>
      </c>
      <c r="C68" s="24" t="n">
        <v>45956</v>
      </c>
      <c r="D68" s="25" t="s">
        <v>85</v>
      </c>
      <c r="E68" s="21" t="n">
        <v>28650</v>
      </c>
      <c r="F68" s="21" t="n">
        <f aca="false">ROUND(ROUND(E68*100,0)/10,0)/100</f>
        <v>2865</v>
      </c>
      <c r="G68" s="21" t="n">
        <f aca="false">E68+F68</f>
        <v>31515</v>
      </c>
      <c r="H68" s="23" t="n">
        <v>412303896</v>
      </c>
      <c r="I68" s="25"/>
    </row>
    <row r="69" customFormat="false" ht="15" hidden="false" customHeight="false" outlineLevel="0" collapsed="false">
      <c r="A69" s="25" t="s">
        <v>311</v>
      </c>
      <c r="B69" s="25" t="s">
        <v>1962</v>
      </c>
      <c r="C69" s="24" t="n">
        <v>45956</v>
      </c>
      <c r="D69" s="25" t="s">
        <v>119</v>
      </c>
      <c r="E69" s="21" t="n">
        <v>7000</v>
      </c>
      <c r="F69" s="21" t="n">
        <f aca="false">ROUND(ROUND(E69*100,0)/10,0)/100</f>
        <v>700</v>
      </c>
      <c r="G69" s="21" t="n">
        <f aca="false">E69+F69</f>
        <v>7700</v>
      </c>
      <c r="H69" s="23" t="n">
        <v>412303999</v>
      </c>
      <c r="I69" s="25" t="s">
        <v>312</v>
      </c>
    </row>
    <row r="70" customFormat="false" ht="15" hidden="false" customHeight="false" outlineLevel="0" collapsed="false">
      <c r="A70" s="25" t="s">
        <v>304</v>
      </c>
      <c r="B70" s="25" t="s">
        <v>1963</v>
      </c>
      <c r="C70" s="24" t="n">
        <v>45957</v>
      </c>
      <c r="D70" s="25" t="s">
        <v>85</v>
      </c>
      <c r="E70" s="21" t="n">
        <v>21650</v>
      </c>
      <c r="F70" s="21" t="n">
        <f aca="false">ROUND(ROUND(E70*100,0)/10,0)/100</f>
        <v>2165</v>
      </c>
      <c r="G70" s="21" t="n">
        <f aca="false">E70+F70</f>
        <v>23815</v>
      </c>
      <c r="H70" s="23" t="n">
        <v>412303871</v>
      </c>
      <c r="I70" s="25"/>
    </row>
    <row r="71" customFormat="false" ht="15" hidden="false" customHeight="false" outlineLevel="0" collapsed="false">
      <c r="A71" s="25" t="s">
        <v>309</v>
      </c>
      <c r="B71" s="25" t="s">
        <v>1964</v>
      </c>
      <c r="C71" s="24" t="n">
        <v>45957</v>
      </c>
      <c r="D71" s="25" t="s">
        <v>85</v>
      </c>
      <c r="E71" s="21" t="n">
        <v>3450</v>
      </c>
      <c r="F71" s="21" t="n">
        <f aca="false">ROUND(ROUND(E71*100,0)/10,0)/100</f>
        <v>345</v>
      </c>
      <c r="G71" s="21" t="n">
        <f aca="false">E71+F71</f>
        <v>3795</v>
      </c>
      <c r="H71" s="23" t="n">
        <v>412303986</v>
      </c>
      <c r="I71" s="25"/>
    </row>
    <row r="72" customFormat="false" ht="15" hidden="false" customHeight="false" outlineLevel="0" collapsed="false">
      <c r="A72" s="25" t="s">
        <v>248</v>
      </c>
      <c r="B72" s="25" t="s">
        <v>1965</v>
      </c>
      <c r="C72" s="24" t="n">
        <v>45958</v>
      </c>
      <c r="D72" s="25" t="s">
        <v>85</v>
      </c>
      <c r="E72" s="21" t="n">
        <v>13550</v>
      </c>
      <c r="F72" s="21" t="n">
        <f aca="false">ROUND(ROUND(E72*100,0)/10,0)/100</f>
        <v>1355</v>
      </c>
      <c r="G72" s="21" t="n">
        <f aca="false">E72+F72</f>
        <v>14905</v>
      </c>
      <c r="H72" s="23" t="n">
        <v>412302679</v>
      </c>
      <c r="I72" s="25"/>
    </row>
    <row r="73" customFormat="false" ht="15" hidden="false" customHeight="false" outlineLevel="0" collapsed="false">
      <c r="A73" s="25" t="s">
        <v>252</v>
      </c>
      <c r="B73" s="25" t="s">
        <v>1966</v>
      </c>
      <c r="C73" s="24" t="n">
        <v>45958</v>
      </c>
      <c r="D73" s="25" t="s">
        <v>119</v>
      </c>
      <c r="E73" s="21" t="n">
        <v>46300</v>
      </c>
      <c r="F73" s="21" t="n">
        <f aca="false">ROUND(ROUND(E73*100,0)/10,0)/100</f>
        <v>4630</v>
      </c>
      <c r="G73" s="21" t="n">
        <f aca="false">E73+F73</f>
        <v>50930</v>
      </c>
      <c r="H73" s="23" t="n">
        <v>412302745</v>
      </c>
      <c r="I73" s="25" t="s">
        <v>253</v>
      </c>
    </row>
    <row r="74" customFormat="false" ht="15" hidden="false" customHeight="false" outlineLevel="0" collapsed="false">
      <c r="A74" s="25" t="s">
        <v>273</v>
      </c>
      <c r="B74" s="25" t="s">
        <v>1967</v>
      </c>
      <c r="C74" s="24" t="n">
        <v>45958</v>
      </c>
      <c r="D74" s="25" t="s">
        <v>85</v>
      </c>
      <c r="E74" s="21" t="n">
        <v>9800</v>
      </c>
      <c r="F74" s="21" t="n">
        <f aca="false">ROUND(ROUND(E74*100,0)/10,0)/100</f>
        <v>980</v>
      </c>
      <c r="G74" s="21" t="n">
        <f aca="false">E74+F74</f>
        <v>10780</v>
      </c>
      <c r="H74" s="23" t="n">
        <v>412303188</v>
      </c>
      <c r="I74" s="25"/>
    </row>
    <row r="75" customFormat="false" ht="15" hidden="false" customHeight="false" outlineLevel="0" collapsed="false">
      <c r="A75" s="25" t="s">
        <v>298</v>
      </c>
      <c r="B75" s="25" t="s">
        <v>1968</v>
      </c>
      <c r="C75" s="24" t="n">
        <v>45958</v>
      </c>
      <c r="D75" s="25" t="s">
        <v>119</v>
      </c>
      <c r="E75" s="21" t="n">
        <v>22200</v>
      </c>
      <c r="F75" s="21" t="n">
        <f aca="false">ROUND(ROUND(E75*100,0)/10,0)/100</f>
        <v>2220</v>
      </c>
      <c r="G75" s="21" t="n">
        <f aca="false">E75+F75</f>
        <v>24420</v>
      </c>
      <c r="H75" s="23" t="n">
        <v>412303737</v>
      </c>
      <c r="I75" s="25" t="s">
        <v>299</v>
      </c>
    </row>
    <row r="76" customFormat="false" ht="15" hidden="false" customHeight="false" outlineLevel="0" collapsed="false">
      <c r="A76" s="25" t="s">
        <v>313</v>
      </c>
      <c r="B76" s="25" t="s">
        <v>1969</v>
      </c>
      <c r="C76" s="24" t="n">
        <v>45958</v>
      </c>
      <c r="D76" s="25" t="s">
        <v>119</v>
      </c>
      <c r="E76" s="21" t="n">
        <v>7100</v>
      </c>
      <c r="F76" s="21" t="n">
        <f aca="false">ROUND(ROUND(E76*100,0)/10,0)/100</f>
        <v>710</v>
      </c>
      <c r="G76" s="21" t="n">
        <f aca="false">E76+F76</f>
        <v>7810</v>
      </c>
      <c r="H76" s="23" t="n">
        <v>412304034</v>
      </c>
      <c r="I76" s="25" t="s">
        <v>314</v>
      </c>
    </row>
    <row r="77" customFormat="false" ht="15" hidden="false" customHeight="false" outlineLevel="0" collapsed="false">
      <c r="A77" s="25" t="s">
        <v>339</v>
      </c>
      <c r="B77" s="25" t="s">
        <v>1970</v>
      </c>
      <c r="C77" s="24" t="n">
        <v>45958</v>
      </c>
      <c r="D77" s="25" t="s">
        <v>85</v>
      </c>
      <c r="E77" s="21" t="n">
        <v>12950</v>
      </c>
      <c r="F77" s="21" t="n">
        <f aca="false">ROUND(ROUND(E77*100,0)/10,0)/100</f>
        <v>1295</v>
      </c>
      <c r="G77" s="21" t="n">
        <f aca="false">E77+F77</f>
        <v>14245</v>
      </c>
      <c r="H77" s="23" t="n">
        <v>412304625</v>
      </c>
      <c r="I77" s="25"/>
    </row>
    <row r="78" customFormat="false" ht="15" hidden="false" customHeight="false" outlineLevel="0" collapsed="false">
      <c r="A78" s="25" t="s">
        <v>345</v>
      </c>
      <c r="B78" s="25" t="s">
        <v>1971</v>
      </c>
      <c r="C78" s="24" t="n">
        <v>45958</v>
      </c>
      <c r="D78" s="25" t="s">
        <v>119</v>
      </c>
      <c r="E78" s="21" t="n">
        <v>4550</v>
      </c>
      <c r="F78" s="21" t="n">
        <f aca="false">ROUND(ROUND(E78*100,0)/10,0)/100</f>
        <v>455</v>
      </c>
      <c r="G78" s="21" t="n">
        <f aca="false">E78+F78</f>
        <v>5005</v>
      </c>
      <c r="H78" s="23" t="n">
        <v>412304794</v>
      </c>
      <c r="I78" s="25" t="s">
        <v>346</v>
      </c>
    </row>
    <row r="79" customFormat="false" ht="15" hidden="false" customHeight="false" outlineLevel="0" collapsed="false">
      <c r="A79" s="25" t="s">
        <v>280</v>
      </c>
      <c r="B79" s="25" t="s">
        <v>1972</v>
      </c>
      <c r="C79" s="24" t="n">
        <v>45959</v>
      </c>
      <c r="D79" s="25" t="s">
        <v>85</v>
      </c>
      <c r="E79" s="21" t="n">
        <v>3300</v>
      </c>
      <c r="F79" s="21" t="n">
        <f aca="false">ROUND(ROUND(E79*100,0)/10,0)/100</f>
        <v>330</v>
      </c>
      <c r="G79" s="21" t="n">
        <f aca="false">E79+F79</f>
        <v>3630</v>
      </c>
      <c r="H79" s="23" t="n">
        <v>412303348</v>
      </c>
      <c r="I79" s="25"/>
    </row>
    <row r="80" customFormat="false" ht="15" hidden="false" customHeight="false" outlineLevel="0" collapsed="false">
      <c r="A80" s="25" t="s">
        <v>294</v>
      </c>
      <c r="B80" s="25" t="s">
        <v>1973</v>
      </c>
      <c r="C80" s="24" t="n">
        <v>45959</v>
      </c>
      <c r="D80" s="25" t="s">
        <v>85</v>
      </c>
      <c r="E80" s="21" t="n">
        <v>14450</v>
      </c>
      <c r="F80" s="21" t="n">
        <f aca="false">ROUND(ROUND(E80*100,0)/10,0)/100</f>
        <v>1445</v>
      </c>
      <c r="G80" s="21" t="n">
        <f aca="false">E80+F80</f>
        <v>15895</v>
      </c>
      <c r="H80" s="23" t="n">
        <v>412303655</v>
      </c>
      <c r="I80" s="25"/>
    </row>
    <row r="81" customFormat="false" ht="15" hidden="false" customHeight="false" outlineLevel="0" collapsed="false">
      <c r="A81" s="25" t="s">
        <v>301</v>
      </c>
      <c r="B81" s="25" t="s">
        <v>1974</v>
      </c>
      <c r="C81" s="24" t="n">
        <v>45959</v>
      </c>
      <c r="D81" s="25" t="s">
        <v>85</v>
      </c>
      <c r="E81" s="21" t="n">
        <v>11650</v>
      </c>
      <c r="F81" s="21" t="n">
        <f aca="false">ROUND(ROUND(E81*100,0)/10,0)/100</f>
        <v>1165</v>
      </c>
      <c r="G81" s="21" t="n">
        <f aca="false">E81+F81</f>
        <v>12815</v>
      </c>
      <c r="H81" s="23" t="n">
        <v>412303778</v>
      </c>
      <c r="I81" s="25"/>
    </row>
    <row r="82" customFormat="false" ht="15" hidden="false" customHeight="false" outlineLevel="0" collapsed="false">
      <c r="A82" s="25" t="s">
        <v>319</v>
      </c>
      <c r="B82" s="25" t="s">
        <v>1975</v>
      </c>
      <c r="C82" s="24" t="n">
        <v>45960</v>
      </c>
      <c r="D82" s="25" t="s">
        <v>119</v>
      </c>
      <c r="E82" s="21" t="n">
        <v>40750</v>
      </c>
      <c r="F82" s="21" t="n">
        <f aca="false">ROUND(ROUND(E82*100,0)/10,0)/100</f>
        <v>4075</v>
      </c>
      <c r="G82" s="21" t="n">
        <f aca="false">E82+F82</f>
        <v>44825</v>
      </c>
      <c r="H82" s="23" t="n">
        <v>412304183</v>
      </c>
      <c r="I82" s="25" t="s">
        <v>320</v>
      </c>
    </row>
    <row r="83" customFormat="false" ht="15" hidden="false" customHeight="false" outlineLevel="0" collapsed="false">
      <c r="A83" s="25" t="s">
        <v>330</v>
      </c>
      <c r="B83" s="25" t="s">
        <v>1976</v>
      </c>
      <c r="C83" s="24" t="n">
        <v>45960</v>
      </c>
      <c r="D83" s="25" t="s">
        <v>119</v>
      </c>
      <c r="E83" s="21" t="n">
        <v>20400</v>
      </c>
      <c r="F83" s="21" t="n">
        <f aca="false">ROUND(ROUND(E83*100,0)/10,0)/100</f>
        <v>2040</v>
      </c>
      <c r="G83" s="21" t="n">
        <f aca="false">E83+F83</f>
        <v>22440</v>
      </c>
      <c r="H83" s="23" t="n">
        <v>412304487</v>
      </c>
      <c r="I83" s="25" t="s">
        <v>331</v>
      </c>
    </row>
    <row r="84" customFormat="false" ht="15" hidden="false" customHeight="false" outlineLevel="0" collapsed="false">
      <c r="A84" s="25" t="s">
        <v>336</v>
      </c>
      <c r="B84" s="25" t="s">
        <v>1977</v>
      </c>
      <c r="C84" s="24" t="n">
        <v>45960</v>
      </c>
      <c r="D84" s="25" t="s">
        <v>119</v>
      </c>
      <c r="E84" s="21" t="n">
        <v>12900</v>
      </c>
      <c r="F84" s="21" t="n">
        <f aca="false">ROUND(ROUND(E84*100,0)/10,0)/100</f>
        <v>1290</v>
      </c>
      <c r="G84" s="21" t="n">
        <f aca="false">E84+F84</f>
        <v>14190</v>
      </c>
      <c r="H84" s="23" t="n">
        <v>412304594</v>
      </c>
      <c r="I84" s="25" t="s">
        <v>337</v>
      </c>
    </row>
    <row r="85" customFormat="false" ht="15" hidden="false" customHeight="false" outlineLevel="0" collapsed="false">
      <c r="A85" s="25" t="s">
        <v>352</v>
      </c>
      <c r="B85" s="25" t="s">
        <v>1978</v>
      </c>
      <c r="C85" s="24" t="n">
        <v>45960</v>
      </c>
      <c r="D85" s="25" t="s">
        <v>119</v>
      </c>
      <c r="E85" s="21" t="n">
        <v>40800</v>
      </c>
      <c r="F85" s="21" t="n">
        <f aca="false">ROUND(ROUND(E85*100,0)/10,0)/100</f>
        <v>4080</v>
      </c>
      <c r="G85" s="21" t="n">
        <f aca="false">E85+F85</f>
        <v>44880</v>
      </c>
      <c r="H85" s="23" t="n">
        <v>412304929</v>
      </c>
      <c r="I85" s="25" t="s">
        <v>353</v>
      </c>
    </row>
    <row r="86" customFormat="false" ht="15" hidden="false" customHeight="false" outlineLevel="0" collapsed="false">
      <c r="A86" s="25" t="s">
        <v>289</v>
      </c>
      <c r="B86" s="25" t="s">
        <v>1979</v>
      </c>
      <c r="C86" s="24" t="n">
        <v>45961</v>
      </c>
      <c r="D86" s="25" t="s">
        <v>85</v>
      </c>
      <c r="E86" s="21" t="n">
        <v>10100</v>
      </c>
      <c r="F86" s="21" t="n">
        <f aca="false">ROUND(ROUND(E86*100,0)/10,0)/100</f>
        <v>1010</v>
      </c>
      <c r="G86" s="21" t="n">
        <f aca="false">E86+F86</f>
        <v>11110</v>
      </c>
      <c r="H86" s="23" t="n">
        <v>412303525</v>
      </c>
      <c r="I86" s="25"/>
    </row>
    <row r="87" customFormat="false" ht="15" hidden="false" customHeight="false" outlineLevel="0" collapsed="false">
      <c r="A87" s="25" t="s">
        <v>322</v>
      </c>
      <c r="B87" s="25" t="s">
        <v>1980</v>
      </c>
      <c r="C87" s="24" t="n">
        <v>45961</v>
      </c>
      <c r="D87" s="25" t="s">
        <v>85</v>
      </c>
      <c r="E87" s="21" t="n">
        <v>28450</v>
      </c>
      <c r="F87" s="21" t="n">
        <f aca="false">ROUND(ROUND(E87*100,0)/10,0)/100</f>
        <v>2845</v>
      </c>
      <c r="G87" s="21" t="n">
        <f aca="false">E87+F87</f>
        <v>31295</v>
      </c>
      <c r="H87" s="23" t="n">
        <v>412304255</v>
      </c>
      <c r="I87" s="25"/>
    </row>
    <row r="88" customFormat="false" ht="15" hidden="false" customHeight="false" outlineLevel="0" collapsed="false">
      <c r="A88" s="25" t="s">
        <v>326</v>
      </c>
      <c r="B88" s="25" t="s">
        <v>1981</v>
      </c>
      <c r="C88" s="24" t="n">
        <v>45961</v>
      </c>
      <c r="D88" s="25" t="s">
        <v>85</v>
      </c>
      <c r="E88" s="21" t="n">
        <v>4400</v>
      </c>
      <c r="F88" s="21" t="n">
        <f aca="false">ROUND(ROUND(E88*100,0)/10,0)/100</f>
        <v>440</v>
      </c>
      <c r="G88" s="21" t="n">
        <f aca="false">E88+F88</f>
        <v>4840</v>
      </c>
      <c r="H88" s="23" t="n">
        <v>412304374</v>
      </c>
      <c r="I88" s="25"/>
    </row>
    <row r="89" customFormat="false" ht="15" hidden="false" customHeight="false" outlineLevel="0" collapsed="false">
      <c r="A89" s="25" t="s">
        <v>275</v>
      </c>
      <c r="B89" s="25" t="s">
        <v>1982</v>
      </c>
      <c r="C89" s="24" t="n">
        <v>45962</v>
      </c>
      <c r="D89" s="25" t="s">
        <v>85</v>
      </c>
      <c r="E89" s="21" t="n">
        <v>28600</v>
      </c>
      <c r="F89" s="21" t="n">
        <f aca="false">ROUND(ROUND(E89*100,0)/10,0)/100</f>
        <v>2860</v>
      </c>
      <c r="G89" s="21" t="n">
        <f aca="false">E89+F89</f>
        <v>31460</v>
      </c>
      <c r="H89" s="23" t="n">
        <v>412303231</v>
      </c>
      <c r="I89" s="25"/>
    </row>
    <row r="90" customFormat="false" ht="15" hidden="false" customHeight="false" outlineLevel="0" collapsed="false">
      <c r="A90" s="25" t="s">
        <v>360</v>
      </c>
      <c r="B90" s="25" t="s">
        <v>1983</v>
      </c>
      <c r="C90" s="24" t="n">
        <v>45962</v>
      </c>
      <c r="D90" s="25" t="s">
        <v>85</v>
      </c>
      <c r="E90" s="21" t="n">
        <v>9200</v>
      </c>
      <c r="F90" s="21" t="n">
        <f aca="false">ROUND(ROUND(E90*100,0)/10,0)/100</f>
        <v>920</v>
      </c>
      <c r="G90" s="21" t="n">
        <f aca="false">E90+F90</f>
        <v>10120</v>
      </c>
      <c r="H90" s="23" t="n">
        <v>412305089</v>
      </c>
      <c r="I90" s="25"/>
    </row>
    <row r="91" customFormat="false" ht="15" hidden="false" customHeight="false" outlineLevel="0" collapsed="false">
      <c r="A91" s="25" t="s">
        <v>363</v>
      </c>
      <c r="B91" s="25" t="s">
        <v>1984</v>
      </c>
      <c r="C91" s="24" t="n">
        <v>45962</v>
      </c>
      <c r="D91" s="25" t="s">
        <v>119</v>
      </c>
      <c r="E91" s="21" t="n">
        <v>11400</v>
      </c>
      <c r="F91" s="21" t="n">
        <f aca="false">ROUND(ROUND(E91*100,0)/10,0)/100</f>
        <v>1140</v>
      </c>
      <c r="G91" s="21" t="n">
        <f aca="false">E91+F91</f>
        <v>12540</v>
      </c>
      <c r="H91" s="23" t="n">
        <v>412305158</v>
      </c>
      <c r="I91" s="25" t="s">
        <v>364</v>
      </c>
    </row>
    <row r="92" customFormat="false" ht="15" hidden="false" customHeight="false" outlineLevel="0" collapsed="false">
      <c r="A92" s="25" t="s">
        <v>382</v>
      </c>
      <c r="B92" s="25" t="s">
        <v>1985</v>
      </c>
      <c r="C92" s="24" t="n">
        <v>45962</v>
      </c>
      <c r="D92" s="25" t="s">
        <v>85</v>
      </c>
      <c r="E92" s="21" t="n">
        <v>14900</v>
      </c>
      <c r="F92" s="21" t="n">
        <f aca="false">ROUND(ROUND(E92*100,0)/10,0)/100</f>
        <v>1490</v>
      </c>
      <c r="G92" s="21" t="n">
        <f aca="false">E92+F92</f>
        <v>16390</v>
      </c>
      <c r="H92" s="23" t="n">
        <v>412305481</v>
      </c>
      <c r="I92" s="25"/>
    </row>
    <row r="93" customFormat="false" ht="15" hidden="false" customHeight="false" outlineLevel="0" collapsed="false">
      <c r="A93" s="25" t="s">
        <v>385</v>
      </c>
      <c r="B93" s="25" t="s">
        <v>1986</v>
      </c>
      <c r="C93" s="24" t="n">
        <v>45962</v>
      </c>
      <c r="D93" s="25" t="s">
        <v>119</v>
      </c>
      <c r="E93" s="21" t="n">
        <v>30500</v>
      </c>
      <c r="F93" s="21" t="n">
        <f aca="false">ROUND(ROUND(E93*100,0)/10,0)/100</f>
        <v>3050</v>
      </c>
      <c r="G93" s="21" t="n">
        <f aca="false">E93+F93</f>
        <v>33550</v>
      </c>
      <c r="H93" s="23" t="n">
        <v>412305595</v>
      </c>
      <c r="I93" s="25" t="s">
        <v>386</v>
      </c>
    </row>
    <row r="94" customFormat="false" ht="15" hidden="false" customHeight="false" outlineLevel="0" collapsed="false">
      <c r="A94" s="25" t="s">
        <v>388</v>
      </c>
      <c r="B94" s="25" t="s">
        <v>1987</v>
      </c>
      <c r="C94" s="24" t="n">
        <v>45962</v>
      </c>
      <c r="D94" s="25" t="s">
        <v>85</v>
      </c>
      <c r="E94" s="21" t="n">
        <v>24000</v>
      </c>
      <c r="F94" s="21" t="n">
        <f aca="false">ROUND(ROUND(E94*100,0)/10,0)/100</f>
        <v>2400</v>
      </c>
      <c r="G94" s="21" t="n">
        <f aca="false">E94+F94</f>
        <v>26400</v>
      </c>
      <c r="H94" s="23" t="n">
        <v>412305632</v>
      </c>
      <c r="I94" s="25"/>
    </row>
    <row r="95" customFormat="false" ht="15" hidden="false" customHeight="false" outlineLevel="0" collapsed="false">
      <c r="A95" s="25" t="s">
        <v>308</v>
      </c>
      <c r="B95" s="25" t="s">
        <v>1988</v>
      </c>
      <c r="C95" s="24" t="n">
        <v>45963</v>
      </c>
      <c r="D95" s="25" t="s">
        <v>85</v>
      </c>
      <c r="E95" s="21" t="n">
        <v>26800</v>
      </c>
      <c r="F95" s="21" t="n">
        <f aca="false">ROUND(ROUND(E95*100,0)/10,0)/100</f>
        <v>2680</v>
      </c>
      <c r="G95" s="21" t="n">
        <f aca="false">E95+F95</f>
        <v>29480</v>
      </c>
      <c r="H95" s="23" t="n">
        <v>412303933</v>
      </c>
      <c r="I95" s="25"/>
    </row>
    <row r="96" customFormat="false" ht="15" hidden="false" customHeight="false" outlineLevel="0" collapsed="false">
      <c r="A96" s="25" t="s">
        <v>327</v>
      </c>
      <c r="B96" s="25" t="s">
        <v>1989</v>
      </c>
      <c r="C96" s="24" t="n">
        <v>45963</v>
      </c>
      <c r="D96" s="25" t="s">
        <v>85</v>
      </c>
      <c r="E96" s="21" t="n">
        <v>32800</v>
      </c>
      <c r="F96" s="21" t="n">
        <f aca="false">ROUND(ROUND(E96*100,0)/10,0)/100</f>
        <v>3280</v>
      </c>
      <c r="G96" s="21" t="n">
        <f aca="false">E96+F96</f>
        <v>36080</v>
      </c>
      <c r="H96" s="23" t="n">
        <v>412304405</v>
      </c>
      <c r="I96" s="25"/>
    </row>
    <row r="97" customFormat="false" ht="15" hidden="false" customHeight="false" outlineLevel="0" collapsed="false">
      <c r="A97" s="25" t="s">
        <v>369</v>
      </c>
      <c r="B97" s="25" t="s">
        <v>1990</v>
      </c>
      <c r="C97" s="24" t="n">
        <v>45963</v>
      </c>
      <c r="D97" s="25" t="s">
        <v>119</v>
      </c>
      <c r="E97" s="21" t="n">
        <v>23100</v>
      </c>
      <c r="F97" s="21" t="n">
        <f aca="false">ROUND(ROUND(E97*100,0)/10,0)/100</f>
        <v>2310</v>
      </c>
      <c r="G97" s="21" t="n">
        <f aca="false">E97+F97</f>
        <v>25410</v>
      </c>
      <c r="H97" s="23" t="n">
        <v>412305278</v>
      </c>
      <c r="I97" s="25" t="s">
        <v>370</v>
      </c>
    </row>
    <row r="98" customFormat="false" ht="15" hidden="false" customHeight="false" outlineLevel="0" collapsed="false">
      <c r="A98" s="25" t="s">
        <v>380</v>
      </c>
      <c r="B98" s="25" t="s">
        <v>1991</v>
      </c>
      <c r="C98" s="24" t="n">
        <v>45963</v>
      </c>
      <c r="D98" s="25" t="s">
        <v>119</v>
      </c>
      <c r="E98" s="21" t="n">
        <v>20750</v>
      </c>
      <c r="F98" s="21" t="n">
        <f aca="false">ROUND(ROUND(E98*100,0)/10,0)/100</f>
        <v>2075</v>
      </c>
      <c r="G98" s="21" t="n">
        <f aca="false">E98+F98</f>
        <v>22825</v>
      </c>
      <c r="H98" s="23" t="n">
        <v>412305462</v>
      </c>
      <c r="I98" s="25" t="s">
        <v>381</v>
      </c>
    </row>
    <row r="99" customFormat="false" ht="15" hidden="false" customHeight="false" outlineLevel="0" collapsed="false">
      <c r="A99" s="25" t="s">
        <v>390</v>
      </c>
      <c r="B99" s="25" t="s">
        <v>1992</v>
      </c>
      <c r="C99" s="24" t="n">
        <v>45963</v>
      </c>
      <c r="D99" s="25" t="s">
        <v>119</v>
      </c>
      <c r="E99" s="21" t="n">
        <v>13050</v>
      </c>
      <c r="F99" s="21" t="n">
        <f aca="false">ROUND(ROUND(E99*100,0)/10,0)/100</f>
        <v>1305</v>
      </c>
      <c r="G99" s="21" t="n">
        <f aca="false">E99+F99</f>
        <v>14355</v>
      </c>
      <c r="H99" s="23" t="n">
        <v>412305684</v>
      </c>
      <c r="I99" s="25" t="s">
        <v>391</v>
      </c>
    </row>
    <row r="100" customFormat="false" ht="15" hidden="false" customHeight="false" outlineLevel="0" collapsed="false">
      <c r="A100" s="25" t="s">
        <v>371</v>
      </c>
      <c r="B100" s="25" t="s">
        <v>1993</v>
      </c>
      <c r="C100" s="24" t="n">
        <v>45964</v>
      </c>
      <c r="D100" s="25" t="s">
        <v>119</v>
      </c>
      <c r="E100" s="21" t="n">
        <v>3450</v>
      </c>
      <c r="F100" s="21" t="n">
        <f aca="false">ROUND(ROUND(E100*100,0)/10,0)/100</f>
        <v>345</v>
      </c>
      <c r="G100" s="21" t="n">
        <f aca="false">E100+F100</f>
        <v>3795</v>
      </c>
      <c r="H100" s="23" t="n">
        <v>412305313</v>
      </c>
      <c r="I100" s="25" t="s">
        <v>372</v>
      </c>
    </row>
    <row r="101" customFormat="false" ht="15" hidden="false" customHeight="false" outlineLevel="0" collapsed="false">
      <c r="A101" s="25" t="s">
        <v>396</v>
      </c>
      <c r="B101" s="25" t="s">
        <v>1994</v>
      </c>
      <c r="C101" s="24" t="n">
        <v>45964</v>
      </c>
      <c r="D101" s="25" t="s">
        <v>119</v>
      </c>
      <c r="E101" s="21" t="n">
        <v>44600</v>
      </c>
      <c r="F101" s="21" t="n">
        <f aca="false">ROUND(ROUND(E101*100,0)/10,0)/100</f>
        <v>4460</v>
      </c>
      <c r="G101" s="21" t="n">
        <f aca="false">E101+F101</f>
        <v>49060</v>
      </c>
      <c r="H101" s="23" t="n">
        <v>412305779</v>
      </c>
      <c r="I101" s="25" t="s">
        <v>397</v>
      </c>
    </row>
    <row r="102" customFormat="false" ht="15" hidden="false" customHeight="false" outlineLevel="0" collapsed="false">
      <c r="A102" s="25" t="s">
        <v>400</v>
      </c>
      <c r="B102" s="25" t="s">
        <v>1995</v>
      </c>
      <c r="C102" s="24" t="n">
        <v>45964</v>
      </c>
      <c r="D102" s="25" t="s">
        <v>85</v>
      </c>
      <c r="E102" s="21" t="n">
        <v>6500</v>
      </c>
      <c r="F102" s="21" t="n">
        <f aca="false">ROUND(ROUND(E102*100,0)/10,0)/100</f>
        <v>650</v>
      </c>
      <c r="G102" s="21" t="n">
        <f aca="false">E102+F102</f>
        <v>7150</v>
      </c>
      <c r="H102" s="23" t="n">
        <v>412305849</v>
      </c>
      <c r="I102" s="25"/>
    </row>
    <row r="103" customFormat="false" ht="15" hidden="false" customHeight="false" outlineLevel="0" collapsed="false">
      <c r="A103" s="25" t="s">
        <v>402</v>
      </c>
      <c r="B103" s="25" t="s">
        <v>1996</v>
      </c>
      <c r="C103" s="24" t="n">
        <v>45964</v>
      </c>
      <c r="D103" s="25" t="s">
        <v>119</v>
      </c>
      <c r="E103" s="21" t="n">
        <v>16550</v>
      </c>
      <c r="F103" s="21" t="n">
        <f aca="false">ROUND(ROUND(E103*100,0)/10,0)/100</f>
        <v>1655</v>
      </c>
      <c r="G103" s="21" t="n">
        <f aca="false">E103+F103</f>
        <v>18205</v>
      </c>
      <c r="H103" s="23" t="n">
        <v>412305888</v>
      </c>
      <c r="I103" s="25" t="s">
        <v>403</v>
      </c>
    </row>
    <row r="104" customFormat="false" ht="15" hidden="false" customHeight="false" outlineLevel="0" collapsed="false">
      <c r="A104" s="25" t="s">
        <v>292</v>
      </c>
      <c r="B104" s="25" t="s">
        <v>1997</v>
      </c>
      <c r="C104" s="24" t="n">
        <v>45965</v>
      </c>
      <c r="D104" s="25" t="s">
        <v>85</v>
      </c>
      <c r="E104" s="21" t="n">
        <v>22250</v>
      </c>
      <c r="F104" s="21" t="n">
        <f aca="false">ROUND(ROUND(E104*100,0)/10,0)/100</f>
        <v>2225</v>
      </c>
      <c r="G104" s="21" t="n">
        <f aca="false">E104+F104</f>
        <v>24475</v>
      </c>
      <c r="H104" s="23" t="n">
        <v>412303606</v>
      </c>
      <c r="I104" s="25"/>
    </row>
    <row r="105" customFormat="false" ht="15" hidden="false" customHeight="false" outlineLevel="0" collapsed="false">
      <c r="A105" s="25" t="s">
        <v>329</v>
      </c>
      <c r="B105" s="25" t="s">
        <v>1998</v>
      </c>
      <c r="C105" s="24" t="n">
        <v>45965</v>
      </c>
      <c r="D105" s="25" t="s">
        <v>85</v>
      </c>
      <c r="E105" s="21" t="n">
        <v>26350</v>
      </c>
      <c r="F105" s="21" t="n">
        <f aca="false">ROUND(ROUND(E105*100,0)/10,0)/100</f>
        <v>2635</v>
      </c>
      <c r="G105" s="21" t="n">
        <f aca="false">E105+F105</f>
        <v>28985</v>
      </c>
      <c r="H105" s="23" t="n">
        <v>412304463</v>
      </c>
      <c r="I105" s="25"/>
    </row>
    <row r="106" customFormat="false" ht="15" hidden="false" customHeight="false" outlineLevel="0" collapsed="false">
      <c r="A106" s="25" t="s">
        <v>349</v>
      </c>
      <c r="B106" s="25" t="s">
        <v>1999</v>
      </c>
      <c r="C106" s="24" t="n">
        <v>45965</v>
      </c>
      <c r="D106" s="25" t="s">
        <v>119</v>
      </c>
      <c r="E106" s="21" t="n">
        <v>35500</v>
      </c>
      <c r="F106" s="21" t="n">
        <f aca="false">ROUND(ROUND(E106*100,0)/10,0)/100</f>
        <v>3550</v>
      </c>
      <c r="G106" s="21" t="n">
        <f aca="false">E106+F106</f>
        <v>39050</v>
      </c>
      <c r="H106" s="23" t="n">
        <v>412304898</v>
      </c>
      <c r="I106" s="25" t="s">
        <v>350</v>
      </c>
    </row>
    <row r="107" customFormat="false" ht="15" hidden="false" customHeight="false" outlineLevel="0" collapsed="false">
      <c r="A107" s="25" t="s">
        <v>316</v>
      </c>
      <c r="B107" s="25" t="s">
        <v>2000</v>
      </c>
      <c r="C107" s="24" t="n">
        <v>45966</v>
      </c>
      <c r="D107" s="25" t="s">
        <v>85</v>
      </c>
      <c r="E107" s="21" t="n">
        <v>12850</v>
      </c>
      <c r="F107" s="21" t="n">
        <f aca="false">ROUND(ROUND(E107*100,0)/10,0)/100</f>
        <v>1285</v>
      </c>
      <c r="G107" s="21" t="n">
        <f aca="false">E107+F107</f>
        <v>14135</v>
      </c>
      <c r="H107" s="23" t="n">
        <v>412304129</v>
      </c>
      <c r="I107" s="25"/>
    </row>
    <row r="108" customFormat="false" ht="15" hidden="false" customHeight="false" outlineLevel="0" collapsed="false">
      <c r="A108" s="25" t="s">
        <v>348</v>
      </c>
      <c r="B108" s="25" t="s">
        <v>2001</v>
      </c>
      <c r="C108" s="24" t="n">
        <v>45966</v>
      </c>
      <c r="D108" s="25" t="s">
        <v>85</v>
      </c>
      <c r="E108" s="21" t="n">
        <v>3600</v>
      </c>
      <c r="F108" s="21" t="n">
        <f aca="false">ROUND(ROUND(E108*100,0)/10,0)/100</f>
        <v>360</v>
      </c>
      <c r="G108" s="21" t="n">
        <f aca="false">E108+F108</f>
        <v>3960</v>
      </c>
      <c r="H108" s="23" t="n">
        <v>412304874</v>
      </c>
      <c r="I108" s="25"/>
    </row>
    <row r="109" customFormat="false" ht="15" hidden="false" customHeight="false" outlineLevel="0" collapsed="false">
      <c r="A109" s="25" t="s">
        <v>361</v>
      </c>
      <c r="B109" s="25" t="s">
        <v>2002</v>
      </c>
      <c r="C109" s="24" t="n">
        <v>45966</v>
      </c>
      <c r="D109" s="25" t="s">
        <v>119</v>
      </c>
      <c r="E109" s="21" t="n">
        <v>2550</v>
      </c>
      <c r="F109" s="21" t="n">
        <f aca="false">ROUND(ROUND(E109*100,0)/10,0)/100</f>
        <v>255</v>
      </c>
      <c r="G109" s="21" t="n">
        <f aca="false">E109+F109</f>
        <v>2805</v>
      </c>
      <c r="H109" s="23" t="n">
        <v>412305120</v>
      </c>
      <c r="I109" s="25" t="s">
        <v>362</v>
      </c>
    </row>
    <row r="110" customFormat="false" ht="15" hidden="false" customHeight="false" outlineLevel="0" collapsed="false">
      <c r="A110" s="25" t="s">
        <v>356</v>
      </c>
      <c r="B110" s="25" t="s">
        <v>2003</v>
      </c>
      <c r="C110" s="24" t="n">
        <v>45967</v>
      </c>
      <c r="D110" s="25" t="s">
        <v>85</v>
      </c>
      <c r="E110" s="21" t="n">
        <v>7200</v>
      </c>
      <c r="F110" s="21" t="n">
        <f aca="false">ROUND(ROUND(E110*100,0)/10,0)/100</f>
        <v>720</v>
      </c>
      <c r="G110" s="21" t="n">
        <f aca="false">E110+F110</f>
        <v>7920</v>
      </c>
      <c r="H110" s="23" t="n">
        <v>412305002</v>
      </c>
      <c r="I110" s="25"/>
    </row>
    <row r="111" customFormat="false" ht="15" hidden="false" customHeight="false" outlineLevel="0" collapsed="false">
      <c r="A111" s="25" t="s">
        <v>367</v>
      </c>
      <c r="B111" s="25" t="s">
        <v>2004</v>
      </c>
      <c r="C111" s="24" t="n">
        <v>45967</v>
      </c>
      <c r="D111" s="25" t="s">
        <v>85</v>
      </c>
      <c r="E111" s="21" t="n">
        <v>12600</v>
      </c>
      <c r="F111" s="21" t="n">
        <f aca="false">ROUND(ROUND(E111*100,0)/10,0)/100</f>
        <v>1260</v>
      </c>
      <c r="G111" s="21" t="n">
        <f aca="false">E111+F111</f>
        <v>13860</v>
      </c>
      <c r="H111" s="23" t="n">
        <v>412305243</v>
      </c>
      <c r="I111" s="25"/>
    </row>
    <row r="112" customFormat="false" ht="15" hidden="false" customHeight="false" outlineLevel="0" collapsed="false">
      <c r="A112" s="25" t="s">
        <v>394</v>
      </c>
      <c r="B112" s="25" t="s">
        <v>2005</v>
      </c>
      <c r="C112" s="24" t="n">
        <v>45967</v>
      </c>
      <c r="D112" s="25" t="s">
        <v>85</v>
      </c>
      <c r="E112" s="21" t="n">
        <v>18800</v>
      </c>
      <c r="F112" s="21" t="n">
        <f aca="false">ROUND(ROUND(E112*100,0)/10,0)/100</f>
        <v>1880</v>
      </c>
      <c r="G112" s="21" t="n">
        <f aca="false">E112+F112</f>
        <v>20680</v>
      </c>
      <c r="H112" s="23" t="n">
        <v>412305742</v>
      </c>
      <c r="I112" s="25"/>
    </row>
    <row r="113" customFormat="false" ht="15" hidden="false" customHeight="false" outlineLevel="0" collapsed="false">
      <c r="A113" s="25" t="s">
        <v>398</v>
      </c>
      <c r="B113" s="25" t="s">
        <v>2006</v>
      </c>
      <c r="C113" s="24" t="n">
        <v>45967</v>
      </c>
      <c r="D113" s="25" t="s">
        <v>85</v>
      </c>
      <c r="E113" s="21" t="n">
        <v>5000</v>
      </c>
      <c r="F113" s="21" t="n">
        <f aca="false">ROUND(ROUND(E113*100,0)/10,0)/100</f>
        <v>500</v>
      </c>
      <c r="G113" s="21" t="n">
        <f aca="false">E113+F113</f>
        <v>5500</v>
      </c>
      <c r="H113" s="23" t="n">
        <v>412305810</v>
      </c>
      <c r="I113" s="25"/>
    </row>
    <row r="114" customFormat="false" ht="15" hidden="false" customHeight="false" outlineLevel="0" collapsed="false">
      <c r="A114" s="25" t="s">
        <v>342</v>
      </c>
      <c r="B114" s="25" t="s">
        <v>2007</v>
      </c>
      <c r="C114" s="24" t="n">
        <v>45968</v>
      </c>
      <c r="D114" s="25" t="s">
        <v>85</v>
      </c>
      <c r="E114" s="21" t="n">
        <v>7150</v>
      </c>
      <c r="F114" s="21" t="n">
        <f aca="false">ROUND(ROUND(E114*100,0)/10,0)/100</f>
        <v>715</v>
      </c>
      <c r="G114" s="21" t="n">
        <f aca="false">E114+F114</f>
        <v>7865</v>
      </c>
      <c r="H114" s="23" t="n">
        <v>412304705</v>
      </c>
      <c r="I114" s="25"/>
    </row>
    <row r="115" customFormat="false" ht="15" hidden="false" customHeight="false" outlineLevel="0" collapsed="false">
      <c r="A115" s="25" t="s">
        <v>420</v>
      </c>
      <c r="B115" s="25" t="s">
        <v>2008</v>
      </c>
      <c r="C115" s="24" t="n">
        <v>45968</v>
      </c>
      <c r="D115" s="25" t="s">
        <v>119</v>
      </c>
      <c r="E115" s="21" t="n">
        <v>9300</v>
      </c>
      <c r="F115" s="21" t="n">
        <f aca="false">ROUND(ROUND(E115*100,0)/10,0)/100</f>
        <v>930</v>
      </c>
      <c r="G115" s="21" t="n">
        <f aca="false">E115+F115</f>
        <v>10230</v>
      </c>
      <c r="H115" s="23" t="n">
        <v>412306198</v>
      </c>
      <c r="I115" s="25" t="s">
        <v>421</v>
      </c>
    </row>
    <row r="116" customFormat="false" ht="15" hidden="false" customHeight="false" outlineLevel="0" collapsed="false">
      <c r="A116" s="25" t="s">
        <v>433</v>
      </c>
      <c r="B116" s="25" t="s">
        <v>2009</v>
      </c>
      <c r="C116" s="24" t="n">
        <v>45968</v>
      </c>
      <c r="D116" s="25" t="s">
        <v>85</v>
      </c>
      <c r="E116" s="21" t="n">
        <v>14400</v>
      </c>
      <c r="F116" s="21" t="n">
        <f aca="false">ROUND(ROUND(E116*100,0)/10,0)/100</f>
        <v>1440</v>
      </c>
      <c r="G116" s="21" t="n">
        <f aca="false">E116+F116</f>
        <v>15840</v>
      </c>
      <c r="H116" s="23" t="n">
        <v>412306464</v>
      </c>
      <c r="I116" s="25"/>
    </row>
    <row r="117" customFormat="false" ht="15" hidden="false" customHeight="false" outlineLevel="0" collapsed="false">
      <c r="A117" s="25" t="s">
        <v>458</v>
      </c>
      <c r="B117" s="25" t="s">
        <v>2010</v>
      </c>
      <c r="C117" s="24" t="n">
        <v>45968</v>
      </c>
      <c r="D117" s="25" t="s">
        <v>119</v>
      </c>
      <c r="E117" s="21" t="n">
        <v>33450</v>
      </c>
      <c r="F117" s="21" t="n">
        <f aca="false">ROUND(ROUND(E117*100,0)/10,0)/100</f>
        <v>3345</v>
      </c>
      <c r="G117" s="21" t="n">
        <f aca="false">E117+F117</f>
        <v>36795</v>
      </c>
      <c r="H117" s="23" t="n">
        <v>412307010</v>
      </c>
      <c r="I117" s="25" t="s">
        <v>459</v>
      </c>
    </row>
    <row r="118" customFormat="false" ht="15" hidden="false" customHeight="false" outlineLevel="0" collapsed="false">
      <c r="A118" s="25" t="s">
        <v>408</v>
      </c>
      <c r="B118" s="25" t="s">
        <v>2011</v>
      </c>
      <c r="C118" s="24" t="n">
        <v>45969</v>
      </c>
      <c r="D118" s="25" t="s">
        <v>119</v>
      </c>
      <c r="E118" s="21" t="n">
        <v>15050</v>
      </c>
      <c r="F118" s="21" t="n">
        <f aca="false">ROUND(ROUND(E118*100,0)/10,0)/100</f>
        <v>1505</v>
      </c>
      <c r="G118" s="21" t="n">
        <f aca="false">E118+F118</f>
        <v>16555</v>
      </c>
      <c r="H118" s="23" t="n">
        <v>412305968</v>
      </c>
      <c r="I118" s="25" t="s">
        <v>409</v>
      </c>
    </row>
    <row r="119" customFormat="false" ht="15" hidden="false" customHeight="false" outlineLevel="0" collapsed="false">
      <c r="A119" s="25" t="s">
        <v>435</v>
      </c>
      <c r="B119" s="25" t="s">
        <v>2012</v>
      </c>
      <c r="C119" s="24" t="n">
        <v>45969</v>
      </c>
      <c r="D119" s="25" t="s">
        <v>85</v>
      </c>
      <c r="E119" s="21" t="n">
        <v>3900</v>
      </c>
      <c r="F119" s="21" t="n">
        <f aca="false">ROUND(ROUND(E119*100,0)/10,0)/100</f>
        <v>390</v>
      </c>
      <c r="G119" s="21" t="n">
        <f aca="false">E119+F119</f>
        <v>4290</v>
      </c>
      <c r="H119" s="23" t="n">
        <v>412306576</v>
      </c>
      <c r="I119" s="25"/>
    </row>
    <row r="120" customFormat="false" ht="15" hidden="false" customHeight="false" outlineLevel="0" collapsed="false">
      <c r="A120" s="25" t="s">
        <v>437</v>
      </c>
      <c r="B120" s="25" t="s">
        <v>2013</v>
      </c>
      <c r="C120" s="24" t="n">
        <v>45969</v>
      </c>
      <c r="D120" s="25" t="s">
        <v>119</v>
      </c>
      <c r="E120" s="21" t="n">
        <v>27200</v>
      </c>
      <c r="F120" s="21" t="n">
        <f aca="false">ROUND(ROUND(E120*100,0)/10,0)/100</f>
        <v>2720</v>
      </c>
      <c r="G120" s="21" t="n">
        <f aca="false">E120+F120</f>
        <v>29920</v>
      </c>
      <c r="H120" s="23" t="n">
        <v>412306616</v>
      </c>
      <c r="I120" s="25" t="s">
        <v>438</v>
      </c>
    </row>
    <row r="121" customFormat="false" ht="15" hidden="false" customHeight="false" outlineLevel="0" collapsed="false">
      <c r="A121" s="25" t="s">
        <v>332</v>
      </c>
      <c r="B121" s="25" t="s">
        <v>2014</v>
      </c>
      <c r="C121" s="24" t="n">
        <v>45970</v>
      </c>
      <c r="D121" s="25" t="s">
        <v>119</v>
      </c>
      <c r="E121" s="21" t="n">
        <v>7500</v>
      </c>
      <c r="F121" s="21" t="n">
        <f aca="false">ROUND(ROUND(E121*100,0)/10,0)/100</f>
        <v>750</v>
      </c>
      <c r="G121" s="21" t="n">
        <f aca="false">E121+F121</f>
        <v>8250</v>
      </c>
      <c r="H121" s="23" t="n">
        <v>412304541</v>
      </c>
      <c r="I121" s="25" t="s">
        <v>333</v>
      </c>
    </row>
    <row r="122" customFormat="false" ht="15" hidden="false" customHeight="false" outlineLevel="0" collapsed="false">
      <c r="A122" s="25" t="s">
        <v>392</v>
      </c>
      <c r="B122" s="25" t="s">
        <v>2015</v>
      </c>
      <c r="C122" s="24" t="n">
        <v>45970</v>
      </c>
      <c r="D122" s="25" t="s">
        <v>85</v>
      </c>
      <c r="E122" s="21" t="n">
        <v>33500</v>
      </c>
      <c r="F122" s="21" t="n">
        <f aca="false">ROUND(ROUND(E122*100,0)/10,0)/100</f>
        <v>3350</v>
      </c>
      <c r="G122" s="21" t="n">
        <f aca="false">E122+F122</f>
        <v>36850</v>
      </c>
      <c r="H122" s="23" t="n">
        <v>412305706</v>
      </c>
      <c r="I122" s="25"/>
    </row>
    <row r="123" customFormat="false" ht="15" hidden="false" customHeight="false" outlineLevel="0" collapsed="false">
      <c r="A123" s="25" t="s">
        <v>442</v>
      </c>
      <c r="B123" s="25" t="s">
        <v>2016</v>
      </c>
      <c r="C123" s="24" t="n">
        <v>45970</v>
      </c>
      <c r="D123" s="25" t="s">
        <v>85</v>
      </c>
      <c r="E123" s="21" t="n">
        <v>9250</v>
      </c>
      <c r="F123" s="21" t="n">
        <f aca="false">ROUND(ROUND(E123*100,0)/10,0)/100</f>
        <v>925</v>
      </c>
      <c r="G123" s="21" t="n">
        <f aca="false">E123+F123</f>
        <v>10175</v>
      </c>
      <c r="H123" s="23" t="n">
        <v>412306690</v>
      </c>
      <c r="I123" s="25"/>
    </row>
    <row r="124" customFormat="false" ht="15" hidden="false" customHeight="false" outlineLevel="0" collapsed="false">
      <c r="A124" s="25" t="s">
        <v>358</v>
      </c>
      <c r="B124" s="25" t="s">
        <v>2017</v>
      </c>
      <c r="C124" s="24" t="n">
        <v>45971</v>
      </c>
      <c r="D124" s="25" t="s">
        <v>85</v>
      </c>
      <c r="E124" s="21" t="n">
        <v>9800</v>
      </c>
      <c r="F124" s="21" t="n">
        <f aca="false">ROUND(ROUND(E124*100,0)/10,0)/100</f>
        <v>980</v>
      </c>
      <c r="G124" s="21" t="n">
        <f aca="false">E124+F124</f>
        <v>10780</v>
      </c>
      <c r="H124" s="23" t="n">
        <v>412305062</v>
      </c>
      <c r="I124" s="25"/>
    </row>
    <row r="125" customFormat="false" ht="15" hidden="false" customHeight="false" outlineLevel="0" collapsed="false">
      <c r="A125" s="25" t="s">
        <v>373</v>
      </c>
      <c r="B125" s="25" t="s">
        <v>2018</v>
      </c>
      <c r="C125" s="24" t="n">
        <v>45971</v>
      </c>
      <c r="D125" s="25" t="s">
        <v>119</v>
      </c>
      <c r="E125" s="21" t="n">
        <v>32400</v>
      </c>
      <c r="F125" s="21" t="n">
        <f aca="false">ROUND(ROUND(E125*100,0)/10,0)/100</f>
        <v>3240</v>
      </c>
      <c r="G125" s="21" t="n">
        <f aca="false">E125+F125</f>
        <v>35640</v>
      </c>
      <c r="H125" s="23" t="n">
        <v>412305342</v>
      </c>
      <c r="I125" s="25" t="s">
        <v>374</v>
      </c>
    </row>
    <row r="126" customFormat="false" ht="15" hidden="false" customHeight="false" outlineLevel="0" collapsed="false">
      <c r="A126" s="25" t="s">
        <v>377</v>
      </c>
      <c r="B126" s="25" t="s">
        <v>2019</v>
      </c>
      <c r="C126" s="24" t="n">
        <v>45971</v>
      </c>
      <c r="D126" s="25" t="s">
        <v>119</v>
      </c>
      <c r="E126" s="21" t="n">
        <v>22050</v>
      </c>
      <c r="F126" s="21" t="n">
        <f aca="false">ROUND(ROUND(E126*100,0)/10,0)/100</f>
        <v>2205</v>
      </c>
      <c r="G126" s="21" t="n">
        <f aca="false">E126+F126</f>
        <v>24255</v>
      </c>
      <c r="H126" s="23" t="n">
        <v>412305411</v>
      </c>
      <c r="I126" s="25" t="s">
        <v>378</v>
      </c>
    </row>
    <row r="127" customFormat="false" ht="15" hidden="false" customHeight="false" outlineLevel="0" collapsed="false">
      <c r="A127" s="25" t="s">
        <v>383</v>
      </c>
      <c r="B127" s="25" t="s">
        <v>2020</v>
      </c>
      <c r="C127" s="24" t="n">
        <v>45971</v>
      </c>
      <c r="D127" s="25" t="s">
        <v>85</v>
      </c>
      <c r="E127" s="21" t="n">
        <v>12950</v>
      </c>
      <c r="F127" s="21" t="n">
        <f aca="false">ROUND(ROUND(E127*100,0)/10,0)/100</f>
        <v>1295</v>
      </c>
      <c r="G127" s="21" t="n">
        <f aca="false">E127+F127</f>
        <v>14245</v>
      </c>
      <c r="H127" s="23" t="n">
        <v>412305519</v>
      </c>
      <c r="I127" s="25"/>
    </row>
    <row r="128" customFormat="false" ht="15" hidden="false" customHeight="false" outlineLevel="0" collapsed="false">
      <c r="A128" s="25" t="s">
        <v>428</v>
      </c>
      <c r="B128" s="25" t="s">
        <v>2021</v>
      </c>
      <c r="C128" s="24" t="n">
        <v>45971</v>
      </c>
      <c r="D128" s="25" t="s">
        <v>119</v>
      </c>
      <c r="E128" s="21" t="n">
        <v>11250</v>
      </c>
      <c r="F128" s="21" t="n">
        <f aca="false">ROUND(ROUND(E128*100,0)/10,0)/100</f>
        <v>1125</v>
      </c>
      <c r="G128" s="21" t="n">
        <f aca="false">E128+F128</f>
        <v>12375</v>
      </c>
      <c r="H128" s="23" t="n">
        <v>412306300</v>
      </c>
      <c r="I128" s="25" t="s">
        <v>429</v>
      </c>
    </row>
    <row r="129" customFormat="false" ht="15" hidden="false" customHeight="false" outlineLevel="0" collapsed="false">
      <c r="A129" s="25" t="s">
        <v>434</v>
      </c>
      <c r="B129" s="25" t="s">
        <v>2022</v>
      </c>
      <c r="C129" s="24" t="n">
        <v>45971</v>
      </c>
      <c r="D129" s="25" t="s">
        <v>85</v>
      </c>
      <c r="E129" s="21" t="n">
        <v>2650</v>
      </c>
      <c r="F129" s="21" t="n">
        <f aca="false">ROUND(ROUND(E129*100,0)/10,0)/100</f>
        <v>265</v>
      </c>
      <c r="G129" s="21" t="n">
        <f aca="false">E129+F129</f>
        <v>2915</v>
      </c>
      <c r="H129" s="23" t="n">
        <v>412306501</v>
      </c>
      <c r="I129" s="25"/>
    </row>
    <row r="130" customFormat="false" ht="15" hidden="false" customHeight="false" outlineLevel="0" collapsed="false">
      <c r="A130" s="25" t="s">
        <v>470</v>
      </c>
      <c r="B130" s="25" t="s">
        <v>2023</v>
      </c>
      <c r="C130" s="24" t="n">
        <v>45971</v>
      </c>
      <c r="D130" s="25" t="s">
        <v>85</v>
      </c>
      <c r="E130" s="21" t="n">
        <v>39900</v>
      </c>
      <c r="F130" s="21" t="n">
        <f aca="false">ROUND(ROUND(E130*100,0)/10,0)/100</f>
        <v>3990</v>
      </c>
      <c r="G130" s="21" t="n">
        <f aca="false">E130+F130</f>
        <v>43890</v>
      </c>
      <c r="H130" s="23" t="n">
        <v>412307232</v>
      </c>
      <c r="I130" s="25"/>
    </row>
    <row r="131" customFormat="false" ht="15" hidden="false" customHeight="false" outlineLevel="0" collapsed="false">
      <c r="A131" s="25" t="s">
        <v>355</v>
      </c>
      <c r="B131" s="25" t="s">
        <v>2024</v>
      </c>
      <c r="C131" s="24" t="n">
        <v>45972</v>
      </c>
      <c r="D131" s="25" t="s">
        <v>85</v>
      </c>
      <c r="E131" s="21" t="n">
        <v>9600</v>
      </c>
      <c r="F131" s="21" t="n">
        <f aca="false">ROUND(ROUND(E131*100,0)/10,0)/100</f>
        <v>960</v>
      </c>
      <c r="G131" s="21" t="n">
        <f aca="false">E131+F131</f>
        <v>10560</v>
      </c>
      <c r="H131" s="23" t="n">
        <v>412304973</v>
      </c>
      <c r="I131" s="25"/>
    </row>
    <row r="132" customFormat="false" ht="15" hidden="false" customHeight="false" outlineLevel="0" collapsed="false">
      <c r="A132" s="25" t="s">
        <v>411</v>
      </c>
      <c r="B132" s="25" t="s">
        <v>2025</v>
      </c>
      <c r="C132" s="24" t="n">
        <v>45972</v>
      </c>
      <c r="D132" s="25" t="s">
        <v>85</v>
      </c>
      <c r="E132" s="21" t="n">
        <v>34550</v>
      </c>
      <c r="F132" s="21" t="n">
        <f aca="false">ROUND(ROUND(E132*100,0)/10,0)/100</f>
        <v>3455</v>
      </c>
      <c r="G132" s="21" t="n">
        <f aca="false">E132+F132</f>
        <v>38005</v>
      </c>
      <c r="H132" s="23" t="n">
        <v>412306009</v>
      </c>
      <c r="I132" s="25"/>
    </row>
    <row r="133" customFormat="false" ht="15" hidden="false" customHeight="false" outlineLevel="0" collapsed="false">
      <c r="A133" s="25" t="s">
        <v>414</v>
      </c>
      <c r="B133" s="25" t="s">
        <v>2026</v>
      </c>
      <c r="C133" s="24" t="n">
        <v>45972</v>
      </c>
      <c r="D133" s="25" t="s">
        <v>85</v>
      </c>
      <c r="E133" s="21" t="n">
        <v>7450</v>
      </c>
      <c r="F133" s="21" t="n">
        <f aca="false">ROUND(ROUND(E133*100,0)/10,0)/100</f>
        <v>745</v>
      </c>
      <c r="G133" s="21" t="n">
        <f aca="false">E133+F133</f>
        <v>8195</v>
      </c>
      <c r="H133" s="23" t="n">
        <v>412306095</v>
      </c>
      <c r="I133" s="25"/>
    </row>
    <row r="134" customFormat="false" ht="15" hidden="false" customHeight="false" outlineLevel="0" collapsed="false">
      <c r="A134" s="25" t="s">
        <v>452</v>
      </c>
      <c r="B134" s="25" t="s">
        <v>2027</v>
      </c>
      <c r="C134" s="24" t="n">
        <v>45972</v>
      </c>
      <c r="D134" s="25" t="s">
        <v>119</v>
      </c>
      <c r="E134" s="21" t="n">
        <v>21350</v>
      </c>
      <c r="F134" s="21" t="n">
        <f aca="false">ROUND(ROUND(E134*100,0)/10,0)/100</f>
        <v>2135</v>
      </c>
      <c r="G134" s="21" t="n">
        <f aca="false">E134+F134</f>
        <v>23485</v>
      </c>
      <c r="H134" s="23" t="n">
        <v>412306890</v>
      </c>
      <c r="I134" s="25" t="s">
        <v>453</v>
      </c>
    </row>
    <row r="135" customFormat="false" ht="15" hidden="false" customHeight="false" outlineLevel="0" collapsed="false">
      <c r="A135" s="25" t="s">
        <v>473</v>
      </c>
      <c r="B135" s="25" t="s">
        <v>2028</v>
      </c>
      <c r="C135" s="24" t="n">
        <v>45972</v>
      </c>
      <c r="D135" s="25" t="s">
        <v>119</v>
      </c>
      <c r="E135" s="21" t="n">
        <v>34850</v>
      </c>
      <c r="F135" s="21" t="n">
        <f aca="false">ROUND(ROUND(E135*100,0)/10,0)/100</f>
        <v>3485</v>
      </c>
      <c r="G135" s="21" t="n">
        <f aca="false">E135+F135</f>
        <v>38335</v>
      </c>
      <c r="H135" s="23" t="n">
        <v>412307291</v>
      </c>
      <c r="I135" s="25" t="s">
        <v>474</v>
      </c>
    </row>
    <row r="136" customFormat="false" ht="15" hidden="false" customHeight="false" outlineLevel="0" collapsed="false">
      <c r="A136" s="25" t="s">
        <v>366</v>
      </c>
      <c r="B136" s="25" t="s">
        <v>2029</v>
      </c>
      <c r="C136" s="24" t="n">
        <v>45973</v>
      </c>
      <c r="D136" s="25" t="s">
        <v>85</v>
      </c>
      <c r="E136" s="21" t="n">
        <v>26550</v>
      </c>
      <c r="F136" s="21" t="n">
        <f aca="false">ROUND(ROUND(E136*100,0)/10,0)/100</f>
        <v>2655</v>
      </c>
      <c r="G136" s="21" t="n">
        <f aca="false">E136+F136</f>
        <v>29205</v>
      </c>
      <c r="H136" s="23" t="n">
        <v>412305194</v>
      </c>
      <c r="I136" s="25"/>
    </row>
    <row r="137" customFormat="false" ht="15" hidden="false" customHeight="false" outlineLevel="0" collapsed="false">
      <c r="A137" s="25" t="s">
        <v>417</v>
      </c>
      <c r="B137" s="25" t="s">
        <v>2030</v>
      </c>
      <c r="C137" s="24" t="n">
        <v>45973</v>
      </c>
      <c r="D137" s="25" t="s">
        <v>119</v>
      </c>
      <c r="E137" s="21" t="n">
        <v>41750</v>
      </c>
      <c r="F137" s="21" t="n">
        <f aca="false">ROUND(ROUND(E137*100,0)/10,0)/100</f>
        <v>4175</v>
      </c>
      <c r="G137" s="21" t="n">
        <f aca="false">E137+F137</f>
        <v>45925</v>
      </c>
      <c r="H137" s="23" t="n">
        <v>412306167</v>
      </c>
      <c r="I137" s="25" t="s">
        <v>418</v>
      </c>
    </row>
    <row r="138" customFormat="false" ht="15" hidden="false" customHeight="false" outlineLevel="0" collapsed="false">
      <c r="A138" s="25" t="s">
        <v>430</v>
      </c>
      <c r="B138" s="25" t="s">
        <v>2031</v>
      </c>
      <c r="C138" s="24" t="n">
        <v>45973</v>
      </c>
      <c r="D138" s="25" t="s">
        <v>85</v>
      </c>
      <c r="E138" s="21" t="n">
        <v>3700</v>
      </c>
      <c r="F138" s="21" t="n">
        <f aca="false">ROUND(ROUND(E138*100,0)/10,0)/100</f>
        <v>370</v>
      </c>
      <c r="G138" s="21" t="n">
        <f aca="false">E138+F138</f>
        <v>4070</v>
      </c>
      <c r="H138" s="23" t="n">
        <v>412306337</v>
      </c>
      <c r="I138" s="25"/>
    </row>
    <row r="139" customFormat="false" ht="15" hidden="false" customHeight="false" outlineLevel="0" collapsed="false">
      <c r="A139" s="25" t="s">
        <v>444</v>
      </c>
      <c r="B139" s="25" t="s">
        <v>2032</v>
      </c>
      <c r="C139" s="24" t="n">
        <v>45973</v>
      </c>
      <c r="D139" s="25" t="s">
        <v>85</v>
      </c>
      <c r="E139" s="21" t="n">
        <v>33000</v>
      </c>
      <c r="F139" s="21" t="n">
        <f aca="false">ROUND(ROUND(E139*100,0)/10,0)/100</f>
        <v>3300</v>
      </c>
      <c r="G139" s="21" t="n">
        <f aca="false">E139+F139</f>
        <v>36300</v>
      </c>
      <c r="H139" s="23" t="n">
        <v>412306706</v>
      </c>
      <c r="I139" s="25"/>
    </row>
    <row r="140" customFormat="false" ht="15" hidden="false" customHeight="false" outlineLevel="0" collapsed="false">
      <c r="A140" s="25" t="s">
        <v>464</v>
      </c>
      <c r="B140" s="25" t="s">
        <v>2033</v>
      </c>
      <c r="C140" s="24" t="n">
        <v>45973</v>
      </c>
      <c r="D140" s="25" t="s">
        <v>119</v>
      </c>
      <c r="E140" s="21" t="n">
        <v>39450</v>
      </c>
      <c r="F140" s="21" t="n">
        <f aca="false">ROUND(ROUND(E140*100,0)/10,0)/100</f>
        <v>3945</v>
      </c>
      <c r="G140" s="21" t="n">
        <f aca="false">E140+F140</f>
        <v>43395</v>
      </c>
      <c r="H140" s="23" t="n">
        <v>412307161</v>
      </c>
      <c r="I140" s="25" t="s">
        <v>465</v>
      </c>
    </row>
    <row r="141" customFormat="false" ht="15" hidden="false" customHeight="false" outlineLevel="0" collapsed="false">
      <c r="A141" s="25" t="s">
        <v>499</v>
      </c>
      <c r="B141" s="25" t="s">
        <v>2034</v>
      </c>
      <c r="C141" s="24" t="n">
        <v>45973</v>
      </c>
      <c r="D141" s="25" t="s">
        <v>85</v>
      </c>
      <c r="E141" s="21" t="n">
        <v>16550</v>
      </c>
      <c r="F141" s="21" t="n">
        <f aca="false">ROUND(ROUND(E141*100,0)/10,0)/100</f>
        <v>1655</v>
      </c>
      <c r="G141" s="21" t="n">
        <f aca="false">E141+F141</f>
        <v>18205</v>
      </c>
      <c r="H141" s="23" t="n">
        <v>412307960</v>
      </c>
      <c r="I141" s="25"/>
    </row>
    <row r="142" customFormat="false" ht="15" hidden="false" customHeight="false" outlineLevel="0" collapsed="false">
      <c r="A142" s="25" t="s">
        <v>412</v>
      </c>
      <c r="B142" s="25" t="s">
        <v>2035</v>
      </c>
      <c r="C142" s="24" t="n">
        <v>45974</v>
      </c>
      <c r="D142" s="25" t="s">
        <v>85</v>
      </c>
      <c r="E142" s="21" t="n">
        <v>14600</v>
      </c>
      <c r="F142" s="21" t="n">
        <f aca="false">ROUND(ROUND(E142*100,0)/10,0)/100</f>
        <v>1460</v>
      </c>
      <c r="G142" s="21" t="n">
        <f aca="false">E142+F142</f>
        <v>16060</v>
      </c>
      <c r="H142" s="23" t="n">
        <v>412306044</v>
      </c>
      <c r="I142" s="25"/>
    </row>
    <row r="143" customFormat="false" ht="15" hidden="false" customHeight="false" outlineLevel="0" collapsed="false">
      <c r="A143" s="25" t="s">
        <v>416</v>
      </c>
      <c r="B143" s="25" t="s">
        <v>2036</v>
      </c>
      <c r="C143" s="24" t="n">
        <v>45974</v>
      </c>
      <c r="D143" s="25" t="s">
        <v>85</v>
      </c>
      <c r="E143" s="21" t="n">
        <v>36950</v>
      </c>
      <c r="F143" s="21" t="n">
        <f aca="false">ROUND(ROUND(E143*100,0)/10,0)/100</f>
        <v>3695</v>
      </c>
      <c r="G143" s="21" t="n">
        <f aca="false">E143+F143</f>
        <v>40645</v>
      </c>
      <c r="H143" s="23" t="n">
        <v>412306105</v>
      </c>
      <c r="I143" s="25"/>
    </row>
    <row r="144" customFormat="false" ht="15" hidden="false" customHeight="false" outlineLevel="0" collapsed="false">
      <c r="A144" s="25" t="s">
        <v>454</v>
      </c>
      <c r="B144" s="25" t="s">
        <v>2037</v>
      </c>
      <c r="C144" s="24" t="n">
        <v>45974</v>
      </c>
      <c r="D144" s="25" t="s">
        <v>119</v>
      </c>
      <c r="E144" s="21" t="n">
        <v>9550</v>
      </c>
      <c r="F144" s="21" t="n">
        <f aca="false">ROUND(ROUND(E144*100,0)/10,0)/100</f>
        <v>955</v>
      </c>
      <c r="G144" s="21" t="n">
        <f aca="false">E144+F144</f>
        <v>10505</v>
      </c>
      <c r="H144" s="23" t="n">
        <v>412306937</v>
      </c>
      <c r="I144" s="25" t="s">
        <v>455</v>
      </c>
    </row>
    <row r="145" customFormat="false" ht="15" hidden="false" customHeight="false" outlineLevel="0" collapsed="false">
      <c r="A145" s="25" t="s">
        <v>405</v>
      </c>
      <c r="B145" s="25" t="s">
        <v>2038</v>
      </c>
      <c r="C145" s="24" t="n">
        <v>45975</v>
      </c>
      <c r="D145" s="25" t="s">
        <v>119</v>
      </c>
      <c r="E145" s="21" t="n">
        <v>12200</v>
      </c>
      <c r="F145" s="21" t="n">
        <f aca="false">ROUND(ROUND(E145*100,0)/10,0)/100</f>
        <v>1220</v>
      </c>
      <c r="G145" s="21" t="n">
        <f aca="false">E145+F145</f>
        <v>13420</v>
      </c>
      <c r="H145" s="23" t="n">
        <v>412305934</v>
      </c>
      <c r="I145" s="25" t="s">
        <v>406</v>
      </c>
    </row>
    <row r="146" customFormat="false" ht="15" hidden="false" customHeight="false" outlineLevel="0" collapsed="false">
      <c r="A146" s="25" t="s">
        <v>432</v>
      </c>
      <c r="B146" s="25" t="s">
        <v>2039</v>
      </c>
      <c r="C146" s="24" t="n">
        <v>45975</v>
      </c>
      <c r="D146" s="25" t="s">
        <v>85</v>
      </c>
      <c r="E146" s="21" t="n">
        <v>2500</v>
      </c>
      <c r="F146" s="21" t="n">
        <f aca="false">ROUND(ROUND(E146*100,0)/10,0)/100</f>
        <v>250</v>
      </c>
      <c r="G146" s="21" t="n">
        <f aca="false">E146+F146</f>
        <v>2750</v>
      </c>
      <c r="H146" s="23" t="n">
        <v>412306387</v>
      </c>
      <c r="I146" s="25"/>
    </row>
    <row r="147" customFormat="false" ht="15" hidden="false" customHeight="false" outlineLevel="0" collapsed="false">
      <c r="A147" s="25" t="s">
        <v>440</v>
      </c>
      <c r="B147" s="25" t="s">
        <v>2040</v>
      </c>
      <c r="C147" s="24" t="n">
        <v>45975</v>
      </c>
      <c r="D147" s="25" t="s">
        <v>85</v>
      </c>
      <c r="E147" s="21" t="n">
        <v>1400</v>
      </c>
      <c r="F147" s="21" t="n">
        <f aca="false">ROUND(ROUND(E147*100,0)/10,0)/100</f>
        <v>140</v>
      </c>
      <c r="G147" s="21" t="n">
        <f aca="false">E147+F147</f>
        <v>1540</v>
      </c>
      <c r="H147" s="23" t="n">
        <v>412306629</v>
      </c>
      <c r="I147" s="25"/>
    </row>
    <row r="148" customFormat="false" ht="15" hidden="false" customHeight="false" outlineLevel="0" collapsed="false">
      <c r="A148" s="25" t="s">
        <v>446</v>
      </c>
      <c r="B148" s="25" t="s">
        <v>2041</v>
      </c>
      <c r="C148" s="24" t="n">
        <v>45975</v>
      </c>
      <c r="D148" s="25" t="s">
        <v>85</v>
      </c>
      <c r="E148" s="21" t="n">
        <v>13900</v>
      </c>
      <c r="F148" s="21" t="n">
        <f aca="false">ROUND(ROUND(E148*100,0)/10,0)/100</f>
        <v>1390</v>
      </c>
      <c r="G148" s="21" t="n">
        <f aca="false">E148+F148</f>
        <v>15290</v>
      </c>
      <c r="H148" s="23" t="n">
        <v>412306739</v>
      </c>
      <c r="I148" s="25"/>
    </row>
    <row r="149" customFormat="false" ht="15" hidden="false" customHeight="false" outlineLevel="0" collapsed="false">
      <c r="A149" s="25" t="s">
        <v>481</v>
      </c>
      <c r="B149" s="25" t="s">
        <v>2042</v>
      </c>
      <c r="C149" s="24" t="n">
        <v>45975</v>
      </c>
      <c r="D149" s="25" t="s">
        <v>85</v>
      </c>
      <c r="E149" s="21" t="n">
        <v>37800</v>
      </c>
      <c r="F149" s="21" t="n">
        <f aca="false">ROUND(ROUND(E149*100,0)/10,0)/100</f>
        <v>3780</v>
      </c>
      <c r="G149" s="21" t="n">
        <f aca="false">E149+F149</f>
        <v>41580</v>
      </c>
      <c r="H149" s="23" t="n">
        <v>412307495</v>
      </c>
      <c r="I149" s="25"/>
    </row>
    <row r="150" customFormat="false" ht="15" hidden="false" customHeight="false" outlineLevel="0" collapsed="false">
      <c r="A150" s="25" t="s">
        <v>422</v>
      </c>
      <c r="B150" s="25" t="s">
        <v>2043</v>
      </c>
      <c r="C150" s="24" t="n">
        <v>45976</v>
      </c>
      <c r="D150" s="25" t="s">
        <v>119</v>
      </c>
      <c r="E150" s="21" t="n">
        <v>33950</v>
      </c>
      <c r="F150" s="21" t="n">
        <f aca="false">ROUND(ROUND(E150*100,0)/10,0)/100</f>
        <v>3395</v>
      </c>
      <c r="G150" s="21" t="n">
        <f aca="false">E150+F150</f>
        <v>37345</v>
      </c>
      <c r="H150" s="23" t="n">
        <v>412306244</v>
      </c>
      <c r="I150" s="25" t="s">
        <v>423</v>
      </c>
    </row>
    <row r="151" customFormat="false" ht="15" hidden="false" customHeight="false" outlineLevel="0" collapsed="false">
      <c r="A151" s="25" t="s">
        <v>482</v>
      </c>
      <c r="B151" s="25" t="s">
        <v>2044</v>
      </c>
      <c r="C151" s="24" t="n">
        <v>45976</v>
      </c>
      <c r="D151" s="25" t="s">
        <v>85</v>
      </c>
      <c r="E151" s="21" t="n">
        <v>21300</v>
      </c>
      <c r="F151" s="21" t="n">
        <f aca="false">ROUND(ROUND(E151*100,0)/10,0)/100</f>
        <v>2130</v>
      </c>
      <c r="G151" s="21" t="n">
        <f aca="false">E151+F151</f>
        <v>23430</v>
      </c>
      <c r="H151" s="23" t="n">
        <v>412307541</v>
      </c>
      <c r="I151" s="25"/>
    </row>
    <row r="152" customFormat="false" ht="15" hidden="false" customHeight="false" outlineLevel="0" collapsed="false">
      <c r="A152" s="25" t="s">
        <v>502</v>
      </c>
      <c r="B152" s="25" t="s">
        <v>2045</v>
      </c>
      <c r="C152" s="24" t="n">
        <v>45976</v>
      </c>
      <c r="D152" s="25" t="s">
        <v>119</v>
      </c>
      <c r="E152" s="21" t="n">
        <v>29900</v>
      </c>
      <c r="F152" s="21" t="n">
        <f aca="false">ROUND(ROUND(E152*100,0)/10,0)/100</f>
        <v>2990</v>
      </c>
      <c r="G152" s="21" t="n">
        <f aca="false">E152+F152</f>
        <v>32890</v>
      </c>
      <c r="H152" s="23" t="n">
        <v>412308078</v>
      </c>
      <c r="I152" s="25" t="s">
        <v>503</v>
      </c>
    </row>
    <row r="153" customFormat="false" ht="15" hidden="false" customHeight="false" outlineLevel="0" collapsed="false">
      <c r="A153" s="25" t="s">
        <v>518</v>
      </c>
      <c r="B153" s="25" t="s">
        <v>2046</v>
      </c>
      <c r="C153" s="24" t="n">
        <v>45976</v>
      </c>
      <c r="D153" s="25" t="s">
        <v>85</v>
      </c>
      <c r="E153" s="21" t="n">
        <v>4650</v>
      </c>
      <c r="F153" s="21" t="n">
        <f aca="false">ROUND(ROUND(E153*100,0)/10,0)/100</f>
        <v>465</v>
      </c>
      <c r="G153" s="21" t="n">
        <f aca="false">E153+F153</f>
        <v>5115</v>
      </c>
      <c r="H153" s="23" t="n">
        <v>412308497</v>
      </c>
      <c r="I153" s="25"/>
    </row>
    <row r="154" customFormat="false" ht="15" hidden="false" customHeight="false" outlineLevel="0" collapsed="false">
      <c r="A154" s="25" t="s">
        <v>524</v>
      </c>
      <c r="B154" s="25" t="s">
        <v>2047</v>
      </c>
      <c r="C154" s="24" t="n">
        <v>45977</v>
      </c>
      <c r="D154" s="25" t="s">
        <v>119</v>
      </c>
      <c r="E154" s="21" t="n">
        <v>9600</v>
      </c>
      <c r="F154" s="21" t="n">
        <f aca="false">ROUND(ROUND(E154*100,0)/10,0)/100</f>
        <v>960</v>
      </c>
      <c r="G154" s="21" t="n">
        <f aca="false">E154+F154</f>
        <v>10560</v>
      </c>
      <c r="H154" s="23" t="n">
        <v>412308635</v>
      </c>
      <c r="I154" s="25" t="s">
        <v>525</v>
      </c>
    </row>
    <row r="155" customFormat="false" ht="15" hidden="false" customHeight="false" outlineLevel="0" collapsed="false">
      <c r="A155" s="25" t="s">
        <v>425</v>
      </c>
      <c r="B155" s="25" t="s">
        <v>2048</v>
      </c>
      <c r="C155" s="24" t="n">
        <v>45978</v>
      </c>
      <c r="D155" s="25" t="s">
        <v>119</v>
      </c>
      <c r="E155" s="21" t="n">
        <v>7800</v>
      </c>
      <c r="F155" s="21" t="n">
        <f aca="false">ROUND(ROUND(E155*100,0)/10,0)/100</f>
        <v>780</v>
      </c>
      <c r="G155" s="21" t="n">
        <f aca="false">E155+F155</f>
        <v>8580</v>
      </c>
      <c r="H155" s="23" t="n">
        <v>412306271</v>
      </c>
      <c r="I155" s="25" t="s">
        <v>426</v>
      </c>
    </row>
    <row r="156" customFormat="false" ht="15" hidden="false" customHeight="false" outlineLevel="0" collapsed="false">
      <c r="A156" s="25" t="s">
        <v>448</v>
      </c>
      <c r="B156" s="25" t="s">
        <v>2049</v>
      </c>
      <c r="C156" s="24" t="n">
        <v>45978</v>
      </c>
      <c r="D156" s="25" t="s">
        <v>119</v>
      </c>
      <c r="E156" s="21" t="n">
        <v>2400</v>
      </c>
      <c r="F156" s="21" t="n">
        <f aca="false">ROUND(ROUND(E156*100,0)/10,0)/100</f>
        <v>240</v>
      </c>
      <c r="G156" s="21" t="n">
        <f aca="false">E156+F156</f>
        <v>2640</v>
      </c>
      <c r="H156" s="23" t="n">
        <v>412306830</v>
      </c>
      <c r="I156" s="25" t="s">
        <v>449</v>
      </c>
    </row>
    <row r="157" customFormat="false" ht="15" hidden="false" customHeight="false" outlineLevel="0" collapsed="false">
      <c r="A157" s="25" t="s">
        <v>513</v>
      </c>
      <c r="B157" s="25" t="s">
        <v>2050</v>
      </c>
      <c r="C157" s="24" t="n">
        <v>45978</v>
      </c>
      <c r="D157" s="25" t="s">
        <v>119</v>
      </c>
      <c r="E157" s="21" t="n">
        <v>5950</v>
      </c>
      <c r="F157" s="21" t="n">
        <f aca="false">ROUND(ROUND(E157*100,0)/10,0)/100</f>
        <v>595</v>
      </c>
      <c r="G157" s="21" t="n">
        <f aca="false">E157+F157</f>
        <v>6545</v>
      </c>
      <c r="H157" s="23" t="n">
        <v>412308330</v>
      </c>
      <c r="I157" s="25" t="s">
        <v>514</v>
      </c>
    </row>
    <row r="158" customFormat="false" ht="15" hidden="false" customHeight="false" outlineLevel="0" collapsed="false">
      <c r="A158" s="25" t="s">
        <v>528</v>
      </c>
      <c r="B158" s="25" t="s">
        <v>2051</v>
      </c>
      <c r="C158" s="24" t="n">
        <v>45978</v>
      </c>
      <c r="D158" s="25" t="s">
        <v>119</v>
      </c>
      <c r="E158" s="21" t="n">
        <v>12500</v>
      </c>
      <c r="F158" s="21" t="n">
        <f aca="false">ROUND(ROUND(E158*100,0)/10,0)/100</f>
        <v>1250</v>
      </c>
      <c r="G158" s="21" t="n">
        <f aca="false">E158+F158</f>
        <v>13750</v>
      </c>
      <c r="H158" s="23" t="n">
        <v>412308769</v>
      </c>
      <c r="I158" s="25" t="s">
        <v>529</v>
      </c>
    </row>
    <row r="159" customFormat="false" ht="15" hidden="false" customHeight="false" outlineLevel="0" collapsed="false">
      <c r="A159" s="25" t="s">
        <v>471</v>
      </c>
      <c r="B159" s="25" t="s">
        <v>2052</v>
      </c>
      <c r="C159" s="24" t="n">
        <v>45979</v>
      </c>
      <c r="D159" s="25" t="s">
        <v>119</v>
      </c>
      <c r="E159" s="21" t="n">
        <v>15850</v>
      </c>
      <c r="F159" s="21" t="n">
        <f aca="false">ROUND(ROUND(E159*100,0)/10,0)/100</f>
        <v>1585</v>
      </c>
      <c r="G159" s="21" t="n">
        <f aca="false">E159+F159</f>
        <v>17435</v>
      </c>
      <c r="H159" s="23" t="n">
        <v>412307274</v>
      </c>
      <c r="I159" s="25" t="s">
        <v>472</v>
      </c>
    </row>
    <row r="160" customFormat="false" ht="15" hidden="false" customHeight="false" outlineLevel="0" collapsed="false">
      <c r="A160" s="25" t="s">
        <v>493</v>
      </c>
      <c r="B160" s="25" t="s">
        <v>2053</v>
      </c>
      <c r="C160" s="24" t="n">
        <v>45979</v>
      </c>
      <c r="D160" s="25" t="s">
        <v>85</v>
      </c>
      <c r="E160" s="21" t="n">
        <v>28850</v>
      </c>
      <c r="F160" s="21" t="n">
        <f aca="false">ROUND(ROUND(E160*100,0)/10,0)/100</f>
        <v>2885</v>
      </c>
      <c r="G160" s="21" t="n">
        <f aca="false">E160+F160</f>
        <v>31735</v>
      </c>
      <c r="H160" s="23" t="n">
        <v>412307828</v>
      </c>
      <c r="I160" s="25"/>
    </row>
    <row r="161" customFormat="false" ht="15" hidden="false" customHeight="false" outlineLevel="0" collapsed="false">
      <c r="A161" s="25" t="s">
        <v>508</v>
      </c>
      <c r="B161" s="25" t="s">
        <v>2054</v>
      </c>
      <c r="C161" s="24" t="n">
        <v>45979</v>
      </c>
      <c r="D161" s="25" t="s">
        <v>119</v>
      </c>
      <c r="E161" s="21" t="n">
        <v>11450</v>
      </c>
      <c r="F161" s="21" t="n">
        <f aca="false">ROUND(ROUND(E161*100,0)/10,0)/100</f>
        <v>1145</v>
      </c>
      <c r="G161" s="21" t="n">
        <f aca="false">E161+F161</f>
        <v>12595</v>
      </c>
      <c r="H161" s="23" t="n">
        <v>412308281</v>
      </c>
      <c r="I161" s="25" t="s">
        <v>509</v>
      </c>
    </row>
    <row r="162" customFormat="false" ht="15" hidden="false" customHeight="false" outlineLevel="0" collapsed="false">
      <c r="A162" s="25" t="s">
        <v>478</v>
      </c>
      <c r="B162" s="25" t="s">
        <v>2055</v>
      </c>
      <c r="C162" s="24" t="n">
        <v>45980</v>
      </c>
      <c r="D162" s="25" t="s">
        <v>85</v>
      </c>
      <c r="E162" s="21" t="n">
        <v>10600</v>
      </c>
      <c r="F162" s="21" t="n">
        <f aca="false">ROUND(ROUND(E162*100,0)/10,0)/100</f>
        <v>1060</v>
      </c>
      <c r="G162" s="21" t="n">
        <f aca="false">E162+F162</f>
        <v>11660</v>
      </c>
      <c r="H162" s="23" t="n">
        <v>412307419</v>
      </c>
      <c r="I162" s="25"/>
    </row>
    <row r="163" customFormat="false" ht="15" hidden="false" customHeight="false" outlineLevel="0" collapsed="false">
      <c r="A163" s="25" t="s">
        <v>486</v>
      </c>
      <c r="B163" s="25" t="s">
        <v>2056</v>
      </c>
      <c r="C163" s="24" t="n">
        <v>45980</v>
      </c>
      <c r="D163" s="25" t="s">
        <v>85</v>
      </c>
      <c r="E163" s="21" t="n">
        <v>23650</v>
      </c>
      <c r="F163" s="21" t="n">
        <f aca="false">ROUND(ROUND(E163*100,0)/10,0)/100</f>
        <v>2365</v>
      </c>
      <c r="G163" s="21" t="n">
        <f aca="false">E163+F163</f>
        <v>26015</v>
      </c>
      <c r="H163" s="23" t="n">
        <v>412307669</v>
      </c>
      <c r="I163" s="25"/>
    </row>
    <row r="164" customFormat="false" ht="15" hidden="false" customHeight="false" outlineLevel="0" collapsed="false">
      <c r="A164" s="25" t="s">
        <v>490</v>
      </c>
      <c r="B164" s="25" t="s">
        <v>2057</v>
      </c>
      <c r="C164" s="24" t="n">
        <v>45980</v>
      </c>
      <c r="D164" s="25" t="s">
        <v>85</v>
      </c>
      <c r="E164" s="21" t="n">
        <v>8200</v>
      </c>
      <c r="F164" s="21" t="n">
        <f aca="false">ROUND(ROUND(E164*100,0)/10,0)/100</f>
        <v>820</v>
      </c>
      <c r="G164" s="21" t="n">
        <f aca="false">E164+F164</f>
        <v>9020</v>
      </c>
      <c r="H164" s="23" t="n">
        <v>412307747</v>
      </c>
      <c r="I164" s="25"/>
    </row>
    <row r="165" customFormat="false" ht="15" hidden="false" customHeight="false" outlineLevel="0" collapsed="false">
      <c r="A165" s="25" t="s">
        <v>506</v>
      </c>
      <c r="B165" s="25" t="s">
        <v>2058</v>
      </c>
      <c r="C165" s="24" t="n">
        <v>45980</v>
      </c>
      <c r="D165" s="25" t="s">
        <v>119</v>
      </c>
      <c r="E165" s="21" t="n">
        <v>6900</v>
      </c>
      <c r="F165" s="21" t="n">
        <f aca="false">ROUND(ROUND(E165*100,0)/10,0)/100</f>
        <v>690</v>
      </c>
      <c r="G165" s="21" t="n">
        <f aca="false">E165+F165</f>
        <v>7590</v>
      </c>
      <c r="H165" s="23" t="n">
        <v>412308222</v>
      </c>
      <c r="I165" s="25" t="s">
        <v>507</v>
      </c>
    </row>
    <row r="166" customFormat="false" ht="15" hidden="false" customHeight="false" outlineLevel="0" collapsed="false">
      <c r="A166" s="25" t="s">
        <v>520</v>
      </c>
      <c r="B166" s="25" t="s">
        <v>2059</v>
      </c>
      <c r="C166" s="24" t="n">
        <v>45980</v>
      </c>
      <c r="D166" s="25" t="s">
        <v>119</v>
      </c>
      <c r="E166" s="21" t="n">
        <v>8600</v>
      </c>
      <c r="F166" s="21" t="n">
        <f aca="false">ROUND(ROUND(E166*100,0)/10,0)/100</f>
        <v>860</v>
      </c>
      <c r="G166" s="21" t="n">
        <f aca="false">E166+F166</f>
        <v>9460</v>
      </c>
      <c r="H166" s="23" t="n">
        <v>412308510</v>
      </c>
      <c r="I166" s="25" t="s">
        <v>521</v>
      </c>
    </row>
    <row r="167" customFormat="false" ht="15" hidden="false" customHeight="false" outlineLevel="0" collapsed="false">
      <c r="A167" s="25" t="s">
        <v>534</v>
      </c>
      <c r="B167" s="25" t="s">
        <v>2060</v>
      </c>
      <c r="C167" s="24" t="n">
        <v>45980</v>
      </c>
      <c r="D167" s="25" t="s">
        <v>85</v>
      </c>
      <c r="E167" s="21" t="n">
        <v>31800</v>
      </c>
      <c r="F167" s="21" t="n">
        <f aca="false">ROUND(ROUND(E167*100,0)/10,0)/100</f>
        <v>3180</v>
      </c>
      <c r="G167" s="21" t="n">
        <f aca="false">E167+F167</f>
        <v>34980</v>
      </c>
      <c r="H167" s="23" t="n">
        <v>412308975</v>
      </c>
      <c r="I167" s="25"/>
    </row>
    <row r="168" customFormat="false" ht="15" hidden="false" customHeight="false" outlineLevel="0" collapsed="false">
      <c r="A168" s="25" t="s">
        <v>461</v>
      </c>
      <c r="B168" s="25" t="s">
        <v>2061</v>
      </c>
      <c r="C168" s="24" t="n">
        <v>45981</v>
      </c>
      <c r="D168" s="25" t="s">
        <v>119</v>
      </c>
      <c r="E168" s="21" t="n">
        <v>3300</v>
      </c>
      <c r="F168" s="21" t="n">
        <f aca="false">ROUND(ROUND(E168*100,0)/10,0)/100</f>
        <v>330</v>
      </c>
      <c r="G168" s="21" t="n">
        <f aca="false">E168+F168</f>
        <v>3630</v>
      </c>
      <c r="H168" s="23" t="n">
        <v>412307031</v>
      </c>
      <c r="I168" s="25" t="s">
        <v>462</v>
      </c>
    </row>
    <row r="169" customFormat="false" ht="15" hidden="false" customHeight="false" outlineLevel="0" collapsed="false">
      <c r="A169" s="25" t="s">
        <v>467</v>
      </c>
      <c r="B169" s="25" t="s">
        <v>2062</v>
      </c>
      <c r="C169" s="24" t="n">
        <v>45981</v>
      </c>
      <c r="D169" s="25" t="s">
        <v>119</v>
      </c>
      <c r="E169" s="21" t="n">
        <v>10150</v>
      </c>
      <c r="F169" s="21" t="n">
        <f aca="false">ROUND(ROUND(E169*100,0)/10,0)/100</f>
        <v>1015</v>
      </c>
      <c r="G169" s="21" t="n">
        <f aca="false">E169+F169</f>
        <v>11165</v>
      </c>
      <c r="H169" s="23" t="n">
        <v>412307198</v>
      </c>
      <c r="I169" s="25" t="s">
        <v>468</v>
      </c>
    </row>
    <row r="170" customFormat="false" ht="15" hidden="false" customHeight="false" outlineLevel="0" collapsed="false">
      <c r="A170" s="25" t="s">
        <v>494</v>
      </c>
      <c r="B170" s="25" t="s">
        <v>2063</v>
      </c>
      <c r="C170" s="24" t="n">
        <v>45981</v>
      </c>
      <c r="D170" s="25" t="s">
        <v>119</v>
      </c>
      <c r="E170" s="21" t="n">
        <v>15000</v>
      </c>
      <c r="F170" s="21" t="n">
        <f aca="false">ROUND(ROUND(E170*100,0)/10,0)/100</f>
        <v>1500</v>
      </c>
      <c r="G170" s="21" t="n">
        <f aca="false">E170+F170</f>
        <v>16500</v>
      </c>
      <c r="H170" s="23" t="n">
        <v>412307874</v>
      </c>
      <c r="I170" s="25" t="s">
        <v>495</v>
      </c>
    </row>
    <row r="171" customFormat="false" ht="15" hidden="false" customHeight="false" outlineLevel="0" collapsed="false">
      <c r="A171" s="25" t="s">
        <v>498</v>
      </c>
      <c r="B171" s="25" t="s">
        <v>2064</v>
      </c>
      <c r="C171" s="24" t="n">
        <v>45981</v>
      </c>
      <c r="D171" s="25" t="s">
        <v>85</v>
      </c>
      <c r="E171" s="21" t="n">
        <v>16600</v>
      </c>
      <c r="F171" s="21" t="n">
        <f aca="false">ROUND(ROUND(E171*100,0)/10,0)/100</f>
        <v>1660</v>
      </c>
      <c r="G171" s="21" t="n">
        <f aca="false">E171+F171</f>
        <v>18260</v>
      </c>
      <c r="H171" s="23" t="n">
        <v>412307924</v>
      </c>
      <c r="I171" s="25"/>
    </row>
    <row r="172" customFormat="false" ht="15" hidden="false" customHeight="false" outlineLevel="0" collapsed="false">
      <c r="A172" s="25" t="s">
        <v>522</v>
      </c>
      <c r="B172" s="25" t="s">
        <v>2065</v>
      </c>
      <c r="C172" s="24" t="n">
        <v>45981</v>
      </c>
      <c r="D172" s="25" t="s">
        <v>85</v>
      </c>
      <c r="E172" s="21" t="n">
        <v>3750</v>
      </c>
      <c r="F172" s="21" t="n">
        <f aca="false">ROUND(ROUND(E172*100,0)/10,0)/100</f>
        <v>375</v>
      </c>
      <c r="G172" s="21" t="n">
        <f aca="false">E172+F172</f>
        <v>4125</v>
      </c>
      <c r="H172" s="23" t="n">
        <v>412308565</v>
      </c>
      <c r="I172" s="25"/>
    </row>
    <row r="173" customFormat="false" ht="15" hidden="false" customHeight="false" outlineLevel="0" collapsed="false">
      <c r="A173" s="25" t="s">
        <v>533</v>
      </c>
      <c r="B173" s="25" t="s">
        <v>2066</v>
      </c>
      <c r="C173" s="24" t="n">
        <v>45981</v>
      </c>
      <c r="D173" s="25" t="s">
        <v>85</v>
      </c>
      <c r="E173" s="21" t="n">
        <v>28600</v>
      </c>
      <c r="F173" s="21" t="n">
        <f aca="false">ROUND(ROUND(E173*100,0)/10,0)/100</f>
        <v>2860</v>
      </c>
      <c r="G173" s="21" t="n">
        <f aca="false">E173+F173</f>
        <v>31460</v>
      </c>
      <c r="H173" s="23" t="n">
        <v>412308940</v>
      </c>
      <c r="I173" s="25"/>
    </row>
    <row r="174" customFormat="false" ht="15" hidden="false" customHeight="false" outlineLevel="0" collapsed="false">
      <c r="A174" s="25" t="s">
        <v>539</v>
      </c>
      <c r="B174" s="25" t="s">
        <v>2067</v>
      </c>
      <c r="C174" s="24" t="n">
        <v>45981</v>
      </c>
      <c r="D174" s="25" t="s">
        <v>119</v>
      </c>
      <c r="E174" s="21" t="n">
        <v>27500</v>
      </c>
      <c r="F174" s="21" t="n">
        <f aca="false">ROUND(ROUND(E174*100,0)/10,0)/100</f>
        <v>2750</v>
      </c>
      <c r="G174" s="21" t="n">
        <f aca="false">E174+F174</f>
        <v>30250</v>
      </c>
      <c r="H174" s="23" t="n">
        <v>412309081</v>
      </c>
      <c r="I174" s="25" t="s">
        <v>540</v>
      </c>
    </row>
    <row r="175" customFormat="false" ht="15" hidden="false" customHeight="false" outlineLevel="0" collapsed="false">
      <c r="A175" s="25" t="s">
        <v>475</v>
      </c>
      <c r="B175" s="25" t="s">
        <v>2068</v>
      </c>
      <c r="C175" s="24" t="n">
        <v>45982</v>
      </c>
      <c r="D175" s="25" t="s">
        <v>85</v>
      </c>
      <c r="E175" s="21" t="n">
        <v>12650</v>
      </c>
      <c r="F175" s="21" t="n">
        <f aca="false">ROUND(ROUND(E175*100,0)/10,0)/100</f>
        <v>1265</v>
      </c>
      <c r="G175" s="21" t="n">
        <f aca="false">E175+F175</f>
        <v>13915</v>
      </c>
      <c r="H175" s="23" t="n">
        <v>412307331</v>
      </c>
      <c r="I175" s="25"/>
    </row>
    <row r="176" customFormat="false" ht="15" hidden="false" customHeight="false" outlineLevel="0" collapsed="false">
      <c r="A176" s="25" t="s">
        <v>497</v>
      </c>
      <c r="B176" s="25" t="s">
        <v>2069</v>
      </c>
      <c r="C176" s="24" t="n">
        <v>45982</v>
      </c>
      <c r="D176" s="25" t="s">
        <v>85</v>
      </c>
      <c r="E176" s="21" t="n">
        <v>43550</v>
      </c>
      <c r="F176" s="21" t="n">
        <f aca="false">ROUND(ROUND(E176*100,0)/10,0)/100</f>
        <v>4355</v>
      </c>
      <c r="G176" s="21" t="n">
        <f aca="false">E176+F176</f>
        <v>47905</v>
      </c>
      <c r="H176" s="23" t="n">
        <v>412307886</v>
      </c>
      <c r="I176" s="25"/>
    </row>
    <row r="177" customFormat="false" ht="15" hidden="false" customHeight="false" outlineLevel="0" collapsed="false">
      <c r="A177" s="25" t="s">
        <v>516</v>
      </c>
      <c r="B177" s="25" t="s">
        <v>2070</v>
      </c>
      <c r="C177" s="24" t="n">
        <v>45982</v>
      </c>
      <c r="D177" s="25" t="s">
        <v>119</v>
      </c>
      <c r="E177" s="21" t="n">
        <v>4400</v>
      </c>
      <c r="F177" s="21" t="n">
        <f aca="false">ROUND(ROUND(E177*100,0)/10,0)/100</f>
        <v>440</v>
      </c>
      <c r="G177" s="21" t="n">
        <f aca="false">E177+F177</f>
        <v>4840</v>
      </c>
      <c r="H177" s="23" t="n">
        <v>412308448</v>
      </c>
      <c r="I177" s="25" t="s">
        <v>517</v>
      </c>
    </row>
    <row r="178" customFormat="false" ht="15" hidden="false" customHeight="false" outlineLevel="0" collapsed="false">
      <c r="A178" s="25" t="s">
        <v>536</v>
      </c>
      <c r="B178" s="25" t="s">
        <v>2071</v>
      </c>
      <c r="C178" s="24" t="n">
        <v>45982</v>
      </c>
      <c r="D178" s="25" t="s">
        <v>85</v>
      </c>
      <c r="E178" s="21" t="n">
        <v>3700</v>
      </c>
      <c r="F178" s="21" t="n">
        <f aca="false">ROUND(ROUND(E178*100,0)/10,0)/100</f>
        <v>370</v>
      </c>
      <c r="G178" s="21" t="n">
        <f aca="false">E178+F178</f>
        <v>4070</v>
      </c>
      <c r="H178" s="23" t="n">
        <v>412308991</v>
      </c>
      <c r="I178" s="25"/>
    </row>
    <row r="179" customFormat="false" ht="15" hidden="false" customHeight="false" outlineLevel="0" collapsed="false">
      <c r="A179" s="25" t="s">
        <v>555</v>
      </c>
      <c r="B179" s="25" t="s">
        <v>2072</v>
      </c>
      <c r="C179" s="24" t="n">
        <v>45983</v>
      </c>
      <c r="D179" s="25" t="s">
        <v>119</v>
      </c>
      <c r="E179" s="21" t="n">
        <v>21650</v>
      </c>
      <c r="F179" s="21" t="n">
        <f aca="false">ROUND(ROUND(E179*100,0)/10,0)/100</f>
        <v>2165</v>
      </c>
      <c r="G179" s="21" t="n">
        <f aca="false">E179+F179</f>
        <v>23815</v>
      </c>
      <c r="H179" s="23" t="n">
        <v>412309707</v>
      </c>
      <c r="I179" s="25" t="s">
        <v>556</v>
      </c>
    </row>
    <row r="180" customFormat="false" ht="15" hidden="false" customHeight="false" outlineLevel="0" collapsed="false">
      <c r="A180" s="25" t="s">
        <v>542</v>
      </c>
      <c r="B180" s="25" t="s">
        <v>2073</v>
      </c>
      <c r="C180" s="24" t="n">
        <v>45984</v>
      </c>
      <c r="D180" s="25" t="s">
        <v>85</v>
      </c>
      <c r="E180" s="21" t="n">
        <v>19750</v>
      </c>
      <c r="F180" s="21" t="n">
        <f aca="false">ROUND(ROUND(E180*100,0)/10,0)/100</f>
        <v>1975</v>
      </c>
      <c r="G180" s="21" t="n">
        <f aca="false">E180+F180</f>
        <v>21725</v>
      </c>
      <c r="H180" s="23" t="n">
        <v>412309181</v>
      </c>
      <c r="I180" s="25"/>
    </row>
    <row r="181" customFormat="false" ht="15" hidden="false" customHeight="false" outlineLevel="0" collapsed="false">
      <c r="A181" s="25" t="s">
        <v>549</v>
      </c>
      <c r="B181" s="25" t="s">
        <v>2074</v>
      </c>
      <c r="C181" s="24" t="n">
        <v>45984</v>
      </c>
      <c r="D181" s="25" t="s">
        <v>119</v>
      </c>
      <c r="E181" s="21" t="n">
        <v>10250</v>
      </c>
      <c r="F181" s="21" t="n">
        <f aca="false">ROUND(ROUND(E181*100,0)/10,0)/100</f>
        <v>1025</v>
      </c>
      <c r="G181" s="21" t="n">
        <f aca="false">E181+F181</f>
        <v>11275</v>
      </c>
      <c r="H181" s="23" t="n">
        <v>412309530</v>
      </c>
      <c r="I181" s="25" t="s">
        <v>550</v>
      </c>
    </row>
    <row r="182" customFormat="false" ht="15" hidden="false" customHeight="false" outlineLevel="0" collapsed="false">
      <c r="A182" s="25" t="s">
        <v>560</v>
      </c>
      <c r="B182" s="25" t="s">
        <v>2075</v>
      </c>
      <c r="C182" s="24" t="n">
        <v>45984</v>
      </c>
      <c r="D182" s="25" t="s">
        <v>85</v>
      </c>
      <c r="E182" s="21" t="n">
        <v>10600</v>
      </c>
      <c r="F182" s="21" t="n">
        <f aca="false">ROUND(ROUND(E182*100,0)/10,0)/100</f>
        <v>1060</v>
      </c>
      <c r="G182" s="21" t="n">
        <f aca="false">E182+F182</f>
        <v>11660</v>
      </c>
      <c r="H182" s="23" t="n">
        <v>412309796</v>
      </c>
      <c r="I182" s="25"/>
    </row>
    <row r="183" customFormat="false" ht="15" hidden="false" customHeight="false" outlineLevel="0" collapsed="false">
      <c r="A183" s="25" t="s">
        <v>480</v>
      </c>
      <c r="B183" s="25" t="s">
        <v>2076</v>
      </c>
      <c r="C183" s="24" t="n">
        <v>45985</v>
      </c>
      <c r="D183" s="25" t="s">
        <v>85</v>
      </c>
      <c r="E183" s="21" t="n">
        <v>34000</v>
      </c>
      <c r="F183" s="21" t="n">
        <f aca="false">ROUND(ROUND(E183*100,0)/10,0)/100</f>
        <v>3400</v>
      </c>
      <c r="G183" s="21" t="n">
        <f aca="false">E183+F183</f>
        <v>37400</v>
      </c>
      <c r="H183" s="23" t="n">
        <v>412307445</v>
      </c>
      <c r="I183" s="25"/>
    </row>
    <row r="184" customFormat="false" ht="15" hidden="false" customHeight="false" outlineLevel="0" collapsed="false">
      <c r="A184" s="25" t="s">
        <v>483</v>
      </c>
      <c r="B184" s="25" t="s">
        <v>2077</v>
      </c>
      <c r="C184" s="24" t="n">
        <v>45985</v>
      </c>
      <c r="D184" s="25" t="s">
        <v>119</v>
      </c>
      <c r="E184" s="21" t="n">
        <v>28100</v>
      </c>
      <c r="F184" s="21" t="n">
        <f aca="false">ROUND(ROUND(E184*100,0)/10,0)/100</f>
        <v>2810</v>
      </c>
      <c r="G184" s="21" t="n">
        <f aca="false">E184+F184</f>
        <v>30910</v>
      </c>
      <c r="H184" s="23" t="n">
        <v>412307557</v>
      </c>
      <c r="I184" s="25" t="s">
        <v>484</v>
      </c>
    </row>
    <row r="185" customFormat="false" ht="15" hidden="false" customHeight="false" outlineLevel="0" collapsed="false">
      <c r="A185" s="25" t="s">
        <v>488</v>
      </c>
      <c r="B185" s="25" t="s">
        <v>2078</v>
      </c>
      <c r="C185" s="24" t="n">
        <v>45985</v>
      </c>
      <c r="D185" s="25" t="s">
        <v>85</v>
      </c>
      <c r="E185" s="21" t="n">
        <v>24050</v>
      </c>
      <c r="F185" s="21" t="n">
        <f aca="false">ROUND(ROUND(E185*100,0)/10,0)/100</f>
        <v>2405</v>
      </c>
      <c r="G185" s="21" t="n">
        <f aca="false">E185+F185</f>
        <v>26455</v>
      </c>
      <c r="H185" s="23" t="n">
        <v>412307708</v>
      </c>
      <c r="I185" s="25"/>
    </row>
    <row r="186" customFormat="false" ht="15" hidden="false" customHeight="false" outlineLevel="0" collapsed="false">
      <c r="A186" s="25" t="s">
        <v>505</v>
      </c>
      <c r="B186" s="25" t="s">
        <v>2079</v>
      </c>
      <c r="C186" s="24" t="n">
        <v>45985</v>
      </c>
      <c r="D186" s="25" t="s">
        <v>85</v>
      </c>
      <c r="E186" s="21" t="n">
        <v>23850</v>
      </c>
      <c r="F186" s="21" t="n">
        <f aca="false">ROUND(ROUND(E186*100,0)/10,0)/100</f>
        <v>2385</v>
      </c>
      <c r="G186" s="21" t="n">
        <f aca="false">E186+F186</f>
        <v>26235</v>
      </c>
      <c r="H186" s="23" t="n">
        <v>412308185</v>
      </c>
      <c r="I186" s="25"/>
    </row>
    <row r="187" customFormat="false" ht="15" hidden="false" customHeight="false" outlineLevel="0" collapsed="false">
      <c r="A187" s="25" t="s">
        <v>527</v>
      </c>
      <c r="B187" s="25" t="s">
        <v>2080</v>
      </c>
      <c r="C187" s="24" t="n">
        <v>45985</v>
      </c>
      <c r="D187" s="25" t="s">
        <v>85</v>
      </c>
      <c r="E187" s="21" t="n">
        <v>20050</v>
      </c>
      <c r="F187" s="21" t="n">
        <f aca="false">ROUND(ROUND(E187*100,0)/10,0)/100</f>
        <v>2005</v>
      </c>
      <c r="G187" s="21" t="n">
        <f aca="false">E187+F187</f>
        <v>22055</v>
      </c>
      <c r="H187" s="23" t="n">
        <v>412308736</v>
      </c>
      <c r="I187" s="25"/>
    </row>
    <row r="188" customFormat="false" ht="15" hidden="false" customHeight="false" outlineLevel="0" collapsed="false">
      <c r="A188" s="25" t="s">
        <v>530</v>
      </c>
      <c r="B188" s="25" t="s">
        <v>2081</v>
      </c>
      <c r="C188" s="24" t="n">
        <v>45987</v>
      </c>
      <c r="D188" s="25" t="s">
        <v>85</v>
      </c>
      <c r="E188" s="21" t="n">
        <v>14700</v>
      </c>
      <c r="F188" s="21" t="n">
        <f aca="false">ROUND(ROUND(E188*100,0)/10,0)/100</f>
        <v>1470</v>
      </c>
      <c r="G188" s="21" t="n">
        <f aca="false">E188+F188</f>
        <v>16170</v>
      </c>
      <c r="H188" s="23" t="n">
        <v>412308820</v>
      </c>
      <c r="I188" s="25"/>
    </row>
    <row r="189" customFormat="false" ht="15" hidden="false" customHeight="false" outlineLevel="0" collapsed="false">
      <c r="A189" s="25" t="s">
        <v>538</v>
      </c>
      <c r="B189" s="25" t="s">
        <v>2082</v>
      </c>
      <c r="C189" s="24" t="n">
        <v>45987</v>
      </c>
      <c r="D189" s="25" t="s">
        <v>85</v>
      </c>
      <c r="E189" s="21" t="n">
        <v>6750</v>
      </c>
      <c r="F189" s="21" t="n">
        <f aca="false">ROUND(ROUND(E189*100,0)/10,0)/100</f>
        <v>675</v>
      </c>
      <c r="G189" s="21" t="n">
        <f aca="false">E189+F189</f>
        <v>7425</v>
      </c>
      <c r="H189" s="23" t="n">
        <v>412309055</v>
      </c>
      <c r="I189" s="25"/>
    </row>
    <row r="190" customFormat="false" ht="15" hidden="false" customHeight="false" outlineLevel="0" collapsed="false">
      <c r="A190" s="25" t="s">
        <v>543</v>
      </c>
      <c r="B190" s="25" t="s">
        <v>2083</v>
      </c>
      <c r="C190" s="24" t="n">
        <v>45987</v>
      </c>
      <c r="D190" s="25" t="s">
        <v>85</v>
      </c>
      <c r="E190" s="21" t="n">
        <v>7800</v>
      </c>
      <c r="F190" s="21" t="n">
        <f aca="false">ROUND(ROUND(E190*100,0)/10,0)/100</f>
        <v>780</v>
      </c>
      <c r="G190" s="21" t="n">
        <f aca="false">E190+F190</f>
        <v>8580</v>
      </c>
      <c r="H190" s="23" t="n">
        <v>412309240</v>
      </c>
      <c r="I190" s="25"/>
    </row>
    <row r="191" customFormat="false" ht="15" hidden="false" customHeight="false" outlineLevel="0" collapsed="false">
      <c r="A191" s="25" t="s">
        <v>545</v>
      </c>
      <c r="B191" s="25" t="s">
        <v>2084</v>
      </c>
      <c r="C191" s="24" t="n">
        <v>45987</v>
      </c>
      <c r="D191" s="25" t="s">
        <v>119</v>
      </c>
      <c r="E191" s="21" t="n">
        <v>28550</v>
      </c>
      <c r="F191" s="21" t="n">
        <f aca="false">ROUND(ROUND(E191*100,0)/10,0)/100</f>
        <v>2855</v>
      </c>
      <c r="G191" s="21" t="n">
        <f aca="false">E191+F191</f>
        <v>31405</v>
      </c>
      <c r="H191" s="23" t="n">
        <v>412309421</v>
      </c>
      <c r="I191" s="25" t="s">
        <v>546</v>
      </c>
    </row>
    <row r="192" customFormat="false" ht="15" hidden="false" customHeight="false" outlineLevel="0" collapsed="false">
      <c r="A192" s="25" t="s">
        <v>553</v>
      </c>
      <c r="B192" s="25" t="s">
        <v>2085</v>
      </c>
      <c r="C192" s="24" t="n">
        <v>45987</v>
      </c>
      <c r="D192" s="25" t="s">
        <v>85</v>
      </c>
      <c r="E192" s="21" t="n">
        <v>11900</v>
      </c>
      <c r="F192" s="21" t="n">
        <f aca="false">ROUND(ROUND(E192*100,0)/10,0)/100</f>
        <v>1190</v>
      </c>
      <c r="G192" s="21" t="n">
        <f aca="false">E192+F192</f>
        <v>13090</v>
      </c>
      <c r="H192" s="23" t="n">
        <v>412309628</v>
      </c>
      <c r="I192" s="25"/>
    </row>
    <row r="193" customFormat="false" ht="15" hidden="false" customHeight="false" outlineLevel="0" collapsed="false">
      <c r="A193" s="25" t="s">
        <v>572</v>
      </c>
      <c r="B193" s="25" t="s">
        <v>2086</v>
      </c>
      <c r="C193" s="24" t="n">
        <v>45987</v>
      </c>
      <c r="D193" s="25" t="s">
        <v>119</v>
      </c>
      <c r="E193" s="21" t="n">
        <v>47100</v>
      </c>
      <c r="F193" s="21" t="n">
        <f aca="false">ROUND(ROUND(E193*100,0)/10,0)/100</f>
        <v>4710</v>
      </c>
      <c r="G193" s="21" t="n">
        <f aca="false">E193+F193</f>
        <v>51810</v>
      </c>
      <c r="H193" s="23" t="n">
        <v>412310150</v>
      </c>
      <c r="I193" s="25" t="s">
        <v>573</v>
      </c>
    </row>
    <row r="194" customFormat="false" ht="15" hidden="false" customHeight="false" outlineLevel="0" collapsed="false">
      <c r="A194" s="25" t="s">
        <v>511</v>
      </c>
      <c r="B194" s="25" t="s">
        <v>2087</v>
      </c>
      <c r="C194" s="24" t="n">
        <v>45988</v>
      </c>
      <c r="D194" s="25" t="s">
        <v>119</v>
      </c>
      <c r="E194" s="21" t="n">
        <v>31150</v>
      </c>
      <c r="F194" s="21" t="n">
        <f aca="false">ROUND(ROUND(E194*100,0)/10,0)/100</f>
        <v>3115</v>
      </c>
      <c r="G194" s="21" t="n">
        <f aca="false">E194+F194</f>
        <v>34265</v>
      </c>
      <c r="H194" s="23" t="n">
        <v>412308303</v>
      </c>
      <c r="I194" s="25" t="s">
        <v>512</v>
      </c>
    </row>
    <row r="195" customFormat="false" ht="15" hidden="false" customHeight="false" outlineLevel="0" collapsed="false">
      <c r="A195" s="25" t="s">
        <v>544</v>
      </c>
      <c r="B195" s="25" t="s">
        <v>2088</v>
      </c>
      <c r="C195" s="24" t="n">
        <v>45989</v>
      </c>
      <c r="D195" s="25" t="s">
        <v>85</v>
      </c>
      <c r="E195" s="21" t="n">
        <v>24050</v>
      </c>
      <c r="F195" s="21" t="n">
        <f aca="false">ROUND(ROUND(E195*100,0)/10,0)/100</f>
        <v>2405</v>
      </c>
      <c r="G195" s="21" t="n">
        <f aca="false">E195+F195</f>
        <v>26455</v>
      </c>
      <c r="H195" s="23" t="n">
        <v>412309343</v>
      </c>
      <c r="I195" s="25"/>
    </row>
    <row r="196" customFormat="false" ht="15" hidden="false" customHeight="false" outlineLevel="0" collapsed="false">
      <c r="A196" s="25" t="s">
        <v>548</v>
      </c>
      <c r="B196" s="25" t="s">
        <v>2089</v>
      </c>
      <c r="C196" s="24" t="n">
        <v>45989</v>
      </c>
      <c r="D196" s="25" t="s">
        <v>85</v>
      </c>
      <c r="E196" s="21" t="n">
        <v>16200</v>
      </c>
      <c r="F196" s="21" t="n">
        <f aca="false">ROUND(ROUND(E196*100,0)/10,0)/100</f>
        <v>1620</v>
      </c>
      <c r="G196" s="21" t="n">
        <f aca="false">E196+F196</f>
        <v>17820</v>
      </c>
      <c r="H196" s="23" t="n">
        <v>412309497</v>
      </c>
      <c r="I196" s="25"/>
    </row>
    <row r="197" customFormat="false" ht="15" hidden="false" customHeight="false" outlineLevel="0" collapsed="false">
      <c r="A197" s="25" t="s">
        <v>569</v>
      </c>
      <c r="B197" s="25" t="s">
        <v>2090</v>
      </c>
      <c r="C197" s="24" t="n">
        <v>45989</v>
      </c>
      <c r="D197" s="25" t="s">
        <v>119</v>
      </c>
      <c r="E197" s="21" t="n">
        <v>37450</v>
      </c>
      <c r="F197" s="21" t="n">
        <f aca="false">ROUND(ROUND(E197*100,0)/10,0)/100</f>
        <v>3745</v>
      </c>
      <c r="G197" s="21" t="n">
        <f aca="false">E197+F197</f>
        <v>41195</v>
      </c>
      <c r="H197" s="23" t="n">
        <v>412310035</v>
      </c>
      <c r="I197" s="25" t="s">
        <v>570</v>
      </c>
    </row>
    <row r="198" customFormat="false" ht="15" hidden="false" customHeight="false" outlineLevel="0" collapsed="false">
      <c r="A198" s="25" t="s">
        <v>574</v>
      </c>
      <c r="B198" s="25" t="s">
        <v>2091</v>
      </c>
      <c r="C198" s="24" t="n">
        <v>45990</v>
      </c>
      <c r="D198" s="25" t="s">
        <v>85</v>
      </c>
      <c r="E198" s="21" t="n">
        <v>14300</v>
      </c>
      <c r="F198" s="21" t="n">
        <f aca="false">ROUND(ROUND(E198*100,0)/10,0)/100</f>
        <v>1430</v>
      </c>
      <c r="G198" s="21" t="n">
        <f aca="false">E198+F198</f>
        <v>15730</v>
      </c>
      <c r="H198" s="23" t="n">
        <v>412310188</v>
      </c>
      <c r="I198" s="25"/>
    </row>
    <row r="199" customFormat="false" ht="15" hidden="false" customHeight="false" outlineLevel="0" collapsed="false">
      <c r="A199" s="25" t="s">
        <v>581</v>
      </c>
      <c r="B199" s="25" t="s">
        <v>2092</v>
      </c>
      <c r="C199" s="24" t="n">
        <v>45990</v>
      </c>
      <c r="D199" s="25" t="s">
        <v>119</v>
      </c>
      <c r="E199" s="21" t="n">
        <v>32400</v>
      </c>
      <c r="F199" s="21" t="n">
        <f aca="false">ROUND(ROUND(E199*100,0)/10,0)/100</f>
        <v>3240</v>
      </c>
      <c r="G199" s="21" t="n">
        <f aca="false">E199+F199</f>
        <v>35640</v>
      </c>
      <c r="H199" s="23" t="n">
        <v>412310370</v>
      </c>
      <c r="I199" s="25" t="s">
        <v>582</v>
      </c>
    </row>
    <row r="200" customFormat="false" ht="15" hidden="false" customHeight="false" outlineLevel="0" collapsed="false">
      <c r="A200" s="25" t="s">
        <v>593</v>
      </c>
      <c r="B200" s="25" t="s">
        <v>2093</v>
      </c>
      <c r="C200" s="24" t="n">
        <v>45990</v>
      </c>
      <c r="D200" s="25" t="s">
        <v>85</v>
      </c>
      <c r="E200" s="21" t="n">
        <v>19650</v>
      </c>
      <c r="F200" s="21" t="n">
        <f aca="false">ROUND(ROUND(E200*100,0)/10,0)/100</f>
        <v>1965</v>
      </c>
      <c r="G200" s="21" t="n">
        <f aca="false">E200+F200</f>
        <v>21615</v>
      </c>
      <c r="H200" s="23" t="n">
        <v>412310590</v>
      </c>
      <c r="I200" s="25"/>
    </row>
    <row r="201" customFormat="false" ht="15" hidden="false" customHeight="false" outlineLevel="0" collapsed="false">
      <c r="A201" s="25" t="s">
        <v>541</v>
      </c>
      <c r="B201" s="25" t="s">
        <v>2094</v>
      </c>
      <c r="C201" s="24" t="n">
        <v>45991</v>
      </c>
      <c r="D201" s="25" t="s">
        <v>85</v>
      </c>
      <c r="E201" s="21" t="n">
        <v>18850</v>
      </c>
      <c r="F201" s="21" t="n">
        <f aca="false">ROUND(ROUND(E201*100,0)/10,0)/100</f>
        <v>1885</v>
      </c>
      <c r="G201" s="21" t="n">
        <f aca="false">E201+F201</f>
        <v>20735</v>
      </c>
      <c r="H201" s="23" t="n">
        <v>412309150</v>
      </c>
      <c r="I201" s="25"/>
    </row>
    <row r="202" customFormat="false" ht="15" hidden="false" customHeight="false" outlineLevel="0" collapsed="false">
      <c r="A202" s="25" t="s">
        <v>557</v>
      </c>
      <c r="B202" s="25" t="s">
        <v>2095</v>
      </c>
      <c r="C202" s="24" t="n">
        <v>45991</v>
      </c>
      <c r="D202" s="25" t="s">
        <v>119</v>
      </c>
      <c r="E202" s="21" t="n">
        <v>11450</v>
      </c>
      <c r="F202" s="21" t="n">
        <f aca="false">ROUND(ROUND(E202*100,0)/10,0)/100</f>
        <v>1145</v>
      </c>
      <c r="G202" s="21" t="n">
        <f aca="false">E202+F202</f>
        <v>12595</v>
      </c>
      <c r="H202" s="23" t="n">
        <v>412309756</v>
      </c>
      <c r="I202" s="25" t="s">
        <v>558</v>
      </c>
    </row>
    <row r="203" customFormat="false" ht="15" hidden="false" customHeight="false" outlineLevel="0" collapsed="false">
      <c r="A203" s="25" t="s">
        <v>565</v>
      </c>
      <c r="B203" s="25" t="s">
        <v>2096</v>
      </c>
      <c r="C203" s="24" t="n">
        <v>45991</v>
      </c>
      <c r="D203" s="25" t="s">
        <v>85</v>
      </c>
      <c r="E203" s="21" t="n">
        <v>19300</v>
      </c>
      <c r="F203" s="21" t="n">
        <f aca="false">ROUND(ROUND(E203*100,0)/10,0)/100</f>
        <v>1930</v>
      </c>
      <c r="G203" s="21" t="n">
        <f aca="false">E203+F203</f>
        <v>21230</v>
      </c>
      <c r="H203" s="23" t="n">
        <v>412309955</v>
      </c>
      <c r="I203" s="25"/>
    </row>
    <row r="204" customFormat="false" ht="15" hidden="false" customHeight="false" outlineLevel="0" collapsed="false">
      <c r="A204" s="25" t="s">
        <v>584</v>
      </c>
      <c r="B204" s="25" t="s">
        <v>2097</v>
      </c>
      <c r="C204" s="24" t="n">
        <v>45991</v>
      </c>
      <c r="D204" s="25" t="s">
        <v>119</v>
      </c>
      <c r="E204" s="21" t="n">
        <v>11200</v>
      </c>
      <c r="F204" s="21" t="n">
        <f aca="false">ROUND(ROUND(E204*100,0)/10,0)/100</f>
        <v>1120</v>
      </c>
      <c r="G204" s="21" t="n">
        <f aca="false">E204+F204</f>
        <v>12320</v>
      </c>
      <c r="H204" s="23" t="n">
        <v>412310400</v>
      </c>
      <c r="I204" s="25" t="s">
        <v>585</v>
      </c>
    </row>
    <row r="205" customFormat="false" ht="15" hidden="false" customHeight="false" outlineLevel="0" collapsed="false">
      <c r="A205" s="25" t="s">
        <v>587</v>
      </c>
      <c r="B205" s="25" t="s">
        <v>2098</v>
      </c>
      <c r="C205" s="24" t="n">
        <v>45991</v>
      </c>
      <c r="D205" s="25" t="s">
        <v>119</v>
      </c>
      <c r="E205" s="21" t="n">
        <v>31600</v>
      </c>
      <c r="F205" s="21" t="n">
        <f aca="false">ROUND(ROUND(E205*100,0)/10,0)/100</f>
        <v>3160</v>
      </c>
      <c r="G205" s="21" t="n">
        <f aca="false">E205+F205</f>
        <v>34760</v>
      </c>
      <c r="H205" s="23" t="n">
        <v>412310454</v>
      </c>
      <c r="I205" s="25" t="s">
        <v>588</v>
      </c>
    </row>
    <row r="206" customFormat="false" ht="15" hidden="false" customHeight="false" outlineLevel="0" collapsed="false">
      <c r="A206" s="25" t="s">
        <v>589</v>
      </c>
      <c r="B206" s="25" t="s">
        <v>2099</v>
      </c>
      <c r="C206" s="24" t="n">
        <v>45991</v>
      </c>
      <c r="D206" s="25" t="s">
        <v>119</v>
      </c>
      <c r="E206" s="21" t="n">
        <v>33000</v>
      </c>
      <c r="F206" s="21" t="n">
        <f aca="false">ROUND(ROUND(E206*100,0)/10,0)/100</f>
        <v>3300</v>
      </c>
      <c r="G206" s="21" t="n">
        <f aca="false">E206+F206</f>
        <v>36300</v>
      </c>
      <c r="H206" s="23" t="n">
        <v>412310525</v>
      </c>
      <c r="I206" s="25" t="s">
        <v>590</v>
      </c>
    </row>
    <row r="207" customFormat="false" ht="15" hidden="false" customHeight="false" outlineLevel="0" collapsed="false">
      <c r="A207" s="25" t="s">
        <v>595</v>
      </c>
      <c r="B207" s="25" t="s">
        <v>2100</v>
      </c>
      <c r="C207" s="24" t="n">
        <v>45991</v>
      </c>
      <c r="D207" s="25" t="s">
        <v>85</v>
      </c>
      <c r="E207" s="21" t="n">
        <v>3300</v>
      </c>
      <c r="F207" s="21" t="n">
        <f aca="false">ROUND(ROUND(E207*100,0)/10,0)/100</f>
        <v>330</v>
      </c>
      <c r="G207" s="21" t="n">
        <f aca="false">E207+F207</f>
        <v>3630</v>
      </c>
      <c r="H207" s="23" t="n">
        <v>412310675</v>
      </c>
      <c r="I207" s="25"/>
    </row>
    <row r="208" customFormat="false" ht="15" hidden="false" customHeight="false" outlineLevel="0" collapsed="false">
      <c r="A208" s="25" t="s">
        <v>551</v>
      </c>
      <c r="B208" s="25" t="s">
        <v>2101</v>
      </c>
      <c r="C208" s="24" t="n">
        <v>45992</v>
      </c>
      <c r="D208" s="25" t="s">
        <v>85</v>
      </c>
      <c r="E208" s="21" t="n">
        <v>9150</v>
      </c>
      <c r="F208" s="21" t="n">
        <f aca="false">ROUND(ROUND(E208*100,0)/10,0)/100</f>
        <v>915</v>
      </c>
      <c r="G208" s="21" t="n">
        <f aca="false">E208+F208</f>
        <v>10065</v>
      </c>
      <c r="H208" s="23" t="n">
        <v>412309611</v>
      </c>
      <c r="I208" s="25"/>
    </row>
    <row r="209" customFormat="false" ht="15" hidden="false" customHeight="false" outlineLevel="0" collapsed="false">
      <c r="A209" s="25" t="s">
        <v>591</v>
      </c>
      <c r="B209" s="25" t="s">
        <v>2102</v>
      </c>
      <c r="C209" s="24" t="n">
        <v>45992</v>
      </c>
      <c r="D209" s="25" t="s">
        <v>85</v>
      </c>
      <c r="E209" s="21" t="n">
        <v>21900</v>
      </c>
      <c r="F209" s="21" t="n">
        <f aca="false">ROUND(ROUND(E209*100,0)/10,0)/100</f>
        <v>2190</v>
      </c>
      <c r="G209" s="21" t="n">
        <f aca="false">E209+F209</f>
        <v>24090</v>
      </c>
      <c r="H209" s="23" t="n">
        <v>412310552</v>
      </c>
      <c r="I209" s="25"/>
    </row>
    <row r="210" customFormat="false" ht="15" hidden="false" customHeight="false" outlineLevel="0" collapsed="false">
      <c r="A210" s="25" t="s">
        <v>604</v>
      </c>
      <c r="B210" s="25" t="s">
        <v>2103</v>
      </c>
      <c r="C210" s="24" t="n">
        <v>45992</v>
      </c>
      <c r="D210" s="25" t="s">
        <v>119</v>
      </c>
      <c r="E210" s="21" t="n">
        <v>13300</v>
      </c>
      <c r="F210" s="21" t="n">
        <f aca="false">ROUND(ROUND(E210*100,0)/10,0)/100</f>
        <v>1330</v>
      </c>
      <c r="G210" s="21" t="n">
        <f aca="false">E210+F210</f>
        <v>14630</v>
      </c>
      <c r="H210" s="23" t="n">
        <v>412310918</v>
      </c>
      <c r="I210" s="25" t="s">
        <v>605</v>
      </c>
    </row>
    <row r="211" customFormat="false" ht="15" hidden="false" customHeight="false" outlineLevel="0" collapsed="false">
      <c r="A211" s="25" t="s">
        <v>606</v>
      </c>
      <c r="B211" s="25" t="s">
        <v>2104</v>
      </c>
      <c r="C211" s="24" t="n">
        <v>45992</v>
      </c>
      <c r="D211" s="25" t="s">
        <v>119</v>
      </c>
      <c r="E211" s="21" t="n">
        <v>26550</v>
      </c>
      <c r="F211" s="21" t="n">
        <f aca="false">ROUND(ROUND(E211*100,0)/10,0)/100</f>
        <v>2655</v>
      </c>
      <c r="G211" s="21" t="n">
        <f aca="false">E211+F211</f>
        <v>29205</v>
      </c>
      <c r="H211" s="23" t="n">
        <v>412310972</v>
      </c>
      <c r="I211" s="25" t="s">
        <v>607</v>
      </c>
    </row>
    <row r="212" customFormat="false" ht="15" hidden="false" customHeight="false" outlineLevel="0" collapsed="false">
      <c r="A212" s="25" t="s">
        <v>609</v>
      </c>
      <c r="B212" s="25" t="s">
        <v>2105</v>
      </c>
      <c r="C212" s="24" t="n">
        <v>45992</v>
      </c>
      <c r="D212" s="25" t="s">
        <v>85</v>
      </c>
      <c r="E212" s="21" t="n">
        <v>8300</v>
      </c>
      <c r="F212" s="21" t="n">
        <f aca="false">ROUND(ROUND(E212*100,0)/10,0)/100</f>
        <v>830</v>
      </c>
      <c r="G212" s="21" t="n">
        <f aca="false">E212+F212</f>
        <v>9130</v>
      </c>
      <c r="H212" s="23" t="n">
        <v>412310999</v>
      </c>
      <c r="I212" s="25"/>
    </row>
    <row r="213" customFormat="false" ht="15" hidden="false" customHeight="false" outlineLevel="0" collapsed="false">
      <c r="A213" s="25" t="s">
        <v>579</v>
      </c>
      <c r="B213" s="25" t="s">
        <v>2106</v>
      </c>
      <c r="C213" s="24" t="n">
        <v>45993</v>
      </c>
      <c r="D213" s="25" t="s">
        <v>85</v>
      </c>
      <c r="E213" s="21" t="n">
        <v>6850</v>
      </c>
      <c r="F213" s="21" t="n">
        <f aca="false">ROUND(ROUND(E213*100,0)/10,0)/100</f>
        <v>685</v>
      </c>
      <c r="G213" s="21" t="n">
        <f aca="false">E213+F213</f>
        <v>7535</v>
      </c>
      <c r="H213" s="23" t="n">
        <v>412310324</v>
      </c>
      <c r="I213" s="25"/>
    </row>
    <row r="214" customFormat="false" ht="15" hidden="false" customHeight="false" outlineLevel="0" collapsed="false">
      <c r="A214" s="25" t="s">
        <v>594</v>
      </c>
      <c r="B214" s="25" t="s">
        <v>2107</v>
      </c>
      <c r="C214" s="24" t="n">
        <v>45993</v>
      </c>
      <c r="D214" s="25" t="s">
        <v>85</v>
      </c>
      <c r="E214" s="21" t="n">
        <v>15500</v>
      </c>
      <c r="F214" s="21" t="n">
        <f aca="false">ROUND(ROUND(E214*100,0)/10,0)/100</f>
        <v>1550</v>
      </c>
      <c r="G214" s="21" t="n">
        <f aca="false">E214+F214</f>
        <v>17050</v>
      </c>
      <c r="H214" s="23" t="n">
        <v>412310632</v>
      </c>
      <c r="I214" s="25"/>
    </row>
    <row r="215" customFormat="false" ht="15" hidden="false" customHeight="false" outlineLevel="0" collapsed="false">
      <c r="A215" s="25" t="s">
        <v>554</v>
      </c>
      <c r="B215" s="25" t="s">
        <v>2108</v>
      </c>
      <c r="C215" s="24" t="n">
        <v>45994</v>
      </c>
      <c r="D215" s="25" t="s">
        <v>85</v>
      </c>
      <c r="E215" s="21" t="n">
        <v>13100</v>
      </c>
      <c r="F215" s="21" t="n">
        <f aca="false">ROUND(ROUND(E215*100,0)/10,0)/100</f>
        <v>1310</v>
      </c>
      <c r="G215" s="21" t="n">
        <f aca="false">E215+F215</f>
        <v>14410</v>
      </c>
      <c r="H215" s="23" t="n">
        <v>412309673</v>
      </c>
      <c r="I215" s="25"/>
    </row>
    <row r="216" customFormat="false" ht="15" hidden="false" customHeight="false" outlineLevel="0" collapsed="false">
      <c r="A216" s="25" t="s">
        <v>611</v>
      </c>
      <c r="B216" s="25" t="s">
        <v>2109</v>
      </c>
      <c r="C216" s="24" t="n">
        <v>45994</v>
      </c>
      <c r="D216" s="25" t="s">
        <v>85</v>
      </c>
      <c r="E216" s="21" t="n">
        <v>31550</v>
      </c>
      <c r="F216" s="21" t="n">
        <f aca="false">ROUND(ROUND(E216*100,0)/10,0)/100</f>
        <v>3155</v>
      </c>
      <c r="G216" s="21" t="n">
        <f aca="false">E216+F216</f>
        <v>34705</v>
      </c>
      <c r="H216" s="23" t="n">
        <v>412311074</v>
      </c>
      <c r="I216" s="25"/>
    </row>
    <row r="217" customFormat="false" ht="15" hidden="false" customHeight="false" outlineLevel="0" collapsed="false">
      <c r="A217" s="25" t="s">
        <v>616</v>
      </c>
      <c r="B217" s="25" t="s">
        <v>2110</v>
      </c>
      <c r="C217" s="24" t="n">
        <v>45994</v>
      </c>
      <c r="D217" s="25" t="s">
        <v>85</v>
      </c>
      <c r="E217" s="21" t="n">
        <v>9950</v>
      </c>
      <c r="F217" s="21" t="n">
        <f aca="false">ROUND(ROUND(E217*100,0)/10,0)/100</f>
        <v>995</v>
      </c>
      <c r="G217" s="21" t="n">
        <f aca="false">E217+F217</f>
        <v>10945</v>
      </c>
      <c r="H217" s="23" t="n">
        <v>412311233</v>
      </c>
      <c r="I217" s="25"/>
    </row>
    <row r="218" customFormat="false" ht="15" hidden="false" customHeight="false" outlineLevel="0" collapsed="false">
      <c r="A218" s="25" t="s">
        <v>563</v>
      </c>
      <c r="B218" s="25" t="s">
        <v>2111</v>
      </c>
      <c r="C218" s="24" t="n">
        <v>45995</v>
      </c>
      <c r="D218" s="25" t="s">
        <v>85</v>
      </c>
      <c r="E218" s="21" t="n">
        <v>43900</v>
      </c>
      <c r="F218" s="21" t="n">
        <f aca="false">ROUND(ROUND(E218*100,0)/10,0)/100</f>
        <v>4390</v>
      </c>
      <c r="G218" s="21" t="n">
        <f aca="false">E218+F218</f>
        <v>48290</v>
      </c>
      <c r="H218" s="23" t="n">
        <v>412309889</v>
      </c>
      <c r="I218" s="25"/>
    </row>
    <row r="219" customFormat="false" ht="15" hidden="false" customHeight="false" outlineLevel="0" collapsed="false">
      <c r="A219" s="25" t="s">
        <v>596</v>
      </c>
      <c r="B219" s="25" t="s">
        <v>2112</v>
      </c>
      <c r="C219" s="24" t="n">
        <v>45995</v>
      </c>
      <c r="D219" s="25" t="s">
        <v>119</v>
      </c>
      <c r="E219" s="21" t="n">
        <v>32000</v>
      </c>
      <c r="F219" s="21" t="n">
        <f aca="false">ROUND(ROUND(E219*100,0)/10,0)/100</f>
        <v>3200</v>
      </c>
      <c r="G219" s="21" t="n">
        <f aca="false">E219+F219</f>
        <v>35200</v>
      </c>
      <c r="H219" s="23" t="n">
        <v>412310713</v>
      </c>
      <c r="I219" s="25" t="s">
        <v>597</v>
      </c>
    </row>
    <row r="220" customFormat="false" ht="15" hidden="false" customHeight="false" outlineLevel="0" collapsed="false">
      <c r="A220" s="25" t="s">
        <v>600</v>
      </c>
      <c r="B220" s="25" t="s">
        <v>2113</v>
      </c>
      <c r="C220" s="24" t="n">
        <v>45995</v>
      </c>
      <c r="D220" s="25" t="s">
        <v>119</v>
      </c>
      <c r="E220" s="21" t="n">
        <v>4150</v>
      </c>
      <c r="F220" s="21" t="n">
        <f aca="false">ROUND(ROUND(E220*100,0)/10,0)/100</f>
        <v>415</v>
      </c>
      <c r="G220" s="21" t="n">
        <f aca="false">E220+F220</f>
        <v>4565</v>
      </c>
      <c r="H220" s="23" t="n">
        <v>412310780</v>
      </c>
      <c r="I220" s="25" t="s">
        <v>601</v>
      </c>
    </row>
    <row r="221" customFormat="false" ht="15" hidden="false" customHeight="false" outlineLevel="0" collapsed="false">
      <c r="A221" s="25" t="s">
        <v>567</v>
      </c>
      <c r="B221" s="25" t="s">
        <v>2114</v>
      </c>
      <c r="C221" s="24" t="n">
        <v>45996</v>
      </c>
      <c r="D221" s="25" t="s">
        <v>119</v>
      </c>
      <c r="E221" s="21" t="n">
        <v>3450</v>
      </c>
      <c r="F221" s="21" t="n">
        <f aca="false">ROUND(ROUND(E221*100,0)/10,0)/100</f>
        <v>345</v>
      </c>
      <c r="G221" s="21" t="n">
        <f aca="false">E221+F221</f>
        <v>3795</v>
      </c>
      <c r="H221" s="23" t="n">
        <v>412310000</v>
      </c>
      <c r="I221" s="25" t="s">
        <v>568</v>
      </c>
    </row>
    <row r="222" customFormat="false" ht="15" hidden="false" customHeight="false" outlineLevel="0" collapsed="false">
      <c r="A222" s="25" t="s">
        <v>614</v>
      </c>
      <c r="B222" s="25" t="s">
        <v>2115</v>
      </c>
      <c r="C222" s="24" t="n">
        <v>45996</v>
      </c>
      <c r="D222" s="25" t="s">
        <v>119</v>
      </c>
      <c r="E222" s="21" t="n">
        <v>7800</v>
      </c>
      <c r="F222" s="21" t="n">
        <f aca="false">ROUND(ROUND(E222*100,0)/10,0)/100</f>
        <v>780</v>
      </c>
      <c r="G222" s="21" t="n">
        <f aca="false">E222+F222</f>
        <v>8580</v>
      </c>
      <c r="H222" s="23" t="n">
        <v>412311181</v>
      </c>
      <c r="I222" s="25" t="s">
        <v>615</v>
      </c>
    </row>
    <row r="223" customFormat="false" ht="15" hidden="false" customHeight="false" outlineLevel="0" collapsed="false">
      <c r="A223" s="25" t="s">
        <v>621</v>
      </c>
      <c r="B223" s="25" t="s">
        <v>2116</v>
      </c>
      <c r="C223" s="24" t="n">
        <v>45997</v>
      </c>
      <c r="D223" s="25" t="s">
        <v>119</v>
      </c>
      <c r="E223" s="21" t="n">
        <v>29900</v>
      </c>
      <c r="F223" s="21" t="n">
        <f aca="false">ROUND(ROUND(E223*100,0)/10,0)/100</f>
        <v>2990</v>
      </c>
      <c r="G223" s="21" t="n">
        <f aca="false">E223+F223</f>
        <v>32890</v>
      </c>
      <c r="H223" s="23" t="n">
        <v>412311378</v>
      </c>
      <c r="I223" s="25" t="s">
        <v>622</v>
      </c>
    </row>
    <row r="224" customFormat="false" ht="15" hidden="false" customHeight="false" outlineLevel="0" collapsed="false">
      <c r="A224" s="25" t="s">
        <v>635</v>
      </c>
      <c r="B224" s="25" t="s">
        <v>2117</v>
      </c>
      <c r="C224" s="24" t="n">
        <v>45997</v>
      </c>
      <c r="D224" s="25" t="s">
        <v>85</v>
      </c>
      <c r="E224" s="21" t="n">
        <v>17300</v>
      </c>
      <c r="F224" s="21" t="n">
        <f aca="false">ROUND(ROUND(E224*100,0)/10,0)/100</f>
        <v>1730</v>
      </c>
      <c r="G224" s="21" t="n">
        <f aca="false">E224+F224</f>
        <v>19030</v>
      </c>
      <c r="H224" s="23" t="n">
        <v>412311803</v>
      </c>
      <c r="I224" s="25"/>
    </row>
    <row r="225" customFormat="false" ht="15" hidden="false" customHeight="false" outlineLevel="0" collapsed="false">
      <c r="A225" s="25" t="s">
        <v>623</v>
      </c>
      <c r="B225" s="25" t="s">
        <v>2118</v>
      </c>
      <c r="C225" s="24" t="n">
        <v>45998</v>
      </c>
      <c r="D225" s="25" t="s">
        <v>85</v>
      </c>
      <c r="E225" s="21" t="n">
        <v>6850</v>
      </c>
      <c r="F225" s="21" t="n">
        <f aca="false">ROUND(ROUND(E225*100,0)/10,0)/100</f>
        <v>685</v>
      </c>
      <c r="G225" s="21" t="n">
        <f aca="false">E225+F225</f>
        <v>7535</v>
      </c>
      <c r="H225" s="23" t="n">
        <v>412311422</v>
      </c>
      <c r="I225" s="25"/>
    </row>
    <row r="226" customFormat="false" ht="15" hidden="false" customHeight="false" outlineLevel="0" collapsed="false">
      <c r="A226" s="25" t="s">
        <v>634</v>
      </c>
      <c r="B226" s="25" t="s">
        <v>2119</v>
      </c>
      <c r="C226" s="24" t="n">
        <v>45998</v>
      </c>
      <c r="D226" s="25" t="s">
        <v>85</v>
      </c>
      <c r="E226" s="21" t="n">
        <v>3650</v>
      </c>
      <c r="F226" s="21" t="n">
        <f aca="false">ROUND(ROUND(E226*100,0)/10,0)/100</f>
        <v>365</v>
      </c>
      <c r="G226" s="21" t="n">
        <f aca="false">E226+F226</f>
        <v>4015</v>
      </c>
      <c r="H226" s="23" t="n">
        <v>412311796</v>
      </c>
      <c r="I226" s="25"/>
    </row>
    <row r="227" customFormat="false" ht="15" hidden="false" customHeight="false" outlineLevel="0" collapsed="false">
      <c r="A227" s="25" t="s">
        <v>648</v>
      </c>
      <c r="B227" s="25" t="s">
        <v>2120</v>
      </c>
      <c r="C227" s="24" t="n">
        <v>45998</v>
      </c>
      <c r="D227" s="25" t="s">
        <v>119</v>
      </c>
      <c r="E227" s="21" t="n">
        <v>39850</v>
      </c>
      <c r="F227" s="21" t="n">
        <f aca="false">ROUND(ROUND(E227*100,0)/10,0)/100</f>
        <v>3985</v>
      </c>
      <c r="G227" s="21" t="n">
        <f aca="false">E227+F227</f>
        <v>43835</v>
      </c>
      <c r="H227" s="23" t="n">
        <v>412312277</v>
      </c>
      <c r="I227" s="25" t="s">
        <v>649</v>
      </c>
    </row>
    <row r="228" customFormat="false" ht="15" hidden="false" customHeight="false" outlineLevel="0" collapsed="false">
      <c r="A228" s="25" t="s">
        <v>576</v>
      </c>
      <c r="B228" s="25" t="s">
        <v>2121</v>
      </c>
      <c r="C228" s="24" t="n">
        <v>45999</v>
      </c>
      <c r="D228" s="25" t="s">
        <v>85</v>
      </c>
      <c r="E228" s="21" t="n">
        <v>46550</v>
      </c>
      <c r="F228" s="21" t="n">
        <f aca="false">ROUND(ROUND(E228*100,0)/10,0)/100</f>
        <v>4655</v>
      </c>
      <c r="G228" s="21" t="n">
        <f aca="false">E228+F228</f>
        <v>51205</v>
      </c>
      <c r="H228" s="23" t="n">
        <v>412310212</v>
      </c>
      <c r="I228" s="25"/>
    </row>
    <row r="229" customFormat="false" ht="15" hidden="false" customHeight="false" outlineLevel="0" collapsed="false">
      <c r="A229" s="25" t="s">
        <v>598</v>
      </c>
      <c r="B229" s="25" t="s">
        <v>2122</v>
      </c>
      <c r="C229" s="24" t="n">
        <v>45999</v>
      </c>
      <c r="D229" s="25" t="s">
        <v>85</v>
      </c>
      <c r="E229" s="21" t="n">
        <v>7850</v>
      </c>
      <c r="F229" s="21" t="n">
        <f aca="false">ROUND(ROUND(E229*100,0)/10,0)/100</f>
        <v>785</v>
      </c>
      <c r="G229" s="21" t="n">
        <f aca="false">E229+F229</f>
        <v>8635</v>
      </c>
      <c r="H229" s="23" t="n">
        <v>412310747</v>
      </c>
      <c r="I229" s="25"/>
    </row>
    <row r="230" customFormat="false" ht="15" hidden="false" customHeight="false" outlineLevel="0" collapsed="false">
      <c r="A230" s="25" t="s">
        <v>630</v>
      </c>
      <c r="B230" s="25" t="s">
        <v>2123</v>
      </c>
      <c r="C230" s="24" t="n">
        <v>45999</v>
      </c>
      <c r="D230" s="25" t="s">
        <v>85</v>
      </c>
      <c r="E230" s="21" t="n">
        <v>20950</v>
      </c>
      <c r="F230" s="21" t="n">
        <f aca="false">ROUND(ROUND(E230*100,0)/10,0)/100</f>
        <v>2095</v>
      </c>
      <c r="G230" s="21" t="n">
        <f aca="false">E230+F230</f>
        <v>23045</v>
      </c>
      <c r="H230" s="23" t="n">
        <v>412311682</v>
      </c>
      <c r="I230" s="25"/>
    </row>
    <row r="231" customFormat="false" ht="15" hidden="false" customHeight="false" outlineLevel="0" collapsed="false">
      <c r="A231" s="25" t="s">
        <v>646</v>
      </c>
      <c r="B231" s="25" t="s">
        <v>2124</v>
      </c>
      <c r="C231" s="24" t="n">
        <v>45999</v>
      </c>
      <c r="D231" s="25" t="s">
        <v>85</v>
      </c>
      <c r="E231" s="21" t="n">
        <v>21650</v>
      </c>
      <c r="F231" s="21" t="n">
        <f aca="false">ROUND(ROUND(E231*100,0)/10,0)/100</f>
        <v>2165</v>
      </c>
      <c r="G231" s="21" t="n">
        <f aca="false">E231+F231</f>
        <v>23815</v>
      </c>
      <c r="H231" s="23" t="n">
        <v>412312192</v>
      </c>
      <c r="I231" s="25"/>
    </row>
    <row r="232" customFormat="false" ht="15" hidden="false" customHeight="false" outlineLevel="0" collapsed="false">
      <c r="A232" s="25" t="s">
        <v>577</v>
      </c>
      <c r="B232" s="25" t="s">
        <v>2125</v>
      </c>
      <c r="C232" s="24" t="n">
        <v>46000</v>
      </c>
      <c r="D232" s="25" t="s">
        <v>85</v>
      </c>
      <c r="E232" s="21" t="n">
        <v>24600</v>
      </c>
      <c r="F232" s="21" t="n">
        <f aca="false">ROUND(ROUND(E232*100,0)/10,0)/100</f>
        <v>2460</v>
      </c>
      <c r="G232" s="21" t="n">
        <f aca="false">E232+F232</f>
        <v>27060</v>
      </c>
      <c r="H232" s="23" t="n">
        <v>412310307</v>
      </c>
      <c r="I232" s="25"/>
    </row>
    <row r="233" customFormat="false" ht="15" hidden="false" customHeight="false" outlineLevel="0" collapsed="false">
      <c r="A233" s="25" t="s">
        <v>612</v>
      </c>
      <c r="B233" s="25" t="s">
        <v>2126</v>
      </c>
      <c r="C233" s="24" t="n">
        <v>46000</v>
      </c>
      <c r="D233" s="25" t="s">
        <v>85</v>
      </c>
      <c r="E233" s="21" t="n">
        <v>4600</v>
      </c>
      <c r="F233" s="21" t="n">
        <f aca="false">ROUND(ROUND(E233*100,0)/10,0)/100</f>
        <v>460</v>
      </c>
      <c r="G233" s="21" t="n">
        <f aca="false">E233+F233</f>
        <v>5060</v>
      </c>
      <c r="H233" s="23" t="n">
        <v>412311109</v>
      </c>
      <c r="I233" s="25"/>
    </row>
    <row r="234" customFormat="false" ht="15" hidden="false" customHeight="false" outlineLevel="0" collapsed="false">
      <c r="A234" s="25" t="s">
        <v>638</v>
      </c>
      <c r="B234" s="25" t="s">
        <v>2127</v>
      </c>
      <c r="C234" s="24" t="n">
        <v>46000</v>
      </c>
      <c r="D234" s="25" t="s">
        <v>85</v>
      </c>
      <c r="E234" s="21" t="n">
        <v>11250</v>
      </c>
      <c r="F234" s="21" t="n">
        <f aca="false">ROUND(ROUND(E234*100,0)/10,0)/100</f>
        <v>1125</v>
      </c>
      <c r="G234" s="21" t="n">
        <f aca="false">E234+F234</f>
        <v>12375</v>
      </c>
      <c r="H234" s="23" t="n">
        <v>412311962</v>
      </c>
      <c r="I234" s="25"/>
    </row>
    <row r="235" customFormat="false" ht="15" hidden="false" customHeight="false" outlineLevel="0" collapsed="false">
      <c r="A235" s="25" t="s">
        <v>628</v>
      </c>
      <c r="B235" s="25" t="s">
        <v>2128</v>
      </c>
      <c r="C235" s="24" t="n">
        <v>46001</v>
      </c>
      <c r="D235" s="25" t="s">
        <v>119</v>
      </c>
      <c r="E235" s="21" t="n">
        <v>28450</v>
      </c>
      <c r="F235" s="21" t="n">
        <f aca="false">ROUND(ROUND(E235*100,0)/10,0)/100</f>
        <v>2845</v>
      </c>
      <c r="G235" s="21" t="n">
        <f aca="false">E235+F235</f>
        <v>31295</v>
      </c>
      <c r="H235" s="23" t="n">
        <v>412311640</v>
      </c>
      <c r="I235" s="25" t="s">
        <v>629</v>
      </c>
    </row>
    <row r="236" customFormat="false" ht="15" hidden="false" customHeight="false" outlineLevel="0" collapsed="false">
      <c r="A236" s="25" t="s">
        <v>641</v>
      </c>
      <c r="B236" s="25" t="s">
        <v>2129</v>
      </c>
      <c r="C236" s="24" t="n">
        <v>46001</v>
      </c>
      <c r="D236" s="25" t="s">
        <v>85</v>
      </c>
      <c r="E236" s="21" t="n">
        <v>17250</v>
      </c>
      <c r="F236" s="21" t="n">
        <f aca="false">ROUND(ROUND(E236*100,0)/10,0)/100</f>
        <v>1725</v>
      </c>
      <c r="G236" s="21" t="n">
        <f aca="false">E236+F236</f>
        <v>18975</v>
      </c>
      <c r="H236" s="23" t="n">
        <v>412312026</v>
      </c>
      <c r="I236" s="25"/>
    </row>
    <row r="237" customFormat="false" ht="15" hidden="false" customHeight="false" outlineLevel="0" collapsed="false">
      <c r="A237" s="25" t="s">
        <v>647</v>
      </c>
      <c r="B237" s="25" t="s">
        <v>2130</v>
      </c>
      <c r="C237" s="24" t="n">
        <v>46001</v>
      </c>
      <c r="D237" s="25" t="s">
        <v>85</v>
      </c>
      <c r="E237" s="21" t="n">
        <v>19100</v>
      </c>
      <c r="F237" s="21" t="n">
        <f aca="false">ROUND(ROUND(E237*100,0)/10,0)/100</f>
        <v>1910</v>
      </c>
      <c r="G237" s="21" t="n">
        <f aca="false">E237+F237</f>
        <v>21010</v>
      </c>
      <c r="H237" s="23" t="n">
        <v>412312222</v>
      </c>
      <c r="I237" s="25"/>
    </row>
    <row r="238" customFormat="false" ht="15" hidden="false" customHeight="false" outlineLevel="0" collapsed="false">
      <c r="A238" s="25" t="s">
        <v>664</v>
      </c>
      <c r="B238" s="25" t="s">
        <v>2131</v>
      </c>
      <c r="C238" s="24" t="n">
        <v>46001</v>
      </c>
      <c r="D238" s="25" t="s">
        <v>85</v>
      </c>
      <c r="E238" s="21" t="n">
        <v>13600</v>
      </c>
      <c r="F238" s="21" t="n">
        <f aca="false">ROUND(ROUND(E238*100,0)/10,0)/100</f>
        <v>1360</v>
      </c>
      <c r="G238" s="21" t="n">
        <f aca="false">E238+F238</f>
        <v>14960</v>
      </c>
      <c r="H238" s="23" t="n">
        <v>412312682</v>
      </c>
      <c r="I238" s="25"/>
    </row>
    <row r="239" customFormat="false" ht="15" hidden="false" customHeight="false" outlineLevel="0" collapsed="false">
      <c r="A239" s="25" t="s">
        <v>602</v>
      </c>
      <c r="B239" s="25" t="s">
        <v>2132</v>
      </c>
      <c r="C239" s="24" t="n">
        <v>46002</v>
      </c>
      <c r="D239" s="25" t="s">
        <v>85</v>
      </c>
      <c r="E239" s="21" t="n">
        <v>28200</v>
      </c>
      <c r="F239" s="21" t="n">
        <f aca="false">ROUND(ROUND(E239*100,0)/10,0)/100</f>
        <v>2820</v>
      </c>
      <c r="G239" s="21" t="n">
        <f aca="false">E239+F239</f>
        <v>31020</v>
      </c>
      <c r="H239" s="23" t="n">
        <v>412310858</v>
      </c>
      <c r="I239" s="25"/>
    </row>
    <row r="240" customFormat="false" ht="15" hidden="false" customHeight="false" outlineLevel="0" collapsed="false">
      <c r="A240" s="25" t="s">
        <v>625</v>
      </c>
      <c r="B240" s="25" t="s">
        <v>2133</v>
      </c>
      <c r="C240" s="24" t="n">
        <v>46002</v>
      </c>
      <c r="D240" s="25" t="s">
        <v>85</v>
      </c>
      <c r="E240" s="21" t="n">
        <v>22050</v>
      </c>
      <c r="F240" s="21" t="n">
        <f aca="false">ROUND(ROUND(E240*100,0)/10,0)/100</f>
        <v>2205</v>
      </c>
      <c r="G240" s="21" t="n">
        <f aca="false">E240+F240</f>
        <v>24255</v>
      </c>
      <c r="H240" s="23" t="n">
        <v>412311483</v>
      </c>
      <c r="I240" s="25"/>
    </row>
    <row r="241" customFormat="false" ht="15" hidden="false" customHeight="false" outlineLevel="0" collapsed="false">
      <c r="A241" s="25" t="s">
        <v>631</v>
      </c>
      <c r="B241" s="25" t="s">
        <v>2134</v>
      </c>
      <c r="C241" s="24" t="n">
        <v>46002</v>
      </c>
      <c r="D241" s="25" t="s">
        <v>119</v>
      </c>
      <c r="E241" s="21" t="n">
        <v>35000</v>
      </c>
      <c r="F241" s="21" t="n">
        <f aca="false">ROUND(ROUND(E241*100,0)/10,0)/100</f>
        <v>3500</v>
      </c>
      <c r="G241" s="21" t="n">
        <f aca="false">E241+F241</f>
        <v>38500</v>
      </c>
      <c r="H241" s="23" t="n">
        <v>412311701</v>
      </c>
      <c r="I241" s="25" t="s">
        <v>632</v>
      </c>
    </row>
    <row r="242" customFormat="false" ht="15" hidden="false" customHeight="false" outlineLevel="0" collapsed="false">
      <c r="A242" s="25" t="s">
        <v>667</v>
      </c>
      <c r="B242" s="25" t="s">
        <v>2135</v>
      </c>
      <c r="C242" s="24" t="n">
        <v>46002</v>
      </c>
      <c r="D242" s="25" t="s">
        <v>119</v>
      </c>
      <c r="E242" s="21" t="n">
        <v>20900</v>
      </c>
      <c r="F242" s="21" t="n">
        <f aca="false">ROUND(ROUND(E242*100,0)/10,0)/100</f>
        <v>2090</v>
      </c>
      <c r="G242" s="21" t="n">
        <f aca="false">E242+F242</f>
        <v>22990</v>
      </c>
      <c r="H242" s="23" t="n">
        <v>412312773</v>
      </c>
      <c r="I242" s="25" t="s">
        <v>668</v>
      </c>
    </row>
    <row r="243" customFormat="false" ht="15" hidden="false" customHeight="false" outlineLevel="0" collapsed="false">
      <c r="A243" s="25" t="s">
        <v>670</v>
      </c>
      <c r="B243" s="25" t="s">
        <v>2136</v>
      </c>
      <c r="C243" s="24" t="n">
        <v>46003</v>
      </c>
      <c r="D243" s="25" t="s">
        <v>85</v>
      </c>
      <c r="E243" s="21" t="n">
        <v>7400</v>
      </c>
      <c r="F243" s="21" t="n">
        <f aca="false">ROUND(ROUND(E243*100,0)/10,0)/100</f>
        <v>740</v>
      </c>
      <c r="G243" s="21" t="n">
        <f aca="false">E243+F243</f>
        <v>8140</v>
      </c>
      <c r="H243" s="23" t="n">
        <v>412312842</v>
      </c>
      <c r="I243" s="25"/>
    </row>
    <row r="244" customFormat="false" ht="15" hidden="false" customHeight="false" outlineLevel="0" collapsed="false">
      <c r="A244" s="25" t="s">
        <v>617</v>
      </c>
      <c r="B244" s="25" t="s">
        <v>2137</v>
      </c>
      <c r="C244" s="24" t="n">
        <v>46004</v>
      </c>
      <c r="D244" s="25" t="s">
        <v>85</v>
      </c>
      <c r="E244" s="21" t="n">
        <v>8500</v>
      </c>
      <c r="F244" s="21" t="n">
        <f aca="false">ROUND(ROUND(E244*100,0)/10,0)/100</f>
        <v>850</v>
      </c>
      <c r="G244" s="21" t="n">
        <f aca="false">E244+F244</f>
        <v>9350</v>
      </c>
      <c r="H244" s="23" t="n">
        <v>412311278</v>
      </c>
      <c r="I244" s="25"/>
    </row>
    <row r="245" customFormat="false" ht="15" hidden="false" customHeight="false" outlineLevel="0" collapsed="false">
      <c r="A245" s="25" t="s">
        <v>619</v>
      </c>
      <c r="B245" s="25" t="s">
        <v>2138</v>
      </c>
      <c r="C245" s="24" t="n">
        <v>46004</v>
      </c>
      <c r="D245" s="25" t="s">
        <v>119</v>
      </c>
      <c r="E245" s="21" t="n">
        <v>8350</v>
      </c>
      <c r="F245" s="21" t="n">
        <f aca="false">ROUND(ROUND(E245*100,0)/10,0)/100</f>
        <v>835</v>
      </c>
      <c r="G245" s="21" t="n">
        <f aca="false">E245+F245</f>
        <v>9185</v>
      </c>
      <c r="H245" s="23" t="n">
        <v>412311326</v>
      </c>
      <c r="I245" s="25" t="s">
        <v>620</v>
      </c>
    </row>
    <row r="246" customFormat="false" ht="15" hidden="false" customHeight="false" outlineLevel="0" collapsed="false">
      <c r="A246" s="25" t="s">
        <v>644</v>
      </c>
      <c r="B246" s="25" t="s">
        <v>2139</v>
      </c>
      <c r="C246" s="24" t="n">
        <v>46005</v>
      </c>
      <c r="D246" s="25" t="s">
        <v>85</v>
      </c>
      <c r="E246" s="21" t="n">
        <v>5700</v>
      </c>
      <c r="F246" s="21" t="n">
        <f aca="false">ROUND(ROUND(E246*100,0)/10,0)/100</f>
        <v>570</v>
      </c>
      <c r="G246" s="21" t="n">
        <f aca="false">E246+F246</f>
        <v>6270</v>
      </c>
      <c r="H246" s="23" t="n">
        <v>412312157</v>
      </c>
      <c r="I246" s="25"/>
    </row>
    <row r="247" customFormat="false" ht="15" hidden="false" customHeight="false" outlineLevel="0" collapsed="false">
      <c r="A247" s="25" t="s">
        <v>653</v>
      </c>
      <c r="B247" s="25" t="s">
        <v>2140</v>
      </c>
      <c r="C247" s="24" t="n">
        <v>46005</v>
      </c>
      <c r="D247" s="25" t="s">
        <v>85</v>
      </c>
      <c r="E247" s="21" t="n">
        <v>7600</v>
      </c>
      <c r="F247" s="21" t="n">
        <f aca="false">ROUND(ROUND(E247*100,0)/10,0)/100</f>
        <v>760</v>
      </c>
      <c r="G247" s="21" t="n">
        <f aca="false">E247+F247</f>
        <v>8360</v>
      </c>
      <c r="H247" s="23" t="n">
        <v>412312419</v>
      </c>
      <c r="I247" s="25"/>
    </row>
    <row r="248" customFormat="false" ht="15" hidden="false" customHeight="false" outlineLevel="0" collapsed="false">
      <c r="A248" s="25" t="s">
        <v>661</v>
      </c>
      <c r="B248" s="25" t="s">
        <v>2141</v>
      </c>
      <c r="C248" s="24" t="n">
        <v>46005</v>
      </c>
      <c r="D248" s="25" t="s">
        <v>119</v>
      </c>
      <c r="E248" s="21" t="n">
        <v>8300</v>
      </c>
      <c r="F248" s="21" t="n">
        <f aca="false">ROUND(ROUND(E248*100,0)/10,0)/100</f>
        <v>830</v>
      </c>
      <c r="G248" s="21" t="n">
        <f aca="false">E248+F248</f>
        <v>9130</v>
      </c>
      <c r="H248" s="23" t="n">
        <v>412312583</v>
      </c>
      <c r="I248" s="25" t="s">
        <v>662</v>
      </c>
    </row>
    <row r="249" customFormat="false" ht="15" hidden="false" customHeight="false" outlineLevel="0" collapsed="false">
      <c r="A249" s="25" t="s">
        <v>679</v>
      </c>
      <c r="B249" s="25" t="s">
        <v>2142</v>
      </c>
      <c r="C249" s="24" t="n">
        <v>46005</v>
      </c>
      <c r="D249" s="25" t="s">
        <v>119</v>
      </c>
      <c r="E249" s="21" t="n">
        <v>1750</v>
      </c>
      <c r="F249" s="21" t="n">
        <f aca="false">ROUND(ROUND(E249*100,0)/10,0)/100</f>
        <v>175</v>
      </c>
      <c r="G249" s="21" t="n">
        <f aca="false">E249+F249</f>
        <v>1925</v>
      </c>
      <c r="H249" s="23" t="n">
        <v>412313098</v>
      </c>
      <c r="I249" s="25" t="s">
        <v>680</v>
      </c>
    </row>
    <row r="250" customFormat="false" ht="15" hidden="false" customHeight="false" outlineLevel="0" collapsed="false">
      <c r="A250" s="25" t="s">
        <v>666</v>
      </c>
      <c r="B250" s="25" t="s">
        <v>2143</v>
      </c>
      <c r="C250" s="24" t="n">
        <v>46006</v>
      </c>
      <c r="D250" s="25" t="s">
        <v>85</v>
      </c>
      <c r="E250" s="21" t="n">
        <v>12250</v>
      </c>
      <c r="F250" s="21" t="n">
        <f aca="false">ROUND(ROUND(E250*100,0)/10,0)/100</f>
        <v>1225</v>
      </c>
      <c r="G250" s="21" t="n">
        <f aca="false">E250+F250</f>
        <v>13475</v>
      </c>
      <c r="H250" s="23" t="n">
        <v>412312736</v>
      </c>
      <c r="I250" s="25"/>
    </row>
    <row r="251" customFormat="false" ht="15" hidden="false" customHeight="false" outlineLevel="0" collapsed="false">
      <c r="A251" s="25" t="s">
        <v>639</v>
      </c>
      <c r="B251" s="25" t="s">
        <v>2144</v>
      </c>
      <c r="C251" s="24" t="n">
        <v>46007</v>
      </c>
      <c r="D251" s="25" t="s">
        <v>119</v>
      </c>
      <c r="E251" s="21" t="n">
        <v>6850</v>
      </c>
      <c r="F251" s="21" t="n">
        <f aca="false">ROUND(ROUND(E251*100,0)/10,0)/100</f>
        <v>685</v>
      </c>
      <c r="G251" s="21" t="n">
        <f aca="false">E251+F251</f>
        <v>7535</v>
      </c>
      <c r="H251" s="23" t="n">
        <v>412312004</v>
      </c>
      <c r="I251" s="25" t="s">
        <v>640</v>
      </c>
    </row>
    <row r="252" customFormat="false" ht="15" hidden="false" customHeight="false" outlineLevel="0" collapsed="false">
      <c r="A252" s="25" t="s">
        <v>643</v>
      </c>
      <c r="B252" s="25" t="s">
        <v>2145</v>
      </c>
      <c r="C252" s="24" t="n">
        <v>46007</v>
      </c>
      <c r="D252" s="25" t="s">
        <v>85</v>
      </c>
      <c r="E252" s="21" t="n">
        <v>41150</v>
      </c>
      <c r="F252" s="21" t="n">
        <f aca="false">ROUND(ROUND(E252*100,0)/10,0)/100</f>
        <v>4115</v>
      </c>
      <c r="G252" s="21" t="n">
        <f aca="false">E252+F252</f>
        <v>45265</v>
      </c>
      <c r="H252" s="23" t="n">
        <v>412312106</v>
      </c>
      <c r="I252" s="25"/>
    </row>
    <row r="253" customFormat="false" ht="15" hidden="false" customHeight="false" outlineLevel="0" collapsed="false">
      <c r="A253" s="25" t="s">
        <v>651</v>
      </c>
      <c r="B253" s="25" t="s">
        <v>2146</v>
      </c>
      <c r="C253" s="24" t="n">
        <v>46008</v>
      </c>
      <c r="D253" s="25" t="s">
        <v>85</v>
      </c>
      <c r="E253" s="21" t="n">
        <v>6850</v>
      </c>
      <c r="F253" s="21" t="n">
        <f aca="false">ROUND(ROUND(E253*100,0)/10,0)/100</f>
        <v>685</v>
      </c>
      <c r="G253" s="21" t="n">
        <f aca="false">E253+F253</f>
        <v>7535</v>
      </c>
      <c r="H253" s="23" t="n">
        <v>412312334</v>
      </c>
      <c r="I253" s="25"/>
    </row>
    <row r="254" customFormat="false" ht="15" hidden="false" customHeight="false" outlineLevel="0" collapsed="false">
      <c r="A254" s="25" t="s">
        <v>652</v>
      </c>
      <c r="B254" s="25" t="s">
        <v>2147</v>
      </c>
      <c r="C254" s="24" t="n">
        <v>46008</v>
      </c>
      <c r="D254" s="25" t="s">
        <v>85</v>
      </c>
      <c r="E254" s="21" t="n">
        <v>4350</v>
      </c>
      <c r="F254" s="21" t="n">
        <f aca="false">ROUND(ROUND(E254*100,0)/10,0)/100</f>
        <v>435</v>
      </c>
      <c r="G254" s="21" t="n">
        <f aca="false">E254+F254</f>
        <v>4785</v>
      </c>
      <c r="H254" s="23" t="n">
        <v>412312373</v>
      </c>
      <c r="I254" s="25"/>
    </row>
    <row r="255" customFormat="false" ht="15" hidden="false" customHeight="false" outlineLevel="0" collapsed="false">
      <c r="A255" s="25" t="s">
        <v>674</v>
      </c>
      <c r="B255" s="25" t="s">
        <v>2148</v>
      </c>
      <c r="C255" s="24" t="n">
        <v>46008</v>
      </c>
      <c r="D255" s="25" t="s">
        <v>85</v>
      </c>
      <c r="E255" s="21" t="n">
        <v>7750</v>
      </c>
      <c r="F255" s="21" t="n">
        <f aca="false">ROUND(ROUND(E255*100,0)/10,0)/100</f>
        <v>775</v>
      </c>
      <c r="G255" s="21" t="n">
        <f aca="false">E255+F255</f>
        <v>8525</v>
      </c>
      <c r="H255" s="23" t="n">
        <v>412312969</v>
      </c>
      <c r="I255" s="25"/>
    </row>
    <row r="256" customFormat="false" ht="15" hidden="false" customHeight="false" outlineLevel="0" collapsed="false">
      <c r="A256" s="25" t="s">
        <v>655</v>
      </c>
      <c r="B256" s="25" t="s">
        <v>2149</v>
      </c>
      <c r="C256" s="24" t="n">
        <v>46009</v>
      </c>
      <c r="D256" s="25" t="s">
        <v>85</v>
      </c>
      <c r="E256" s="21" t="n">
        <v>19250</v>
      </c>
      <c r="F256" s="21" t="n">
        <f aca="false">ROUND(ROUND(E256*100,0)/10,0)/100</f>
        <v>1925</v>
      </c>
      <c r="G256" s="21" t="n">
        <f aca="false">E256+F256</f>
        <v>21175</v>
      </c>
      <c r="H256" s="23" t="n">
        <v>412312443</v>
      </c>
      <c r="I256" s="25"/>
    </row>
    <row r="257" customFormat="false" ht="15" hidden="false" customHeight="false" outlineLevel="0" collapsed="false">
      <c r="A257" s="25" t="s">
        <v>657</v>
      </c>
      <c r="B257" s="25" t="s">
        <v>2150</v>
      </c>
      <c r="C257" s="24" t="n">
        <v>46009</v>
      </c>
      <c r="D257" s="25" t="s">
        <v>119</v>
      </c>
      <c r="E257" s="21" t="n">
        <v>33800</v>
      </c>
      <c r="F257" s="21" t="n">
        <f aca="false">ROUND(ROUND(E257*100,0)/10,0)/100</f>
        <v>3380</v>
      </c>
      <c r="G257" s="21" t="n">
        <f aca="false">E257+F257</f>
        <v>37180</v>
      </c>
      <c r="H257" s="23" t="n">
        <v>412312520</v>
      </c>
      <c r="I257" s="25" t="s">
        <v>658</v>
      </c>
    </row>
    <row r="258" customFormat="false" ht="15" hidden="false" customHeight="false" outlineLevel="0" collapsed="false">
      <c r="A258" s="25" t="s">
        <v>676</v>
      </c>
      <c r="B258" s="25" t="s">
        <v>2151</v>
      </c>
      <c r="C258" s="24" t="n">
        <v>46010</v>
      </c>
      <c r="D258" s="25" t="s">
        <v>119</v>
      </c>
      <c r="E258" s="21" t="n">
        <v>3150</v>
      </c>
      <c r="F258" s="21" t="n">
        <f aca="false">ROUND(ROUND(E258*100,0)/10,0)/100</f>
        <v>315</v>
      </c>
      <c r="G258" s="21" t="n">
        <f aca="false">E258+F258</f>
        <v>3465</v>
      </c>
      <c r="H258" s="23" t="n">
        <v>412313039</v>
      </c>
      <c r="I258" s="25" t="s">
        <v>677</v>
      </c>
    </row>
    <row r="259" customFormat="false" ht="15" hidden="false" customHeight="false" outlineLevel="0" collapsed="false">
      <c r="A259" s="25" t="s">
        <v>688</v>
      </c>
      <c r="B259" s="25" t="s">
        <v>2152</v>
      </c>
      <c r="C259" s="24" t="n">
        <v>46010</v>
      </c>
      <c r="D259" s="25" t="s">
        <v>119</v>
      </c>
      <c r="E259" s="21" t="n">
        <v>20200</v>
      </c>
      <c r="F259" s="21" t="n">
        <f aca="false">ROUND(ROUND(E259*100,0)/10,0)/100</f>
        <v>2020</v>
      </c>
      <c r="G259" s="21" t="n">
        <f aca="false">E259+F259</f>
        <v>22220</v>
      </c>
      <c r="H259" s="23" t="n">
        <v>412313437</v>
      </c>
      <c r="I259" s="25" t="s">
        <v>689</v>
      </c>
    </row>
    <row r="260" customFormat="false" ht="15" hidden="false" customHeight="false" outlineLevel="0" collapsed="false">
      <c r="A260" s="25" t="s">
        <v>693</v>
      </c>
      <c r="B260" s="25" t="s">
        <v>2153</v>
      </c>
      <c r="C260" s="24" t="n">
        <v>46010</v>
      </c>
      <c r="D260" s="25" t="s">
        <v>119</v>
      </c>
      <c r="E260" s="21" t="n">
        <v>38050</v>
      </c>
      <c r="F260" s="21" t="n">
        <f aca="false">ROUND(ROUND(E260*100,0)/10,0)/100</f>
        <v>3805</v>
      </c>
      <c r="G260" s="21" t="n">
        <f aca="false">E260+F260</f>
        <v>41855</v>
      </c>
      <c r="H260" s="23" t="n">
        <v>412313645</v>
      </c>
      <c r="I260" s="25" t="s">
        <v>694</v>
      </c>
    </row>
    <row r="261" customFormat="false" ht="15" hidden="false" customHeight="false" outlineLevel="0" collapsed="false">
      <c r="A261" s="25" t="s">
        <v>671</v>
      </c>
      <c r="B261" s="25" t="s">
        <v>2154</v>
      </c>
      <c r="C261" s="24" t="n">
        <v>46011</v>
      </c>
      <c r="D261" s="25" t="s">
        <v>85</v>
      </c>
      <c r="E261" s="21" t="n">
        <v>6450</v>
      </c>
      <c r="F261" s="21" t="n">
        <f aca="false">ROUND(ROUND(E261*100,0)/10,0)/100</f>
        <v>645</v>
      </c>
      <c r="G261" s="21" t="n">
        <f aca="false">E261+F261</f>
        <v>7095</v>
      </c>
      <c r="H261" s="23" t="n">
        <v>412312898</v>
      </c>
      <c r="I261" s="25"/>
    </row>
    <row r="262" customFormat="false" ht="15" hidden="false" customHeight="false" outlineLevel="0" collapsed="false">
      <c r="A262" s="25" t="s">
        <v>673</v>
      </c>
      <c r="B262" s="25" t="s">
        <v>2155</v>
      </c>
      <c r="C262" s="24" t="n">
        <v>46011</v>
      </c>
      <c r="D262" s="25" t="s">
        <v>85</v>
      </c>
      <c r="E262" s="21" t="n">
        <v>24400</v>
      </c>
      <c r="F262" s="21" t="n">
        <f aca="false">ROUND(ROUND(E262*100,0)/10,0)/100</f>
        <v>2440</v>
      </c>
      <c r="G262" s="21" t="n">
        <f aca="false">E262+F262</f>
        <v>26840</v>
      </c>
      <c r="H262" s="23" t="n">
        <v>412312932</v>
      </c>
      <c r="I262" s="25"/>
    </row>
    <row r="263" customFormat="false" ht="15" hidden="false" customHeight="false" outlineLevel="0" collapsed="false">
      <c r="A263" s="25" t="s">
        <v>695</v>
      </c>
      <c r="B263" s="25" t="s">
        <v>2156</v>
      </c>
      <c r="C263" s="24" t="n">
        <v>46011</v>
      </c>
      <c r="D263" s="25" t="s">
        <v>119</v>
      </c>
      <c r="E263" s="21" t="n">
        <v>9250</v>
      </c>
      <c r="F263" s="21" t="n">
        <f aca="false">ROUND(ROUND(E263*100,0)/10,0)/100</f>
        <v>925</v>
      </c>
      <c r="G263" s="21" t="n">
        <f aca="false">E263+F263</f>
        <v>10175</v>
      </c>
      <c r="H263" s="23" t="n">
        <v>412313690</v>
      </c>
      <c r="I263" s="25" t="s">
        <v>696</v>
      </c>
    </row>
    <row r="264" customFormat="false" ht="15" hidden="false" customHeight="false" outlineLevel="0" collapsed="false">
      <c r="A264" s="25" t="s">
        <v>697</v>
      </c>
      <c r="B264" s="25" t="s">
        <v>2157</v>
      </c>
      <c r="C264" s="24" t="n">
        <v>46011</v>
      </c>
      <c r="D264" s="25" t="s">
        <v>119</v>
      </c>
      <c r="E264" s="21" t="n">
        <v>11100</v>
      </c>
      <c r="F264" s="21" t="n">
        <f aca="false">ROUND(ROUND(E264*100,0)/10,0)/100</f>
        <v>1110</v>
      </c>
      <c r="G264" s="21" t="n">
        <f aca="false">E264+F264</f>
        <v>12210</v>
      </c>
      <c r="H264" s="23" t="n">
        <v>412313727</v>
      </c>
      <c r="I264" s="25" t="s">
        <v>698</v>
      </c>
    </row>
    <row r="265" customFormat="false" ht="15" hidden="false" customHeight="false" outlineLevel="0" collapsed="false">
      <c r="A265" s="25" t="s">
        <v>656</v>
      </c>
      <c r="B265" s="25" t="s">
        <v>2158</v>
      </c>
      <c r="C265" s="24" t="n">
        <v>46012</v>
      </c>
      <c r="D265" s="25" t="s">
        <v>85</v>
      </c>
      <c r="E265" s="21" t="n">
        <v>20900</v>
      </c>
      <c r="F265" s="21" t="n">
        <f aca="false">ROUND(ROUND(E265*100,0)/10,0)/100</f>
        <v>2090</v>
      </c>
      <c r="G265" s="21" t="n">
        <f aca="false">E265+F265</f>
        <v>22990</v>
      </c>
      <c r="H265" s="23" t="n">
        <v>412312496</v>
      </c>
      <c r="I265" s="25"/>
    </row>
    <row r="266" customFormat="false" ht="15" hidden="false" customHeight="false" outlineLevel="0" collapsed="false">
      <c r="A266" s="25" t="s">
        <v>681</v>
      </c>
      <c r="B266" s="25" t="s">
        <v>2159</v>
      </c>
      <c r="C266" s="24" t="n">
        <v>46012</v>
      </c>
      <c r="D266" s="25" t="s">
        <v>85</v>
      </c>
      <c r="E266" s="21" t="n">
        <v>15000</v>
      </c>
      <c r="F266" s="21" t="n">
        <f aca="false">ROUND(ROUND(E266*100,0)/10,0)/100</f>
        <v>1500</v>
      </c>
      <c r="G266" s="21" t="n">
        <f aca="false">E266+F266</f>
        <v>16500</v>
      </c>
      <c r="H266" s="23" t="n">
        <v>412313136</v>
      </c>
      <c r="I266" s="25"/>
    </row>
    <row r="267" customFormat="false" ht="15" hidden="false" customHeight="false" outlineLevel="0" collapsed="false">
      <c r="A267" s="25" t="s">
        <v>685</v>
      </c>
      <c r="B267" s="25" t="s">
        <v>2160</v>
      </c>
      <c r="C267" s="24" t="n">
        <v>46012</v>
      </c>
      <c r="D267" s="25" t="s">
        <v>119</v>
      </c>
      <c r="E267" s="21" t="n">
        <v>9850</v>
      </c>
      <c r="F267" s="21" t="n">
        <f aca="false">ROUND(ROUND(E267*100,0)/10,0)/100</f>
        <v>985</v>
      </c>
      <c r="G267" s="21" t="n">
        <f aca="false">E267+F267</f>
        <v>10835</v>
      </c>
      <c r="H267" s="23" t="n">
        <v>412313359</v>
      </c>
      <c r="I267" s="25" t="s">
        <v>686</v>
      </c>
    </row>
    <row r="268" customFormat="false" ht="15" hidden="false" customHeight="false" outlineLevel="0" collapsed="false">
      <c r="A268" s="25" t="s">
        <v>675</v>
      </c>
      <c r="B268" s="25" t="s">
        <v>2161</v>
      </c>
      <c r="C268" s="24" t="n">
        <v>46015</v>
      </c>
      <c r="D268" s="25" t="s">
        <v>85</v>
      </c>
      <c r="E268" s="21" t="n">
        <v>7250</v>
      </c>
      <c r="F268" s="21" t="n">
        <f aca="false">ROUND(ROUND(E268*100,0)/10,0)/100</f>
        <v>725</v>
      </c>
      <c r="G268" s="21" t="n">
        <f aca="false">E268+F268</f>
        <v>7975</v>
      </c>
      <c r="H268" s="23" t="n">
        <v>412312997</v>
      </c>
      <c r="I268" s="25"/>
    </row>
    <row r="269" customFormat="false" ht="15" hidden="false" customHeight="false" outlineLevel="0" collapsed="false">
      <c r="A269" s="25" t="s">
        <v>710</v>
      </c>
      <c r="B269" s="25" t="s">
        <v>2162</v>
      </c>
      <c r="C269" s="24" t="n">
        <v>46015</v>
      </c>
      <c r="D269" s="25" t="s">
        <v>85</v>
      </c>
      <c r="E269" s="21" t="n">
        <v>23400</v>
      </c>
      <c r="F269" s="21" t="n">
        <f aca="false">ROUND(ROUND(E269*100,0)/10,0)/100</f>
        <v>2340</v>
      </c>
      <c r="G269" s="21" t="n">
        <f aca="false">E269+F269</f>
        <v>25740</v>
      </c>
      <c r="H269" s="23" t="n">
        <v>412314084</v>
      </c>
      <c r="I269" s="25"/>
    </row>
    <row r="270" customFormat="false" ht="15" hidden="false" customHeight="false" outlineLevel="0" collapsed="false">
      <c r="A270" s="25" t="s">
        <v>714</v>
      </c>
      <c r="B270" s="25" t="s">
        <v>2163</v>
      </c>
      <c r="C270" s="24" t="n">
        <v>46015</v>
      </c>
      <c r="D270" s="25" t="s">
        <v>85</v>
      </c>
      <c r="E270" s="21" t="n">
        <v>36000</v>
      </c>
      <c r="F270" s="21" t="n">
        <f aca="false">ROUND(ROUND(E270*100,0)/10,0)/100</f>
        <v>3600</v>
      </c>
      <c r="G270" s="21" t="n">
        <f aca="false">E270+F270</f>
        <v>39600</v>
      </c>
      <c r="H270" s="23" t="n">
        <v>412314222</v>
      </c>
      <c r="I270" s="25"/>
    </row>
    <row r="271" customFormat="false" ht="15" hidden="false" customHeight="false" outlineLevel="0" collapsed="false">
      <c r="A271" s="25" t="s">
        <v>704</v>
      </c>
      <c r="B271" s="25" t="s">
        <v>2164</v>
      </c>
      <c r="C271" s="24" t="n">
        <v>46016</v>
      </c>
      <c r="D271" s="25" t="s">
        <v>119</v>
      </c>
      <c r="E271" s="21" t="n">
        <v>25800</v>
      </c>
      <c r="F271" s="21" t="n">
        <f aca="false">ROUND(ROUND(E271*100,0)/10,0)/100</f>
        <v>2580</v>
      </c>
      <c r="G271" s="21" t="n">
        <f aca="false">E271+F271</f>
        <v>28380</v>
      </c>
      <c r="H271" s="23" t="n">
        <v>412313924</v>
      </c>
      <c r="I271" s="25" t="s">
        <v>705</v>
      </c>
    </row>
    <row r="272" customFormat="false" ht="15" hidden="false" customHeight="false" outlineLevel="0" collapsed="false">
      <c r="A272" s="25" t="s">
        <v>711</v>
      </c>
      <c r="B272" s="25" t="s">
        <v>2165</v>
      </c>
      <c r="C272" s="24" t="n">
        <v>46016</v>
      </c>
      <c r="D272" s="25" t="s">
        <v>85</v>
      </c>
      <c r="E272" s="21" t="n">
        <v>30050</v>
      </c>
      <c r="F272" s="21" t="n">
        <f aca="false">ROUND(ROUND(E272*100,0)/10,0)/100</f>
        <v>3005</v>
      </c>
      <c r="G272" s="21" t="n">
        <f aca="false">E272+F272</f>
        <v>33055</v>
      </c>
      <c r="H272" s="23" t="n">
        <v>412314112</v>
      </c>
      <c r="I272" s="25"/>
    </row>
    <row r="273" customFormat="false" ht="15" hidden="false" customHeight="false" outlineLevel="0" collapsed="false">
      <c r="A273" s="25" t="s">
        <v>683</v>
      </c>
      <c r="B273" s="25" t="s">
        <v>2166</v>
      </c>
      <c r="C273" s="24" t="n">
        <v>46017</v>
      </c>
      <c r="D273" s="25" t="s">
        <v>119</v>
      </c>
      <c r="E273" s="21" t="n">
        <v>33200</v>
      </c>
      <c r="F273" s="21" t="n">
        <f aca="false">ROUND(ROUND(E273*100,0)/10,0)/100</f>
        <v>3320</v>
      </c>
      <c r="G273" s="21" t="n">
        <f aca="false">E273+F273</f>
        <v>36520</v>
      </c>
      <c r="H273" s="23" t="n">
        <v>412313301</v>
      </c>
      <c r="I273" s="25" t="s">
        <v>684</v>
      </c>
    </row>
    <row r="274" customFormat="false" ht="15" hidden="false" customHeight="false" outlineLevel="0" collapsed="false">
      <c r="A274" s="25" t="s">
        <v>690</v>
      </c>
      <c r="B274" s="25" t="s">
        <v>2167</v>
      </c>
      <c r="C274" s="24" t="n">
        <v>46017</v>
      </c>
      <c r="D274" s="25" t="s">
        <v>85</v>
      </c>
      <c r="E274" s="21" t="n">
        <v>41050</v>
      </c>
      <c r="F274" s="21" t="n">
        <f aca="false">ROUND(ROUND(E274*100,0)/10,0)/100</f>
        <v>4105</v>
      </c>
      <c r="G274" s="21" t="n">
        <f aca="false">E274+F274</f>
        <v>45155</v>
      </c>
      <c r="H274" s="23" t="n">
        <v>412313488</v>
      </c>
      <c r="I274" s="25"/>
    </row>
    <row r="275" customFormat="false" ht="15" hidden="false" customHeight="false" outlineLevel="0" collapsed="false">
      <c r="A275" s="25" t="s">
        <v>720</v>
      </c>
      <c r="B275" s="25" t="s">
        <v>2168</v>
      </c>
      <c r="C275" s="24" t="n">
        <v>46017</v>
      </c>
      <c r="D275" s="25" t="s">
        <v>119</v>
      </c>
      <c r="E275" s="21" t="n">
        <v>31600</v>
      </c>
      <c r="F275" s="21" t="n">
        <f aca="false">ROUND(ROUND(E275*100,0)/10,0)/100</f>
        <v>3160</v>
      </c>
      <c r="G275" s="21" t="n">
        <f aca="false">E275+F275</f>
        <v>34760</v>
      </c>
      <c r="H275" s="23" t="n">
        <v>412314454</v>
      </c>
      <c r="I275" s="25" t="s">
        <v>721</v>
      </c>
    </row>
    <row r="276" customFormat="false" ht="15" hidden="false" customHeight="false" outlineLevel="0" collapsed="false">
      <c r="A276" s="25" t="s">
        <v>732</v>
      </c>
      <c r="B276" s="25" t="s">
        <v>2169</v>
      </c>
      <c r="C276" s="24" t="n">
        <v>46017</v>
      </c>
      <c r="D276" s="25" t="s">
        <v>85</v>
      </c>
      <c r="E276" s="21" t="n">
        <v>7150</v>
      </c>
      <c r="F276" s="21" t="n">
        <f aca="false">ROUND(ROUND(E276*100,0)/10,0)/100</f>
        <v>715</v>
      </c>
      <c r="G276" s="21" t="n">
        <f aca="false">E276+F276</f>
        <v>7865</v>
      </c>
      <c r="H276" s="23" t="n">
        <v>412314729</v>
      </c>
      <c r="I276" s="25"/>
    </row>
    <row r="277" customFormat="false" ht="15" hidden="false" customHeight="false" outlineLevel="0" collapsed="false">
      <c r="A277" s="25" t="s">
        <v>741</v>
      </c>
      <c r="B277" s="25" t="s">
        <v>2170</v>
      </c>
      <c r="C277" s="24" t="n">
        <v>46017</v>
      </c>
      <c r="D277" s="25" t="s">
        <v>85</v>
      </c>
      <c r="E277" s="21" t="n">
        <v>8850</v>
      </c>
      <c r="F277" s="21" t="n">
        <f aca="false">ROUND(ROUND(E277*100,0)/10,0)/100</f>
        <v>885</v>
      </c>
      <c r="G277" s="21" t="n">
        <f aca="false">E277+F277</f>
        <v>9735</v>
      </c>
      <c r="H277" s="23" t="n">
        <v>412314913</v>
      </c>
      <c r="I277" s="25"/>
    </row>
    <row r="278" customFormat="false" ht="15" hidden="false" customHeight="false" outlineLevel="0" collapsed="false">
      <c r="A278" s="25" t="s">
        <v>691</v>
      </c>
      <c r="B278" s="25" t="s">
        <v>2171</v>
      </c>
      <c r="C278" s="24" t="n">
        <v>46018</v>
      </c>
      <c r="D278" s="25" t="s">
        <v>85</v>
      </c>
      <c r="E278" s="21" t="n">
        <v>10450</v>
      </c>
      <c r="F278" s="21" t="n">
        <f aca="false">ROUND(ROUND(E278*100,0)/10,0)/100</f>
        <v>1045</v>
      </c>
      <c r="G278" s="21" t="n">
        <f aca="false">E278+F278</f>
        <v>11495</v>
      </c>
      <c r="H278" s="23" t="n">
        <v>412313557</v>
      </c>
      <c r="I278" s="25"/>
    </row>
    <row r="279" customFormat="false" ht="15" hidden="false" customHeight="false" outlineLevel="0" collapsed="false">
      <c r="A279" s="25" t="s">
        <v>702</v>
      </c>
      <c r="B279" s="25" t="s">
        <v>2172</v>
      </c>
      <c r="C279" s="24" t="n">
        <v>46018</v>
      </c>
      <c r="D279" s="25" t="s">
        <v>119</v>
      </c>
      <c r="E279" s="21" t="n">
        <v>14600</v>
      </c>
      <c r="F279" s="21" t="n">
        <f aca="false">ROUND(ROUND(E279*100,0)/10,0)/100</f>
        <v>1460</v>
      </c>
      <c r="G279" s="21" t="n">
        <f aca="false">E279+F279</f>
        <v>16060</v>
      </c>
      <c r="H279" s="23" t="n">
        <v>412313881</v>
      </c>
      <c r="I279" s="25" t="s">
        <v>703</v>
      </c>
    </row>
    <row r="280" customFormat="false" ht="15" hidden="false" customHeight="false" outlineLevel="0" collapsed="false">
      <c r="A280" s="25" t="s">
        <v>728</v>
      </c>
      <c r="B280" s="25" t="s">
        <v>2173</v>
      </c>
      <c r="C280" s="24" t="n">
        <v>46018</v>
      </c>
      <c r="D280" s="25" t="s">
        <v>85</v>
      </c>
      <c r="E280" s="21" t="n">
        <v>27750</v>
      </c>
      <c r="F280" s="21" t="n">
        <f aca="false">ROUND(ROUND(E280*100,0)/10,0)/100</f>
        <v>2775</v>
      </c>
      <c r="G280" s="21" t="n">
        <f aca="false">E280+F280</f>
        <v>30525</v>
      </c>
      <c r="H280" s="23" t="n">
        <v>412314632</v>
      </c>
      <c r="I280" s="25"/>
    </row>
    <row r="281" customFormat="false" ht="15" hidden="false" customHeight="false" outlineLevel="0" collapsed="false">
      <c r="A281" s="25" t="s">
        <v>747</v>
      </c>
      <c r="B281" s="25" t="s">
        <v>2174</v>
      </c>
      <c r="C281" s="24" t="n">
        <v>46018</v>
      </c>
      <c r="D281" s="25" t="s">
        <v>119</v>
      </c>
      <c r="E281" s="21" t="n">
        <v>26350</v>
      </c>
      <c r="F281" s="21" t="n">
        <f aca="false">ROUND(ROUND(E281*100,0)/10,0)/100</f>
        <v>2635</v>
      </c>
      <c r="G281" s="21" t="n">
        <f aca="false">E281+F281</f>
        <v>28985</v>
      </c>
      <c r="H281" s="23" t="n">
        <v>412315099</v>
      </c>
      <c r="I281" s="25" t="s">
        <v>748</v>
      </c>
    </row>
    <row r="282" customFormat="false" ht="15" hidden="false" customHeight="false" outlineLevel="0" collapsed="false">
      <c r="A282" s="25" t="s">
        <v>687</v>
      </c>
      <c r="B282" s="25" t="s">
        <v>2175</v>
      </c>
      <c r="C282" s="24" t="n">
        <v>46019</v>
      </c>
      <c r="D282" s="25" t="s">
        <v>85</v>
      </c>
      <c r="E282" s="21" t="n">
        <v>5900</v>
      </c>
      <c r="F282" s="21" t="n">
        <f aca="false">ROUND(ROUND(E282*100,0)/10,0)/100</f>
        <v>590</v>
      </c>
      <c r="G282" s="21" t="n">
        <f aca="false">E282+F282</f>
        <v>6490</v>
      </c>
      <c r="H282" s="23" t="n">
        <v>412313420</v>
      </c>
      <c r="I282" s="25"/>
    </row>
    <row r="283" customFormat="false" ht="15" hidden="false" customHeight="false" outlineLevel="0" collapsed="false">
      <c r="A283" s="25" t="s">
        <v>716</v>
      </c>
      <c r="B283" s="25" t="s">
        <v>2176</v>
      </c>
      <c r="C283" s="24" t="n">
        <v>46019</v>
      </c>
      <c r="D283" s="25" t="s">
        <v>85</v>
      </c>
      <c r="E283" s="21" t="n">
        <v>27500</v>
      </c>
      <c r="F283" s="21" t="n">
        <f aca="false">ROUND(ROUND(E283*100,0)/10,0)/100</f>
        <v>2750</v>
      </c>
      <c r="G283" s="21" t="n">
        <f aca="false">E283+F283</f>
        <v>30250</v>
      </c>
      <c r="H283" s="23" t="n">
        <v>412314301</v>
      </c>
      <c r="I283" s="25"/>
    </row>
    <row r="284" customFormat="false" ht="15" hidden="false" customHeight="false" outlineLevel="0" collapsed="false">
      <c r="A284" s="25" t="s">
        <v>729</v>
      </c>
      <c r="B284" s="25" t="s">
        <v>2177</v>
      </c>
      <c r="C284" s="24" t="n">
        <v>46020</v>
      </c>
      <c r="D284" s="25" t="s">
        <v>119</v>
      </c>
      <c r="E284" s="21" t="n">
        <v>19550</v>
      </c>
      <c r="F284" s="21" t="n">
        <f aca="false">ROUND(ROUND(E284*100,0)/10,0)/100</f>
        <v>1955</v>
      </c>
      <c r="G284" s="21" t="n">
        <f aca="false">E284+F284</f>
        <v>21505</v>
      </c>
      <c r="H284" s="23" t="n">
        <v>412314659</v>
      </c>
      <c r="I284" s="25" t="s">
        <v>730</v>
      </c>
    </row>
    <row r="285" customFormat="false" ht="15" hidden="false" customHeight="false" outlineLevel="0" collapsed="false">
      <c r="A285" s="25" t="s">
        <v>743</v>
      </c>
      <c r="B285" s="25" t="s">
        <v>2178</v>
      </c>
      <c r="C285" s="24" t="n">
        <v>46020</v>
      </c>
      <c r="D285" s="25" t="s">
        <v>85</v>
      </c>
      <c r="E285" s="21" t="n">
        <v>25800</v>
      </c>
      <c r="F285" s="21" t="n">
        <f aca="false">ROUND(ROUND(E285*100,0)/10,0)/100</f>
        <v>2580</v>
      </c>
      <c r="G285" s="21" t="n">
        <f aca="false">E285+F285</f>
        <v>28380</v>
      </c>
      <c r="H285" s="23" t="n">
        <v>412315013</v>
      </c>
      <c r="I285" s="25"/>
    </row>
    <row r="286" customFormat="false" ht="15" hidden="false" customHeight="false" outlineLevel="0" collapsed="false">
      <c r="A286" s="25" t="s">
        <v>700</v>
      </c>
      <c r="B286" s="25" t="s">
        <v>2179</v>
      </c>
      <c r="C286" s="24" t="n">
        <v>46021</v>
      </c>
      <c r="D286" s="25" t="s">
        <v>85</v>
      </c>
      <c r="E286" s="21" t="n">
        <v>25150</v>
      </c>
      <c r="F286" s="21" t="n">
        <f aca="false">ROUND(ROUND(E286*100,0)/10,0)/100</f>
        <v>2515</v>
      </c>
      <c r="G286" s="21" t="n">
        <f aca="false">E286+F286</f>
        <v>27665</v>
      </c>
      <c r="H286" s="23" t="n">
        <v>412313831</v>
      </c>
      <c r="I286" s="25"/>
    </row>
    <row r="287" customFormat="false" ht="15" hidden="false" customHeight="false" outlineLevel="0" collapsed="false">
      <c r="A287" s="25" t="s">
        <v>718</v>
      </c>
      <c r="B287" s="25" t="s">
        <v>2180</v>
      </c>
      <c r="C287" s="24" t="n">
        <v>46021</v>
      </c>
      <c r="D287" s="25" t="s">
        <v>119</v>
      </c>
      <c r="E287" s="21" t="n">
        <v>2400</v>
      </c>
      <c r="F287" s="21" t="n">
        <f aca="false">ROUND(ROUND(E287*100,0)/10,0)/100</f>
        <v>240</v>
      </c>
      <c r="G287" s="21" t="n">
        <f aca="false">E287+F287</f>
        <v>2640</v>
      </c>
      <c r="H287" s="23" t="n">
        <v>412314373</v>
      </c>
      <c r="I287" s="25" t="s">
        <v>719</v>
      </c>
    </row>
    <row r="288" customFormat="false" ht="15" hidden="false" customHeight="false" outlineLevel="0" collapsed="false">
      <c r="A288" s="25" t="s">
        <v>725</v>
      </c>
      <c r="B288" s="25" t="s">
        <v>2181</v>
      </c>
      <c r="C288" s="24" t="n">
        <v>46021</v>
      </c>
      <c r="D288" s="25" t="s">
        <v>85</v>
      </c>
      <c r="E288" s="21" t="n">
        <v>39750</v>
      </c>
      <c r="F288" s="21" t="n">
        <f aca="false">ROUND(ROUND(E288*100,0)/10,0)/100</f>
        <v>3975</v>
      </c>
      <c r="G288" s="21" t="n">
        <f aca="false">E288+F288</f>
        <v>43725</v>
      </c>
      <c r="H288" s="23" t="n">
        <v>412314530</v>
      </c>
      <c r="I288" s="25"/>
    </row>
    <row r="289" customFormat="false" ht="15" hidden="false" customHeight="false" outlineLevel="0" collapsed="false">
      <c r="A289" s="25" t="s">
        <v>731</v>
      </c>
      <c r="B289" s="25" t="s">
        <v>2182</v>
      </c>
      <c r="C289" s="24" t="n">
        <v>46021</v>
      </c>
      <c r="D289" s="25" t="s">
        <v>85</v>
      </c>
      <c r="E289" s="21" t="n">
        <v>9650</v>
      </c>
      <c r="F289" s="21" t="n">
        <f aca="false">ROUND(ROUND(E289*100,0)/10,0)/100</f>
        <v>965</v>
      </c>
      <c r="G289" s="21" t="n">
        <f aca="false">E289+F289</f>
        <v>10615</v>
      </c>
      <c r="H289" s="23" t="n">
        <v>412314709</v>
      </c>
      <c r="I289" s="25"/>
    </row>
    <row r="290" customFormat="false" ht="15" hidden="false" customHeight="false" outlineLevel="0" collapsed="false">
      <c r="A290" s="25" t="s">
        <v>735</v>
      </c>
      <c r="B290" s="25" t="s">
        <v>2183</v>
      </c>
      <c r="C290" s="24" t="n">
        <v>46021</v>
      </c>
      <c r="D290" s="25" t="s">
        <v>119</v>
      </c>
      <c r="E290" s="21" t="n">
        <v>19450</v>
      </c>
      <c r="F290" s="21" t="n">
        <f aca="false">ROUND(ROUND(E290*100,0)/10,0)/100</f>
        <v>1945</v>
      </c>
      <c r="G290" s="21" t="n">
        <f aca="false">E290+F290</f>
        <v>21395</v>
      </c>
      <c r="H290" s="23" t="n">
        <v>412314810</v>
      </c>
      <c r="I290" s="25" t="s">
        <v>736</v>
      </c>
    </row>
    <row r="291" customFormat="false" ht="15" hidden="false" customHeight="false" outlineLevel="0" collapsed="false">
      <c r="A291" s="25" t="s">
        <v>752</v>
      </c>
      <c r="B291" s="25" t="s">
        <v>2184</v>
      </c>
      <c r="C291" s="24" t="n">
        <v>46021</v>
      </c>
      <c r="D291" s="25" t="s">
        <v>85</v>
      </c>
      <c r="E291" s="21" t="n">
        <v>13250</v>
      </c>
      <c r="F291" s="21" t="n">
        <f aca="false">ROUND(ROUND(E291*100,0)/10,0)/100</f>
        <v>1325</v>
      </c>
      <c r="G291" s="21" t="n">
        <f aca="false">E291+F291</f>
        <v>14575</v>
      </c>
      <c r="H291" s="23" t="n">
        <v>412315235</v>
      </c>
      <c r="I291" s="25"/>
    </row>
    <row r="292" customFormat="false" ht="15" hidden="false" customHeight="false" outlineLevel="0" collapsed="false">
      <c r="A292" s="25" t="s">
        <v>708</v>
      </c>
      <c r="B292" s="25" t="s">
        <v>2185</v>
      </c>
      <c r="C292" s="24" t="n">
        <v>46022</v>
      </c>
      <c r="D292" s="25" t="s">
        <v>85</v>
      </c>
      <c r="E292" s="21" t="n">
        <v>10500</v>
      </c>
      <c r="F292" s="21" t="n">
        <f aca="false">ROUND(ROUND(E292*100,0)/10,0)/100</f>
        <v>1050</v>
      </c>
      <c r="G292" s="21" t="n">
        <f aca="false">E292+F292</f>
        <v>11550</v>
      </c>
      <c r="H292" s="23" t="n">
        <v>412314033</v>
      </c>
      <c r="I292" s="25"/>
    </row>
    <row r="293" customFormat="false" ht="15" hidden="false" customHeight="false" outlineLevel="0" collapsed="false">
      <c r="A293" s="25" t="s">
        <v>739</v>
      </c>
      <c r="B293" s="25" t="s">
        <v>2186</v>
      </c>
      <c r="C293" s="24" t="n">
        <v>46022</v>
      </c>
      <c r="D293" s="25" t="s">
        <v>119</v>
      </c>
      <c r="E293" s="21" t="n">
        <v>21000</v>
      </c>
      <c r="F293" s="21" t="n">
        <f aca="false">ROUND(ROUND(E293*100,0)/10,0)/100</f>
        <v>2100</v>
      </c>
      <c r="G293" s="21" t="n">
        <f aca="false">E293+F293</f>
        <v>23100</v>
      </c>
      <c r="H293" s="23" t="n">
        <v>412314876</v>
      </c>
      <c r="I293" s="25" t="s">
        <v>740</v>
      </c>
    </row>
    <row r="294" customFormat="false" ht="15" hidden="false" customHeight="false" outlineLevel="0" collapsed="false">
      <c r="A294" s="25" t="s">
        <v>745</v>
      </c>
      <c r="B294" s="25" t="s">
        <v>2187</v>
      </c>
      <c r="C294" s="24" t="n">
        <v>46022</v>
      </c>
      <c r="D294" s="25" t="s">
        <v>119</v>
      </c>
      <c r="E294" s="21" t="n">
        <v>14750</v>
      </c>
      <c r="F294" s="21" t="n">
        <f aca="false">ROUND(ROUND(E294*100,0)/10,0)/100</f>
        <v>1475</v>
      </c>
      <c r="G294" s="21" t="n">
        <f aca="false">E294+F294</f>
        <v>16225</v>
      </c>
      <c r="H294" s="23" t="n">
        <v>412315085</v>
      </c>
      <c r="I294" s="25" t="s">
        <v>746</v>
      </c>
    </row>
    <row r="295" customFormat="false" ht="15" hidden="false" customHeight="false" outlineLevel="0" collapsed="false">
      <c r="A295" s="25" t="s">
        <v>756</v>
      </c>
      <c r="B295" s="25" t="s">
        <v>2188</v>
      </c>
      <c r="C295" s="24" t="n">
        <v>46022</v>
      </c>
      <c r="D295" s="25" t="s">
        <v>85</v>
      </c>
      <c r="E295" s="21" t="n">
        <v>7200</v>
      </c>
      <c r="F295" s="21" t="n">
        <f aca="false">ROUND(ROUND(E295*100,0)/10,0)/100</f>
        <v>720</v>
      </c>
      <c r="G295" s="21" t="n">
        <f aca="false">E295+F295</f>
        <v>7920</v>
      </c>
      <c r="H295" s="23" t="n">
        <v>412315371</v>
      </c>
      <c r="I295" s="25"/>
    </row>
    <row r="296" customFormat="false" ht="15" hidden="false" customHeight="false" outlineLevel="0" collapsed="false">
      <c r="A296" s="25" t="s">
        <v>770</v>
      </c>
      <c r="B296" s="25" t="s">
        <v>2189</v>
      </c>
      <c r="C296" s="24" t="n">
        <v>46022</v>
      </c>
      <c r="D296" s="25" t="s">
        <v>85</v>
      </c>
      <c r="E296" s="21" t="n">
        <v>24150</v>
      </c>
      <c r="F296" s="21" t="n">
        <f aca="false">ROUND(ROUND(E296*100,0)/10,0)/100</f>
        <v>2415</v>
      </c>
      <c r="G296" s="21" t="n">
        <f aca="false">E296+F296</f>
        <v>26565</v>
      </c>
      <c r="H296" s="23" t="n">
        <v>412315714</v>
      </c>
      <c r="I296" s="25"/>
    </row>
    <row r="297" customFormat="false" ht="15" hidden="false" customHeight="false" outlineLevel="0" collapsed="false">
      <c r="A297" s="25" t="s">
        <v>774</v>
      </c>
      <c r="B297" s="25" t="s">
        <v>2190</v>
      </c>
      <c r="C297" s="24" t="n">
        <v>46022</v>
      </c>
      <c r="D297" s="25" t="s">
        <v>85</v>
      </c>
      <c r="E297" s="21" t="n">
        <v>19900</v>
      </c>
      <c r="F297" s="21" t="n">
        <f aca="false">ROUND(ROUND(E297*100,0)/10,0)/100</f>
        <v>1990</v>
      </c>
      <c r="G297" s="21" t="n">
        <f aca="false">E297+F297</f>
        <v>21890</v>
      </c>
      <c r="H297" s="23" t="n">
        <v>412315819</v>
      </c>
      <c r="I297" s="25"/>
    </row>
    <row r="298" customFormat="false" ht="15" hidden="false" customHeight="false" outlineLevel="0" collapsed="false">
      <c r="A298" s="25" t="s">
        <v>706</v>
      </c>
      <c r="B298" s="25" t="s">
        <v>2191</v>
      </c>
      <c r="C298" s="24" t="n">
        <v>46023</v>
      </c>
      <c r="D298" s="25" t="s">
        <v>85</v>
      </c>
      <c r="E298" s="21" t="n">
        <v>24000</v>
      </c>
      <c r="F298" s="21" t="n">
        <f aca="false">ROUND(ROUND(E298*100,0)/10,0)/100</f>
        <v>2400</v>
      </c>
      <c r="G298" s="21" t="n">
        <f aca="false">E298+F298</f>
        <v>26400</v>
      </c>
      <c r="H298" s="23" t="n">
        <v>412313999</v>
      </c>
      <c r="I298" s="25"/>
    </row>
    <row r="299" customFormat="false" ht="15" hidden="false" customHeight="false" outlineLevel="0" collapsed="false">
      <c r="A299" s="25" t="s">
        <v>712</v>
      </c>
      <c r="B299" s="25" t="s">
        <v>2192</v>
      </c>
      <c r="C299" s="24" t="n">
        <v>46023</v>
      </c>
      <c r="D299" s="25" t="s">
        <v>119</v>
      </c>
      <c r="E299" s="21" t="n">
        <v>25750</v>
      </c>
      <c r="F299" s="21" t="n">
        <f aca="false">ROUND(ROUND(E299*100,0)/10,0)/100</f>
        <v>2575</v>
      </c>
      <c r="G299" s="21" t="n">
        <f aca="false">E299+F299</f>
        <v>28325</v>
      </c>
      <c r="H299" s="23" t="n">
        <v>412314139</v>
      </c>
      <c r="I299" s="25" t="s">
        <v>713</v>
      </c>
    </row>
    <row r="300" customFormat="false" ht="15" hidden="false" customHeight="false" outlineLevel="0" collapsed="false">
      <c r="A300" s="25" t="s">
        <v>737</v>
      </c>
      <c r="B300" s="25" t="s">
        <v>2193</v>
      </c>
      <c r="C300" s="24" t="n">
        <v>46023</v>
      </c>
      <c r="D300" s="25" t="s">
        <v>85</v>
      </c>
      <c r="E300" s="21" t="n">
        <v>16400</v>
      </c>
      <c r="F300" s="21" t="n">
        <f aca="false">ROUND(ROUND(E300*100,0)/10,0)/100</f>
        <v>1640</v>
      </c>
      <c r="G300" s="21" t="n">
        <f aca="false">E300+F300</f>
        <v>18040</v>
      </c>
      <c r="H300" s="23" t="n">
        <v>412314841</v>
      </c>
      <c r="I300" s="25"/>
    </row>
    <row r="301" customFormat="false" ht="15" hidden="false" customHeight="false" outlineLevel="0" collapsed="false">
      <c r="A301" s="25" t="s">
        <v>771</v>
      </c>
      <c r="B301" s="25" t="s">
        <v>2194</v>
      </c>
      <c r="C301" s="24" t="n">
        <v>46023</v>
      </c>
      <c r="D301" s="25" t="s">
        <v>119</v>
      </c>
      <c r="E301" s="21" t="n">
        <v>28250</v>
      </c>
      <c r="F301" s="21" t="n">
        <f aca="false">ROUND(ROUND(E301*100,0)/10,0)/100</f>
        <v>2825</v>
      </c>
      <c r="G301" s="21" t="n">
        <f aca="false">E301+F301</f>
        <v>31075</v>
      </c>
      <c r="H301" s="23" t="n">
        <v>412315779</v>
      </c>
      <c r="I301" s="25" t="s">
        <v>772</v>
      </c>
    </row>
    <row r="302" customFormat="false" ht="15" hidden="false" customHeight="false" outlineLevel="0" collapsed="false">
      <c r="A302" s="25" t="s">
        <v>785</v>
      </c>
      <c r="B302" s="25" t="s">
        <v>2195</v>
      </c>
      <c r="C302" s="24" t="n">
        <v>46024</v>
      </c>
      <c r="D302" s="25" t="s">
        <v>85</v>
      </c>
      <c r="E302" s="21" t="n">
        <v>26450</v>
      </c>
      <c r="F302" s="21" t="n">
        <f aca="false">ROUND(ROUND(E302*100,0)/10,0)/100</f>
        <v>2645</v>
      </c>
      <c r="G302" s="21" t="n">
        <f aca="false">E302+F302</f>
        <v>29095</v>
      </c>
      <c r="H302" s="23" t="n">
        <v>412316318</v>
      </c>
      <c r="I302" s="25"/>
    </row>
    <row r="303" customFormat="false" ht="15" hidden="false" customHeight="false" outlineLevel="0" collapsed="false">
      <c r="A303" s="25" t="s">
        <v>723</v>
      </c>
      <c r="B303" s="25" t="s">
        <v>2196</v>
      </c>
      <c r="C303" s="24" t="n">
        <v>46025</v>
      </c>
      <c r="D303" s="25" t="s">
        <v>119</v>
      </c>
      <c r="E303" s="21" t="n">
        <v>29100</v>
      </c>
      <c r="F303" s="21" t="n">
        <f aca="false">ROUND(ROUND(E303*100,0)/10,0)/100</f>
        <v>2910</v>
      </c>
      <c r="G303" s="21" t="n">
        <f aca="false">E303+F303</f>
        <v>32010</v>
      </c>
      <c r="H303" s="23" t="n">
        <v>412314484</v>
      </c>
      <c r="I303" s="25" t="s">
        <v>724</v>
      </c>
    </row>
    <row r="304" customFormat="false" ht="15" hidden="false" customHeight="false" outlineLevel="0" collapsed="false">
      <c r="A304" s="25" t="s">
        <v>764</v>
      </c>
      <c r="B304" s="25" t="s">
        <v>2197</v>
      </c>
      <c r="C304" s="24" t="n">
        <v>46025</v>
      </c>
      <c r="D304" s="25" t="s">
        <v>119</v>
      </c>
      <c r="E304" s="21" t="n">
        <v>9600</v>
      </c>
      <c r="F304" s="21" t="n">
        <f aca="false">ROUND(ROUND(E304*100,0)/10,0)/100</f>
        <v>960</v>
      </c>
      <c r="G304" s="21" t="n">
        <f aca="false">E304+F304</f>
        <v>10560</v>
      </c>
      <c r="H304" s="23" t="n">
        <v>412315557</v>
      </c>
      <c r="I304" s="25" t="s">
        <v>765</v>
      </c>
    </row>
    <row r="305" customFormat="false" ht="15" hidden="false" customHeight="false" outlineLevel="0" collapsed="false">
      <c r="A305" s="25" t="s">
        <v>777</v>
      </c>
      <c r="B305" s="25" t="s">
        <v>2198</v>
      </c>
      <c r="C305" s="24" t="n">
        <v>46025</v>
      </c>
      <c r="D305" s="25" t="s">
        <v>119</v>
      </c>
      <c r="E305" s="21" t="n">
        <v>27650</v>
      </c>
      <c r="F305" s="21" t="n">
        <f aca="false">ROUND(ROUND(E305*100,0)/10,0)/100</f>
        <v>2765</v>
      </c>
      <c r="G305" s="21" t="n">
        <f aca="false">E305+F305</f>
        <v>30415</v>
      </c>
      <c r="H305" s="23" t="n">
        <v>412315971</v>
      </c>
      <c r="I305" s="25" t="s">
        <v>778</v>
      </c>
    </row>
    <row r="306" customFormat="false" ht="15" hidden="false" customHeight="false" outlineLevel="0" collapsed="false">
      <c r="A306" s="25" t="s">
        <v>726</v>
      </c>
      <c r="B306" s="25" t="s">
        <v>2199</v>
      </c>
      <c r="C306" s="24" t="n">
        <v>46026</v>
      </c>
      <c r="D306" s="25" t="s">
        <v>85</v>
      </c>
      <c r="E306" s="21" t="n">
        <v>17900</v>
      </c>
      <c r="F306" s="21" t="n">
        <f aca="false">ROUND(ROUND(E306*100,0)/10,0)/100</f>
        <v>1790</v>
      </c>
      <c r="G306" s="21" t="n">
        <f aca="false">E306+F306</f>
        <v>19690</v>
      </c>
      <c r="H306" s="23" t="n">
        <v>412314552</v>
      </c>
      <c r="I306" s="25"/>
    </row>
    <row r="307" customFormat="false" ht="15" hidden="false" customHeight="false" outlineLevel="0" collapsed="false">
      <c r="A307" s="25" t="s">
        <v>733</v>
      </c>
      <c r="B307" s="25" t="s">
        <v>2200</v>
      </c>
      <c r="C307" s="24" t="n">
        <v>46026</v>
      </c>
      <c r="D307" s="25" t="s">
        <v>85</v>
      </c>
      <c r="E307" s="21" t="n">
        <v>21700</v>
      </c>
      <c r="F307" s="21" t="n">
        <f aca="false">ROUND(ROUND(E307*100,0)/10,0)/100</f>
        <v>2170</v>
      </c>
      <c r="G307" s="21" t="n">
        <f aca="false">E307+F307</f>
        <v>23870</v>
      </c>
      <c r="H307" s="23" t="n">
        <v>412314791</v>
      </c>
      <c r="I307" s="25"/>
    </row>
    <row r="308" customFormat="false" ht="15" hidden="false" customHeight="false" outlineLevel="0" collapsed="false">
      <c r="A308" s="25" t="s">
        <v>760</v>
      </c>
      <c r="B308" s="25" t="s">
        <v>2201</v>
      </c>
      <c r="C308" s="24" t="n">
        <v>46026</v>
      </c>
      <c r="D308" s="25" t="s">
        <v>119</v>
      </c>
      <c r="E308" s="21" t="n">
        <v>7050</v>
      </c>
      <c r="F308" s="21" t="n">
        <f aca="false">ROUND(ROUND(E308*100,0)/10,0)/100</f>
        <v>705</v>
      </c>
      <c r="G308" s="21" t="n">
        <f aca="false">E308+F308</f>
        <v>7755</v>
      </c>
      <c r="H308" s="23" t="n">
        <v>412315445</v>
      </c>
      <c r="I308" s="25" t="s">
        <v>761</v>
      </c>
    </row>
    <row r="309" customFormat="false" ht="15" hidden="false" customHeight="false" outlineLevel="0" collapsed="false">
      <c r="A309" s="25" t="s">
        <v>780</v>
      </c>
      <c r="B309" s="25" t="s">
        <v>2202</v>
      </c>
      <c r="C309" s="24" t="n">
        <v>46026</v>
      </c>
      <c r="D309" s="25" t="s">
        <v>85</v>
      </c>
      <c r="E309" s="21" t="n">
        <v>30400</v>
      </c>
      <c r="F309" s="21" t="n">
        <f aca="false">ROUND(ROUND(E309*100,0)/10,0)/100</f>
        <v>3040</v>
      </c>
      <c r="G309" s="21" t="n">
        <f aca="false">E309+F309</f>
        <v>33440</v>
      </c>
      <c r="H309" s="23" t="n">
        <v>412316060</v>
      </c>
      <c r="I309" s="25"/>
    </row>
    <row r="310" customFormat="false" ht="15" hidden="false" customHeight="false" outlineLevel="0" collapsed="false">
      <c r="A310" s="25" t="s">
        <v>742</v>
      </c>
      <c r="B310" s="25" t="s">
        <v>2203</v>
      </c>
      <c r="C310" s="24" t="n">
        <v>46027</v>
      </c>
      <c r="D310" s="25" t="s">
        <v>85</v>
      </c>
      <c r="E310" s="21" t="n">
        <v>45950</v>
      </c>
      <c r="F310" s="21" t="n">
        <f aca="false">ROUND(ROUND(E310*100,0)/10,0)/100</f>
        <v>4595</v>
      </c>
      <c r="G310" s="21" t="n">
        <f aca="false">E310+F310</f>
        <v>50545</v>
      </c>
      <c r="H310" s="23" t="n">
        <v>412314956</v>
      </c>
      <c r="I310" s="25"/>
    </row>
    <row r="311" customFormat="false" ht="15" hidden="false" customHeight="false" outlineLevel="0" collapsed="false">
      <c r="A311" s="25" t="s">
        <v>762</v>
      </c>
      <c r="B311" s="25" t="s">
        <v>2204</v>
      </c>
      <c r="C311" s="24" t="n">
        <v>46027</v>
      </c>
      <c r="D311" s="25" t="s">
        <v>85</v>
      </c>
      <c r="E311" s="21" t="n">
        <v>27950</v>
      </c>
      <c r="F311" s="21" t="n">
        <f aca="false">ROUND(ROUND(E311*100,0)/10,0)/100</f>
        <v>2795</v>
      </c>
      <c r="G311" s="21" t="n">
        <f aca="false">E311+F311</f>
        <v>30745</v>
      </c>
      <c r="H311" s="23" t="n">
        <v>412315473</v>
      </c>
      <c r="I311" s="25"/>
    </row>
    <row r="312" customFormat="false" ht="15" hidden="false" customHeight="false" outlineLevel="0" collapsed="false">
      <c r="A312" s="25" t="s">
        <v>784</v>
      </c>
      <c r="B312" s="25" t="s">
        <v>2205</v>
      </c>
      <c r="C312" s="24" t="n">
        <v>46027</v>
      </c>
      <c r="D312" s="25" t="s">
        <v>85</v>
      </c>
      <c r="E312" s="21" t="n">
        <v>12100</v>
      </c>
      <c r="F312" s="21" t="n">
        <f aca="false">ROUND(ROUND(E312*100,0)/10,0)/100</f>
        <v>1210</v>
      </c>
      <c r="G312" s="21" t="n">
        <f aca="false">E312+F312</f>
        <v>13310</v>
      </c>
      <c r="H312" s="23" t="n">
        <v>412316271</v>
      </c>
      <c r="I312" s="25"/>
    </row>
    <row r="313" customFormat="false" ht="15" hidden="false" customHeight="false" outlineLevel="0" collapsed="false">
      <c r="A313" s="25" t="s">
        <v>788</v>
      </c>
      <c r="B313" s="25" t="s">
        <v>2206</v>
      </c>
      <c r="C313" s="24" t="n">
        <v>46027</v>
      </c>
      <c r="D313" s="25" t="s">
        <v>85</v>
      </c>
      <c r="E313" s="21" t="n">
        <v>5850</v>
      </c>
      <c r="F313" s="21" t="n">
        <f aca="false">ROUND(ROUND(E313*100,0)/10,0)/100</f>
        <v>585</v>
      </c>
      <c r="G313" s="21" t="n">
        <f aca="false">E313+F313</f>
        <v>6435</v>
      </c>
      <c r="H313" s="23" t="n">
        <v>412316408</v>
      </c>
      <c r="I313" s="25"/>
    </row>
    <row r="314" customFormat="false" ht="15" hidden="false" customHeight="false" outlineLevel="0" collapsed="false">
      <c r="A314" s="25" t="s">
        <v>791</v>
      </c>
      <c r="B314" s="25" t="s">
        <v>2207</v>
      </c>
      <c r="C314" s="24" t="n">
        <v>46028</v>
      </c>
      <c r="D314" s="25" t="s">
        <v>85</v>
      </c>
      <c r="E314" s="21" t="n">
        <v>13600</v>
      </c>
      <c r="F314" s="21" t="n">
        <f aca="false">ROUND(ROUND(E314*100,0)/10,0)/100</f>
        <v>1360</v>
      </c>
      <c r="G314" s="21" t="n">
        <f aca="false">E314+F314</f>
        <v>14960</v>
      </c>
      <c r="H314" s="23" t="n">
        <v>412316525</v>
      </c>
      <c r="I314" s="25"/>
    </row>
    <row r="315" customFormat="false" ht="15" hidden="false" customHeight="false" outlineLevel="0" collapsed="false">
      <c r="A315" s="25" t="s">
        <v>758</v>
      </c>
      <c r="B315" s="25" t="s">
        <v>2208</v>
      </c>
      <c r="C315" s="24" t="n">
        <v>46029</v>
      </c>
      <c r="D315" s="25" t="s">
        <v>85</v>
      </c>
      <c r="E315" s="21" t="n">
        <v>40750</v>
      </c>
      <c r="F315" s="21" t="n">
        <f aca="false">ROUND(ROUND(E315*100,0)/10,0)/100</f>
        <v>4075</v>
      </c>
      <c r="G315" s="21" t="n">
        <f aca="false">E315+F315</f>
        <v>44825</v>
      </c>
      <c r="H315" s="23" t="n">
        <v>412315396</v>
      </c>
      <c r="I315" s="25"/>
    </row>
    <row r="316" customFormat="false" ht="15" hidden="false" customHeight="false" outlineLevel="0" collapsed="false">
      <c r="A316" s="25" t="s">
        <v>792</v>
      </c>
      <c r="B316" s="25" t="s">
        <v>2209</v>
      </c>
      <c r="C316" s="24" t="n">
        <v>46029</v>
      </c>
      <c r="D316" s="25" t="s">
        <v>85</v>
      </c>
      <c r="E316" s="21" t="n">
        <v>18000</v>
      </c>
      <c r="F316" s="21" t="n">
        <f aca="false">ROUND(ROUND(E316*100,0)/10,0)/100</f>
        <v>1800</v>
      </c>
      <c r="G316" s="21" t="n">
        <f aca="false">E316+F316</f>
        <v>19800</v>
      </c>
      <c r="H316" s="23" t="n">
        <v>412316579</v>
      </c>
      <c r="I316" s="25"/>
    </row>
    <row r="317" customFormat="false" ht="15" hidden="false" customHeight="false" outlineLevel="0" collapsed="false">
      <c r="A317" s="25" t="s">
        <v>749</v>
      </c>
      <c r="B317" s="25" t="s">
        <v>2210</v>
      </c>
      <c r="C317" s="24" t="n">
        <v>46030</v>
      </c>
      <c r="D317" s="25" t="s">
        <v>119</v>
      </c>
      <c r="E317" s="21" t="n">
        <v>17050</v>
      </c>
      <c r="F317" s="21" t="n">
        <f aca="false">ROUND(ROUND(E317*100,0)/10,0)/100</f>
        <v>1705</v>
      </c>
      <c r="G317" s="21" t="n">
        <f aca="false">E317+F317</f>
        <v>18755</v>
      </c>
      <c r="H317" s="23" t="n">
        <v>412315135</v>
      </c>
      <c r="I317" s="25" t="s">
        <v>750</v>
      </c>
    </row>
    <row r="318" customFormat="false" ht="15" hidden="false" customHeight="false" outlineLevel="0" collapsed="false">
      <c r="A318" s="25" t="s">
        <v>754</v>
      </c>
      <c r="B318" s="25" t="s">
        <v>2211</v>
      </c>
      <c r="C318" s="24" t="n">
        <v>46030</v>
      </c>
      <c r="D318" s="25" t="s">
        <v>119</v>
      </c>
      <c r="E318" s="21" t="n">
        <v>11800</v>
      </c>
      <c r="F318" s="21" t="n">
        <f aca="false">ROUND(ROUND(E318*100,0)/10,0)/100</f>
        <v>1180</v>
      </c>
      <c r="G318" s="21" t="n">
        <f aca="false">E318+F318</f>
        <v>12980</v>
      </c>
      <c r="H318" s="23" t="n">
        <v>412315343</v>
      </c>
      <c r="I318" s="25" t="s">
        <v>755</v>
      </c>
    </row>
    <row r="319" customFormat="false" ht="15" hidden="false" customHeight="false" outlineLevel="0" collapsed="false">
      <c r="A319" s="25" t="s">
        <v>768</v>
      </c>
      <c r="B319" s="25" t="s">
        <v>2212</v>
      </c>
      <c r="C319" s="24" t="n">
        <v>46030</v>
      </c>
      <c r="D319" s="25" t="s">
        <v>85</v>
      </c>
      <c r="E319" s="21" t="n">
        <v>22750</v>
      </c>
      <c r="F319" s="21" t="n">
        <f aca="false">ROUND(ROUND(E319*100,0)/10,0)/100</f>
        <v>2275</v>
      </c>
      <c r="G319" s="21" t="n">
        <f aca="false">E319+F319</f>
        <v>25025</v>
      </c>
      <c r="H319" s="23" t="n">
        <v>412315654</v>
      </c>
      <c r="I319" s="25"/>
    </row>
    <row r="320" customFormat="false" ht="15" hidden="false" customHeight="false" outlineLevel="0" collapsed="false">
      <c r="A320" s="25" t="s">
        <v>779</v>
      </c>
      <c r="B320" s="25" t="s">
        <v>2213</v>
      </c>
      <c r="C320" s="24" t="n">
        <v>46030</v>
      </c>
      <c r="D320" s="25" t="s">
        <v>85</v>
      </c>
      <c r="E320" s="21" t="n">
        <v>8100</v>
      </c>
      <c r="F320" s="21" t="n">
        <f aca="false">ROUND(ROUND(E320*100,0)/10,0)/100</f>
        <v>810</v>
      </c>
      <c r="G320" s="21" t="n">
        <f aca="false">E320+F320</f>
        <v>8910</v>
      </c>
      <c r="H320" s="23" t="n">
        <v>412316041</v>
      </c>
      <c r="I320" s="25"/>
    </row>
    <row r="321" customFormat="false" ht="15" hidden="false" customHeight="false" outlineLevel="0" collapsed="false">
      <c r="A321" s="25" t="s">
        <v>781</v>
      </c>
      <c r="B321" s="25" t="s">
        <v>2214</v>
      </c>
      <c r="C321" s="24" t="n">
        <v>46031</v>
      </c>
      <c r="D321" s="25" t="s">
        <v>85</v>
      </c>
      <c r="E321" s="21" t="n">
        <v>14950</v>
      </c>
      <c r="F321" s="21" t="n">
        <f aca="false">ROUND(ROUND(E321*100,0)/10,0)/100</f>
        <v>1495</v>
      </c>
      <c r="G321" s="21" t="n">
        <f aca="false">E321+F321</f>
        <v>16445</v>
      </c>
      <c r="H321" s="23" t="n">
        <v>412316109</v>
      </c>
      <c r="I321" s="25"/>
    </row>
    <row r="322" customFormat="false" ht="15" hidden="false" customHeight="false" outlineLevel="0" collapsed="false">
      <c r="A322" s="25" t="s">
        <v>786</v>
      </c>
      <c r="B322" s="25" t="s">
        <v>2215</v>
      </c>
      <c r="C322" s="24" t="n">
        <v>46032</v>
      </c>
      <c r="D322" s="25" t="s">
        <v>119</v>
      </c>
      <c r="E322" s="21" t="n">
        <v>26550</v>
      </c>
      <c r="F322" s="21" t="n">
        <f aca="false">ROUND(ROUND(E322*100,0)/10,0)/100</f>
        <v>2655</v>
      </c>
      <c r="G322" s="21" t="n">
        <f aca="false">E322+F322</f>
        <v>29205</v>
      </c>
      <c r="H322" s="23" t="n">
        <v>412316363</v>
      </c>
      <c r="I322" s="25" t="s">
        <v>787</v>
      </c>
    </row>
    <row r="323" customFormat="false" ht="15" hidden="false" customHeight="false" outlineLevel="0" collapsed="false">
      <c r="A323" s="25" t="s">
        <v>799</v>
      </c>
      <c r="B323" s="25" t="s">
        <v>2216</v>
      </c>
      <c r="C323" s="24" t="n">
        <v>46032</v>
      </c>
      <c r="D323" s="25" t="s">
        <v>85</v>
      </c>
      <c r="E323" s="21" t="n">
        <v>10150</v>
      </c>
      <c r="F323" s="21" t="n">
        <f aca="false">ROUND(ROUND(E323*100,0)/10,0)/100</f>
        <v>1015</v>
      </c>
      <c r="G323" s="21" t="n">
        <f aca="false">E323+F323</f>
        <v>11165</v>
      </c>
      <c r="H323" s="23" t="n">
        <v>412316879</v>
      </c>
      <c r="I323" s="25"/>
    </row>
    <row r="324" customFormat="false" ht="15" hidden="false" customHeight="false" outlineLevel="0" collapsed="false">
      <c r="A324" s="25" t="s">
        <v>766</v>
      </c>
      <c r="B324" s="25" t="s">
        <v>2217</v>
      </c>
      <c r="C324" s="24" t="n">
        <v>46033</v>
      </c>
      <c r="D324" s="25" t="s">
        <v>119</v>
      </c>
      <c r="E324" s="21" t="n">
        <v>31850</v>
      </c>
      <c r="F324" s="21" t="n">
        <f aca="false">ROUND(ROUND(E324*100,0)/10,0)/100</f>
        <v>3185</v>
      </c>
      <c r="G324" s="21" t="n">
        <f aca="false">E324+F324</f>
        <v>35035</v>
      </c>
      <c r="H324" s="23" t="n">
        <v>412315589</v>
      </c>
      <c r="I324" s="25" t="s">
        <v>767</v>
      </c>
    </row>
    <row r="325" customFormat="false" ht="15" hidden="false" customHeight="false" outlineLevel="0" collapsed="false">
      <c r="A325" s="25" t="s">
        <v>795</v>
      </c>
      <c r="B325" s="25" t="s">
        <v>2218</v>
      </c>
      <c r="C325" s="24" t="n">
        <v>46033</v>
      </c>
      <c r="D325" s="25" t="s">
        <v>85</v>
      </c>
      <c r="E325" s="21" t="n">
        <v>16600</v>
      </c>
      <c r="F325" s="21" t="n">
        <f aca="false">ROUND(ROUND(E325*100,0)/10,0)/100</f>
        <v>1660</v>
      </c>
      <c r="G325" s="21" t="n">
        <f aca="false">E325+F325</f>
        <v>18260</v>
      </c>
      <c r="H325" s="23" t="n">
        <v>412316736</v>
      </c>
      <c r="I325" s="25"/>
    </row>
    <row r="326" customFormat="false" ht="15" hidden="false" customHeight="false" outlineLevel="0" collapsed="false">
      <c r="A326" s="25" t="s">
        <v>809</v>
      </c>
      <c r="B326" s="25" t="s">
        <v>2219</v>
      </c>
      <c r="C326" s="24" t="n">
        <v>46033</v>
      </c>
      <c r="D326" s="25" t="s">
        <v>85</v>
      </c>
      <c r="E326" s="21" t="n">
        <v>44300</v>
      </c>
      <c r="F326" s="21" t="n">
        <f aca="false">ROUND(ROUND(E326*100,0)/10,0)/100</f>
        <v>4430</v>
      </c>
      <c r="G326" s="21" t="n">
        <f aca="false">E326+F326</f>
        <v>48730</v>
      </c>
      <c r="H326" s="23" t="n">
        <v>412317229</v>
      </c>
      <c r="I326" s="25"/>
    </row>
    <row r="327" customFormat="false" ht="15" hidden="false" customHeight="false" outlineLevel="0" collapsed="false">
      <c r="A327" s="25" t="s">
        <v>793</v>
      </c>
      <c r="B327" s="25" t="s">
        <v>2220</v>
      </c>
      <c r="C327" s="24" t="n">
        <v>46034</v>
      </c>
      <c r="D327" s="25" t="s">
        <v>85</v>
      </c>
      <c r="E327" s="21" t="n">
        <v>18900</v>
      </c>
      <c r="F327" s="21" t="n">
        <f aca="false">ROUND(ROUND(E327*100,0)/10,0)/100</f>
        <v>1890</v>
      </c>
      <c r="G327" s="21" t="n">
        <f aca="false">E327+F327</f>
        <v>20790</v>
      </c>
      <c r="H327" s="23" t="n">
        <v>412316679</v>
      </c>
      <c r="I327" s="25"/>
    </row>
    <row r="328" customFormat="false" ht="15" hidden="false" customHeight="false" outlineLevel="0" collapsed="false">
      <c r="A328" s="25" t="s">
        <v>796</v>
      </c>
      <c r="B328" s="25" t="s">
        <v>2221</v>
      </c>
      <c r="C328" s="24" t="n">
        <v>46034</v>
      </c>
      <c r="D328" s="25" t="s">
        <v>119</v>
      </c>
      <c r="E328" s="21" t="n">
        <v>15800</v>
      </c>
      <c r="F328" s="21" t="n">
        <f aca="false">ROUND(ROUND(E328*100,0)/10,0)/100</f>
        <v>1580</v>
      </c>
      <c r="G328" s="21" t="n">
        <f aca="false">E328+F328</f>
        <v>17380</v>
      </c>
      <c r="H328" s="23" t="n">
        <v>412316823</v>
      </c>
      <c r="I328" s="25" t="s">
        <v>797</v>
      </c>
    </row>
    <row r="329" customFormat="false" ht="15" hidden="false" customHeight="false" outlineLevel="0" collapsed="false">
      <c r="A329" s="25" t="s">
        <v>801</v>
      </c>
      <c r="B329" s="25" t="s">
        <v>2222</v>
      </c>
      <c r="C329" s="24" t="n">
        <v>46034</v>
      </c>
      <c r="D329" s="25" t="s">
        <v>119</v>
      </c>
      <c r="E329" s="21" t="n">
        <v>21650</v>
      </c>
      <c r="F329" s="21" t="n">
        <f aca="false">ROUND(ROUND(E329*100,0)/10,0)/100</f>
        <v>2165</v>
      </c>
      <c r="G329" s="21" t="n">
        <f aca="false">E329+F329</f>
        <v>23815</v>
      </c>
      <c r="H329" s="23" t="n">
        <v>412316986</v>
      </c>
      <c r="I329" s="25" t="s">
        <v>802</v>
      </c>
    </row>
    <row r="330" customFormat="false" ht="15" hidden="false" customHeight="false" outlineLevel="0" collapsed="false">
      <c r="A330" s="25" t="s">
        <v>775</v>
      </c>
      <c r="B330" s="25" t="s">
        <v>2223</v>
      </c>
      <c r="C330" s="24" t="n">
        <v>46035</v>
      </c>
      <c r="D330" s="25" t="s">
        <v>85</v>
      </c>
      <c r="E330" s="21" t="n">
        <v>6050</v>
      </c>
      <c r="F330" s="21" t="n">
        <f aca="false">ROUND(ROUND(E330*100,0)/10,0)/100</f>
        <v>605</v>
      </c>
      <c r="G330" s="21" t="n">
        <f aca="false">E330+F330</f>
        <v>6655</v>
      </c>
      <c r="H330" s="23" t="n">
        <v>412315926</v>
      </c>
      <c r="I330" s="25"/>
    </row>
    <row r="331" customFormat="false" ht="15" hidden="false" customHeight="false" outlineLevel="0" collapsed="false">
      <c r="A331" s="25" t="s">
        <v>800</v>
      </c>
      <c r="B331" s="25" t="s">
        <v>2224</v>
      </c>
      <c r="C331" s="24" t="n">
        <v>46035</v>
      </c>
      <c r="D331" s="25" t="s">
        <v>85</v>
      </c>
      <c r="E331" s="21" t="n">
        <v>14050</v>
      </c>
      <c r="F331" s="21" t="n">
        <f aca="false">ROUND(ROUND(E331*100,0)/10,0)/100</f>
        <v>1405</v>
      </c>
      <c r="G331" s="21" t="n">
        <f aca="false">E331+F331</f>
        <v>15455</v>
      </c>
      <c r="H331" s="23" t="n">
        <v>412316950</v>
      </c>
      <c r="I331" s="25"/>
    </row>
    <row r="332" customFormat="false" ht="15" hidden="false" customHeight="false" outlineLevel="0" collapsed="false">
      <c r="A332" s="25" t="s">
        <v>782</v>
      </c>
      <c r="B332" s="25" t="s">
        <v>2225</v>
      </c>
      <c r="C332" s="24" t="n">
        <v>46036</v>
      </c>
      <c r="D332" s="25" t="s">
        <v>119</v>
      </c>
      <c r="E332" s="21" t="n">
        <v>7850</v>
      </c>
      <c r="F332" s="21" t="n">
        <f aca="false">ROUND(ROUND(E332*100,0)/10,0)/100</f>
        <v>785</v>
      </c>
      <c r="G332" s="21" t="n">
        <f aca="false">E332+F332</f>
        <v>8635</v>
      </c>
      <c r="H332" s="23" t="n">
        <v>412316211</v>
      </c>
      <c r="I332" s="25" t="s">
        <v>783</v>
      </c>
    </row>
    <row r="333" customFormat="false" ht="15" hidden="false" customHeight="false" outlineLevel="0" collapsed="false">
      <c r="A333" s="25" t="s">
        <v>798</v>
      </c>
      <c r="B333" s="25" t="s">
        <v>2226</v>
      </c>
      <c r="C333" s="24" t="n">
        <v>46036</v>
      </c>
      <c r="D333" s="25" t="s">
        <v>85</v>
      </c>
      <c r="E333" s="21" t="n">
        <v>10600</v>
      </c>
      <c r="F333" s="21" t="n">
        <f aca="false">ROUND(ROUND(E333*100,0)/10,0)/100</f>
        <v>1060</v>
      </c>
      <c r="G333" s="21" t="n">
        <f aca="false">E333+F333</f>
        <v>11660</v>
      </c>
      <c r="H333" s="23" t="n">
        <v>412316859</v>
      </c>
      <c r="I333" s="25"/>
    </row>
    <row r="334" customFormat="false" ht="15" hidden="false" customHeight="false" outlineLevel="0" collapsed="false">
      <c r="A334" s="25" t="s">
        <v>810</v>
      </c>
      <c r="B334" s="25" t="s">
        <v>2227</v>
      </c>
      <c r="C334" s="24" t="n">
        <v>46036</v>
      </c>
      <c r="D334" s="25" t="s">
        <v>119</v>
      </c>
      <c r="E334" s="21" t="n">
        <v>23300</v>
      </c>
      <c r="F334" s="21" t="n">
        <f aca="false">ROUND(ROUND(E334*100,0)/10,0)/100</f>
        <v>2330</v>
      </c>
      <c r="G334" s="21" t="n">
        <f aca="false">E334+F334</f>
        <v>25630</v>
      </c>
      <c r="H334" s="23" t="n">
        <v>412317285</v>
      </c>
      <c r="I334" s="25" t="s">
        <v>811</v>
      </c>
    </row>
    <row r="335" customFormat="false" ht="15" hidden="false" customHeight="false" outlineLevel="0" collapsed="false">
      <c r="A335" s="25" t="s">
        <v>794</v>
      </c>
      <c r="B335" s="25" t="s">
        <v>2228</v>
      </c>
      <c r="C335" s="24" t="n">
        <v>46037</v>
      </c>
      <c r="D335" s="25" t="s">
        <v>85</v>
      </c>
      <c r="E335" s="21" t="n">
        <v>30700</v>
      </c>
      <c r="F335" s="21" t="n">
        <f aca="false">ROUND(ROUND(E335*100,0)/10,0)/100</f>
        <v>3070</v>
      </c>
      <c r="G335" s="21" t="n">
        <f aca="false">E335+F335</f>
        <v>33770</v>
      </c>
      <c r="H335" s="23" t="n">
        <v>412316711</v>
      </c>
      <c r="I335" s="25"/>
    </row>
    <row r="336" customFormat="false" ht="15" hidden="false" customHeight="false" outlineLevel="0" collapsed="false">
      <c r="A336" s="25" t="s">
        <v>807</v>
      </c>
      <c r="B336" s="25" t="s">
        <v>2229</v>
      </c>
      <c r="C336" s="24" t="n">
        <v>46037</v>
      </c>
      <c r="D336" s="25" t="s">
        <v>85</v>
      </c>
      <c r="E336" s="21" t="n">
        <v>8400</v>
      </c>
      <c r="F336" s="21" t="n">
        <f aca="false">ROUND(ROUND(E336*100,0)/10,0)/100</f>
        <v>840</v>
      </c>
      <c r="G336" s="21" t="n">
        <f aca="false">E336+F336</f>
        <v>9240</v>
      </c>
      <c r="H336" s="23" t="n">
        <v>412317114</v>
      </c>
      <c r="I336" s="25"/>
    </row>
    <row r="337" customFormat="false" ht="15" hidden="false" customHeight="false" outlineLevel="0" collapsed="false">
      <c r="A337" s="25" t="s">
        <v>819</v>
      </c>
      <c r="B337" s="25" t="s">
        <v>2230</v>
      </c>
      <c r="C337" s="24" t="n">
        <v>46037</v>
      </c>
      <c r="D337" s="25" t="s">
        <v>85</v>
      </c>
      <c r="E337" s="21" t="n">
        <v>9400</v>
      </c>
      <c r="F337" s="21" t="n">
        <f aca="false">ROUND(ROUND(E337*100,0)/10,0)/100</f>
        <v>940</v>
      </c>
      <c r="G337" s="21" t="n">
        <f aca="false">E337+F337</f>
        <v>10340</v>
      </c>
      <c r="H337" s="23" t="n">
        <v>412317593</v>
      </c>
      <c r="I337" s="25"/>
    </row>
    <row r="338" customFormat="false" ht="15" hidden="false" customHeight="false" outlineLevel="0" collapsed="false">
      <c r="A338" s="25" t="s">
        <v>789</v>
      </c>
      <c r="B338" s="25" t="s">
        <v>2231</v>
      </c>
      <c r="C338" s="24" t="n">
        <v>46038</v>
      </c>
      <c r="D338" s="25" t="s">
        <v>85</v>
      </c>
      <c r="E338" s="21" t="n">
        <v>2400</v>
      </c>
      <c r="F338" s="21" t="n">
        <f aca="false">ROUND(ROUND(E338*100,0)/10,0)/100</f>
        <v>240</v>
      </c>
      <c r="G338" s="21" t="n">
        <f aca="false">E338+F338</f>
        <v>2640</v>
      </c>
      <c r="H338" s="23" t="n">
        <v>412316485</v>
      </c>
      <c r="I338" s="25"/>
    </row>
    <row r="339" customFormat="false" ht="15" hidden="false" customHeight="false" outlineLevel="0" collapsed="false">
      <c r="A339" s="25" t="s">
        <v>813</v>
      </c>
      <c r="B339" s="25" t="s">
        <v>2232</v>
      </c>
      <c r="C339" s="24" t="n">
        <v>46038</v>
      </c>
      <c r="D339" s="25" t="s">
        <v>85</v>
      </c>
      <c r="E339" s="21" t="n">
        <v>8450</v>
      </c>
      <c r="F339" s="21" t="n">
        <f aca="false">ROUND(ROUND(E339*100,0)/10,0)/100</f>
        <v>845</v>
      </c>
      <c r="G339" s="21" t="n">
        <f aca="false">E339+F339</f>
        <v>9295</v>
      </c>
      <c r="H339" s="23" t="n">
        <v>412317409</v>
      </c>
      <c r="I339" s="25"/>
    </row>
    <row r="340" customFormat="false" ht="15" hidden="false" customHeight="false" outlineLevel="0" collapsed="false">
      <c r="A340" s="25" t="s">
        <v>820</v>
      </c>
      <c r="B340" s="25" t="s">
        <v>2233</v>
      </c>
      <c r="C340" s="24" t="n">
        <v>46038</v>
      </c>
      <c r="D340" s="25" t="s">
        <v>119</v>
      </c>
      <c r="E340" s="21" t="n">
        <v>10300</v>
      </c>
      <c r="F340" s="21" t="n">
        <f aca="false">ROUND(ROUND(E340*100,0)/10,0)/100</f>
        <v>1030</v>
      </c>
      <c r="G340" s="21" t="n">
        <f aca="false">E340+F340</f>
        <v>11330</v>
      </c>
      <c r="H340" s="23" t="n">
        <v>412317641</v>
      </c>
      <c r="I340" s="25" t="s">
        <v>821</v>
      </c>
    </row>
    <row r="341" customFormat="false" ht="15" hidden="false" customHeight="false" outlineLevel="0" collapsed="false">
      <c r="A341" s="25" t="s">
        <v>825</v>
      </c>
      <c r="B341" s="25" t="s">
        <v>2234</v>
      </c>
      <c r="C341" s="24" t="n">
        <v>46038</v>
      </c>
      <c r="D341" s="25" t="s">
        <v>119</v>
      </c>
      <c r="E341" s="21" t="n">
        <v>15950</v>
      </c>
      <c r="F341" s="21" t="n">
        <f aca="false">ROUND(ROUND(E341*100,0)/10,0)/100</f>
        <v>1595</v>
      </c>
      <c r="G341" s="21" t="n">
        <f aca="false">E341+F341</f>
        <v>17545</v>
      </c>
      <c r="H341" s="23" t="n">
        <v>412317863</v>
      </c>
      <c r="I341" s="25" t="s">
        <v>826</v>
      </c>
    </row>
    <row r="342" customFormat="false" ht="15" hidden="false" customHeight="false" outlineLevel="0" collapsed="false">
      <c r="A342" s="25" t="s">
        <v>808</v>
      </c>
      <c r="B342" s="25" t="s">
        <v>2235</v>
      </c>
      <c r="C342" s="24" t="n">
        <v>46039</v>
      </c>
      <c r="D342" s="25" t="s">
        <v>85</v>
      </c>
      <c r="E342" s="21" t="n">
        <v>17900</v>
      </c>
      <c r="F342" s="21" t="n">
        <f aca="false">ROUND(ROUND(E342*100,0)/10,0)/100</f>
        <v>1790</v>
      </c>
      <c r="G342" s="21" t="n">
        <f aca="false">E342+F342</f>
        <v>19690</v>
      </c>
      <c r="H342" s="23" t="n">
        <v>412317138</v>
      </c>
      <c r="I342" s="25"/>
    </row>
    <row r="343" customFormat="false" ht="15" hidden="false" customHeight="false" outlineLevel="0" collapsed="false">
      <c r="A343" s="25" t="s">
        <v>815</v>
      </c>
      <c r="B343" s="25" t="s">
        <v>2236</v>
      </c>
      <c r="C343" s="24" t="n">
        <v>46039</v>
      </c>
      <c r="D343" s="25" t="s">
        <v>85</v>
      </c>
      <c r="E343" s="21" t="n">
        <v>6200</v>
      </c>
      <c r="F343" s="21" t="n">
        <f aca="false">ROUND(ROUND(E343*100,0)/10,0)/100</f>
        <v>620</v>
      </c>
      <c r="G343" s="21" t="n">
        <f aca="false">E343+F343</f>
        <v>6820</v>
      </c>
      <c r="H343" s="23" t="n">
        <v>412317487</v>
      </c>
      <c r="I343" s="25"/>
    </row>
    <row r="344" customFormat="false" ht="15" hidden="false" customHeight="false" outlineLevel="0" collapsed="false">
      <c r="A344" s="25" t="s">
        <v>836</v>
      </c>
      <c r="B344" s="25" t="s">
        <v>2237</v>
      </c>
      <c r="C344" s="24" t="n">
        <v>46039</v>
      </c>
      <c r="D344" s="25" t="s">
        <v>119</v>
      </c>
      <c r="E344" s="21" t="n">
        <v>16150</v>
      </c>
      <c r="F344" s="21" t="n">
        <f aca="false">ROUND(ROUND(E344*100,0)/10,0)/100</f>
        <v>1615</v>
      </c>
      <c r="G344" s="21" t="n">
        <f aca="false">E344+F344</f>
        <v>17765</v>
      </c>
      <c r="H344" s="23" t="n">
        <v>412318226</v>
      </c>
      <c r="I344" s="25" t="s">
        <v>837</v>
      </c>
    </row>
    <row r="345" customFormat="false" ht="15" hidden="false" customHeight="false" outlineLevel="0" collapsed="false">
      <c r="A345" s="25" t="s">
        <v>822</v>
      </c>
      <c r="B345" s="25" t="s">
        <v>2238</v>
      </c>
      <c r="C345" s="24" t="n">
        <v>46040</v>
      </c>
      <c r="D345" s="25" t="s">
        <v>119</v>
      </c>
      <c r="E345" s="21" t="n">
        <v>18950</v>
      </c>
      <c r="F345" s="21" t="n">
        <f aca="false">ROUND(ROUND(E345*100,0)/10,0)/100</f>
        <v>1895</v>
      </c>
      <c r="G345" s="21" t="n">
        <f aca="false">E345+F345</f>
        <v>20845</v>
      </c>
      <c r="H345" s="23" t="n">
        <v>412317740</v>
      </c>
      <c r="I345" s="25" t="s">
        <v>823</v>
      </c>
    </row>
    <row r="346" customFormat="false" ht="15" hidden="false" customHeight="false" outlineLevel="0" collapsed="false">
      <c r="A346" s="25" t="s">
        <v>828</v>
      </c>
      <c r="B346" s="25" t="s">
        <v>2239</v>
      </c>
      <c r="C346" s="24" t="n">
        <v>46040</v>
      </c>
      <c r="D346" s="25" t="s">
        <v>85</v>
      </c>
      <c r="E346" s="21" t="n">
        <v>24500</v>
      </c>
      <c r="F346" s="21" t="n">
        <f aca="false">ROUND(ROUND(E346*100,0)/10,0)/100</f>
        <v>2450</v>
      </c>
      <c r="G346" s="21" t="n">
        <f aca="false">E346+F346</f>
        <v>26950</v>
      </c>
      <c r="H346" s="23" t="n">
        <v>412317952</v>
      </c>
      <c r="I346" s="25"/>
    </row>
    <row r="347" customFormat="false" ht="15" hidden="false" customHeight="false" outlineLevel="0" collapsed="false">
      <c r="A347" s="25" t="s">
        <v>830</v>
      </c>
      <c r="B347" s="25" t="s">
        <v>2240</v>
      </c>
      <c r="C347" s="24" t="n">
        <v>46040</v>
      </c>
      <c r="D347" s="25" t="s">
        <v>85</v>
      </c>
      <c r="E347" s="21" t="n">
        <v>22000</v>
      </c>
      <c r="F347" s="21" t="n">
        <f aca="false">ROUND(ROUND(E347*100,0)/10,0)/100</f>
        <v>2200</v>
      </c>
      <c r="G347" s="21" t="n">
        <f aca="false">E347+F347</f>
        <v>24200</v>
      </c>
      <c r="H347" s="23" t="n">
        <v>412318035</v>
      </c>
      <c r="I347" s="25"/>
    </row>
    <row r="348" customFormat="false" ht="15" hidden="false" customHeight="false" outlineLevel="0" collapsed="false">
      <c r="A348" s="25" t="s">
        <v>832</v>
      </c>
      <c r="B348" s="25" t="s">
        <v>2241</v>
      </c>
      <c r="C348" s="24" t="n">
        <v>46040</v>
      </c>
      <c r="D348" s="25" t="s">
        <v>85</v>
      </c>
      <c r="E348" s="21" t="n">
        <v>28950</v>
      </c>
      <c r="F348" s="21" t="n">
        <f aca="false">ROUND(ROUND(E348*100,0)/10,0)/100</f>
        <v>2895</v>
      </c>
      <c r="G348" s="21" t="n">
        <f aca="false">E348+F348</f>
        <v>31845</v>
      </c>
      <c r="H348" s="23" t="n">
        <v>412318123</v>
      </c>
      <c r="I348" s="25"/>
    </row>
    <row r="349" customFormat="false" ht="15" hidden="false" customHeight="false" outlineLevel="0" collapsed="false">
      <c r="A349" s="25" t="s">
        <v>824</v>
      </c>
      <c r="B349" s="25" t="s">
        <v>2242</v>
      </c>
      <c r="C349" s="24" t="n">
        <v>46042</v>
      </c>
      <c r="D349" s="25" t="s">
        <v>85</v>
      </c>
      <c r="E349" s="21" t="n">
        <v>15700</v>
      </c>
      <c r="F349" s="21" t="n">
        <f aca="false">ROUND(ROUND(E349*100,0)/10,0)/100</f>
        <v>1570</v>
      </c>
      <c r="G349" s="21" t="n">
        <f aca="false">E349+F349</f>
        <v>17270</v>
      </c>
      <c r="H349" s="23" t="n">
        <v>412317805</v>
      </c>
      <c r="I349" s="25"/>
    </row>
    <row r="350" customFormat="false" ht="15" hidden="false" customHeight="false" outlineLevel="0" collapsed="false">
      <c r="A350" s="25" t="s">
        <v>804</v>
      </c>
      <c r="B350" s="25" t="s">
        <v>2243</v>
      </c>
      <c r="C350" s="24" t="n">
        <v>46043</v>
      </c>
      <c r="D350" s="25" t="s">
        <v>119</v>
      </c>
      <c r="E350" s="21" t="n">
        <v>3600</v>
      </c>
      <c r="F350" s="21" t="n">
        <f aca="false">ROUND(ROUND(E350*100,0)/10,0)/100</f>
        <v>360</v>
      </c>
      <c r="G350" s="21" t="n">
        <f aca="false">E350+F350</f>
        <v>3960</v>
      </c>
      <c r="H350" s="23" t="n">
        <v>412317059</v>
      </c>
      <c r="I350" s="25" t="s">
        <v>805</v>
      </c>
    </row>
    <row r="351" customFormat="false" ht="15" hidden="false" customHeight="false" outlineLevel="0" collapsed="false">
      <c r="A351" s="25" t="s">
        <v>838</v>
      </c>
      <c r="B351" s="25" t="s">
        <v>2244</v>
      </c>
      <c r="C351" s="24" t="n">
        <v>46043</v>
      </c>
      <c r="D351" s="25" t="s">
        <v>85</v>
      </c>
      <c r="E351" s="21" t="n">
        <v>16100</v>
      </c>
      <c r="F351" s="21" t="n">
        <f aca="false">ROUND(ROUND(E351*100,0)/10,0)/100</f>
        <v>1610</v>
      </c>
      <c r="G351" s="21" t="n">
        <f aca="false">E351+F351</f>
        <v>17710</v>
      </c>
      <c r="H351" s="23" t="n">
        <v>412318251</v>
      </c>
      <c r="I351" s="25"/>
    </row>
    <row r="352" customFormat="false" ht="15" hidden="false" customHeight="false" outlineLevel="0" collapsed="false">
      <c r="A352" s="25" t="s">
        <v>829</v>
      </c>
      <c r="B352" s="25" t="s">
        <v>2245</v>
      </c>
      <c r="C352" s="24" t="n">
        <v>46044</v>
      </c>
      <c r="D352" s="25" t="s">
        <v>85</v>
      </c>
      <c r="E352" s="21" t="n">
        <v>11250</v>
      </c>
      <c r="F352" s="21" t="n">
        <f aca="false">ROUND(ROUND(E352*100,0)/10,0)/100</f>
        <v>1125</v>
      </c>
      <c r="G352" s="21" t="n">
        <f aca="false">E352+F352</f>
        <v>12375</v>
      </c>
      <c r="H352" s="23" t="n">
        <v>412318004</v>
      </c>
      <c r="I352" s="25"/>
    </row>
    <row r="353" customFormat="false" ht="15" hidden="false" customHeight="false" outlineLevel="0" collapsed="false">
      <c r="A353" s="25" t="s">
        <v>803</v>
      </c>
      <c r="B353" s="25" t="s">
        <v>2246</v>
      </c>
      <c r="C353" s="24" t="n">
        <v>46045</v>
      </c>
      <c r="D353" s="25" t="s">
        <v>85</v>
      </c>
      <c r="E353" s="21" t="n">
        <v>30100</v>
      </c>
      <c r="F353" s="21" t="n">
        <f aca="false">ROUND(ROUND(E353*100,0)/10,0)/100</f>
        <v>3010</v>
      </c>
      <c r="G353" s="21" t="n">
        <f aca="false">E353+F353</f>
        <v>33110</v>
      </c>
      <c r="H353" s="23" t="n">
        <v>412317022</v>
      </c>
      <c r="I353" s="25"/>
    </row>
    <row r="354" customFormat="false" ht="15" hidden="false" customHeight="false" outlineLevel="0" collapsed="false">
      <c r="A354" s="25" t="s">
        <v>812</v>
      </c>
      <c r="B354" s="25" t="s">
        <v>2247</v>
      </c>
      <c r="C354" s="24" t="n">
        <v>46045</v>
      </c>
      <c r="D354" s="25" t="s">
        <v>85</v>
      </c>
      <c r="E354" s="21" t="n">
        <v>28350</v>
      </c>
      <c r="F354" s="21" t="n">
        <f aca="false">ROUND(ROUND(E354*100,0)/10,0)/100</f>
        <v>2835</v>
      </c>
      <c r="G354" s="21" t="n">
        <f aca="false">E354+F354</f>
        <v>31185</v>
      </c>
      <c r="H354" s="23" t="n">
        <v>412317319</v>
      </c>
      <c r="I354" s="25"/>
    </row>
    <row r="355" customFormat="false" ht="15" hidden="false" customHeight="false" outlineLevel="0" collapsed="false">
      <c r="A355" s="25" t="s">
        <v>848</v>
      </c>
      <c r="B355" s="25" t="s">
        <v>2248</v>
      </c>
      <c r="C355" s="24" t="n">
        <v>46045</v>
      </c>
      <c r="D355" s="25" t="s">
        <v>85</v>
      </c>
      <c r="E355" s="21" t="n">
        <v>26450</v>
      </c>
      <c r="F355" s="21" t="n">
        <f aca="false">ROUND(ROUND(E355*100,0)/10,0)/100</f>
        <v>2645</v>
      </c>
      <c r="G355" s="21" t="n">
        <f aca="false">E355+F355</f>
        <v>29095</v>
      </c>
      <c r="H355" s="23" t="n">
        <v>412318715</v>
      </c>
      <c r="I355" s="25"/>
    </row>
    <row r="356" customFormat="false" ht="15" hidden="false" customHeight="false" outlineLevel="0" collapsed="false">
      <c r="A356" s="25" t="s">
        <v>827</v>
      </c>
      <c r="B356" s="25" t="s">
        <v>2249</v>
      </c>
      <c r="C356" s="24" t="n">
        <v>46046</v>
      </c>
      <c r="D356" s="25" t="s">
        <v>85</v>
      </c>
      <c r="E356" s="21" t="n">
        <v>6800</v>
      </c>
      <c r="F356" s="21" t="n">
        <f aca="false">ROUND(ROUND(E356*100,0)/10,0)/100</f>
        <v>680</v>
      </c>
      <c r="G356" s="21" t="n">
        <f aca="false">E356+F356</f>
        <v>7480</v>
      </c>
      <c r="H356" s="23" t="n">
        <v>412317878</v>
      </c>
      <c r="I356" s="25"/>
    </row>
    <row r="357" customFormat="false" ht="15" hidden="false" customHeight="false" outlineLevel="0" collapsed="false">
      <c r="A357" s="25" t="s">
        <v>843</v>
      </c>
      <c r="B357" s="25" t="s">
        <v>2250</v>
      </c>
      <c r="C357" s="24" t="n">
        <v>46046</v>
      </c>
      <c r="D357" s="25" t="s">
        <v>85</v>
      </c>
      <c r="E357" s="21" t="n">
        <v>31300</v>
      </c>
      <c r="F357" s="21" t="n">
        <f aca="false">ROUND(ROUND(E357*100,0)/10,0)/100</f>
        <v>3130</v>
      </c>
      <c r="G357" s="21" t="n">
        <f aca="false">E357+F357</f>
        <v>34430</v>
      </c>
      <c r="H357" s="23" t="n">
        <v>412318465</v>
      </c>
      <c r="I357" s="25"/>
    </row>
    <row r="358" customFormat="false" ht="15" hidden="false" customHeight="false" outlineLevel="0" collapsed="false">
      <c r="A358" s="25" t="s">
        <v>814</v>
      </c>
      <c r="B358" s="25" t="s">
        <v>2251</v>
      </c>
      <c r="C358" s="24" t="n">
        <v>46047</v>
      </c>
      <c r="D358" s="25" t="s">
        <v>85</v>
      </c>
      <c r="E358" s="21" t="n">
        <v>16400</v>
      </c>
      <c r="F358" s="21" t="n">
        <f aca="false">ROUND(ROUND(E358*100,0)/10,0)/100</f>
        <v>1640</v>
      </c>
      <c r="G358" s="21" t="n">
        <f aca="false">E358+F358</f>
        <v>18040</v>
      </c>
      <c r="H358" s="23" t="n">
        <v>412317436</v>
      </c>
      <c r="I358" s="25"/>
    </row>
    <row r="359" customFormat="false" ht="15" hidden="false" customHeight="false" outlineLevel="0" collapsed="false">
      <c r="A359" s="25" t="s">
        <v>817</v>
      </c>
      <c r="B359" s="25" t="s">
        <v>2252</v>
      </c>
      <c r="C359" s="24" t="n">
        <v>46047</v>
      </c>
      <c r="D359" s="25" t="s">
        <v>119</v>
      </c>
      <c r="E359" s="21" t="n">
        <v>7950</v>
      </c>
      <c r="F359" s="21" t="n">
        <f aca="false">ROUND(ROUND(E359*100,0)/10,0)/100</f>
        <v>795</v>
      </c>
      <c r="G359" s="21" t="n">
        <f aca="false">E359+F359</f>
        <v>8745</v>
      </c>
      <c r="H359" s="23" t="n">
        <v>412317502</v>
      </c>
      <c r="I359" s="25" t="s">
        <v>818</v>
      </c>
    </row>
    <row r="360" customFormat="false" ht="15" hidden="false" customHeight="false" outlineLevel="0" collapsed="false">
      <c r="A360" s="25" t="s">
        <v>844</v>
      </c>
      <c r="B360" s="25" t="s">
        <v>2253</v>
      </c>
      <c r="C360" s="24" t="n">
        <v>46047</v>
      </c>
      <c r="D360" s="25" t="s">
        <v>85</v>
      </c>
      <c r="E360" s="21" t="n">
        <v>5400</v>
      </c>
      <c r="F360" s="21" t="n">
        <f aca="false">ROUND(ROUND(E360*100,0)/10,0)/100</f>
        <v>540</v>
      </c>
      <c r="G360" s="21" t="n">
        <f aca="false">E360+F360</f>
        <v>5940</v>
      </c>
      <c r="H360" s="23" t="n">
        <v>412318527</v>
      </c>
      <c r="I360" s="25"/>
    </row>
    <row r="361" customFormat="false" ht="15" hidden="false" customHeight="false" outlineLevel="0" collapsed="false">
      <c r="A361" s="25" t="s">
        <v>831</v>
      </c>
      <c r="B361" s="25" t="s">
        <v>2254</v>
      </c>
      <c r="C361" s="24" t="n">
        <v>46048</v>
      </c>
      <c r="D361" s="25" t="s">
        <v>85</v>
      </c>
      <c r="E361" s="21" t="n">
        <v>6450</v>
      </c>
      <c r="F361" s="21" t="n">
        <f aca="false">ROUND(ROUND(E361*100,0)/10,0)/100</f>
        <v>645</v>
      </c>
      <c r="G361" s="21" t="n">
        <f aca="false">E361+F361</f>
        <v>7095</v>
      </c>
      <c r="H361" s="23" t="n">
        <v>412318062</v>
      </c>
      <c r="I361" s="25"/>
    </row>
    <row r="362" customFormat="false" ht="15" hidden="false" customHeight="false" outlineLevel="0" collapsed="false">
      <c r="A362" s="25" t="s">
        <v>840</v>
      </c>
      <c r="B362" s="25" t="s">
        <v>2255</v>
      </c>
      <c r="C362" s="24" t="n">
        <v>46048</v>
      </c>
      <c r="D362" s="25" t="s">
        <v>85</v>
      </c>
      <c r="E362" s="21" t="n">
        <v>34000</v>
      </c>
      <c r="F362" s="21" t="n">
        <f aca="false">ROUND(ROUND(E362*100,0)/10,0)/100</f>
        <v>3400</v>
      </c>
      <c r="G362" s="21" t="n">
        <f aca="false">E362+F362</f>
        <v>37400</v>
      </c>
      <c r="H362" s="23" t="n">
        <v>412318381</v>
      </c>
      <c r="I362" s="25"/>
    </row>
    <row r="363" customFormat="false" ht="15" hidden="false" customHeight="false" outlineLevel="0" collapsed="false">
      <c r="A363" s="25" t="s">
        <v>834</v>
      </c>
      <c r="B363" s="25" t="s">
        <v>2256</v>
      </c>
      <c r="C363" s="24" t="n">
        <v>46049</v>
      </c>
      <c r="D363" s="25" t="s">
        <v>85</v>
      </c>
      <c r="E363" s="21" t="n">
        <v>21800</v>
      </c>
      <c r="F363" s="21" t="n">
        <f aca="false">ROUND(ROUND(E363*100,0)/10,0)/100</f>
        <v>2180</v>
      </c>
      <c r="G363" s="21" t="n">
        <f aca="false">E363+F363</f>
        <v>23980</v>
      </c>
      <c r="H363" s="23" t="n">
        <v>412318186</v>
      </c>
      <c r="I363" s="25"/>
    </row>
    <row r="364" customFormat="false" ht="15" hidden="false" customHeight="false" outlineLevel="0" collapsed="false">
      <c r="A364" s="25" t="s">
        <v>845</v>
      </c>
      <c r="B364" s="25" t="s">
        <v>2257</v>
      </c>
      <c r="C364" s="24" t="n">
        <v>46050</v>
      </c>
      <c r="D364" s="25" t="s">
        <v>85</v>
      </c>
      <c r="E364" s="21" t="n">
        <v>14150</v>
      </c>
      <c r="F364" s="21" t="n">
        <f aca="false">ROUND(ROUND(E364*100,0)/10,0)/100</f>
        <v>1415</v>
      </c>
      <c r="G364" s="21" t="n">
        <f aca="false">E364+F364</f>
        <v>15565</v>
      </c>
      <c r="H364" s="23" t="n">
        <v>412318595</v>
      </c>
      <c r="I364" s="25"/>
    </row>
    <row r="365" customFormat="false" ht="15" hidden="false" customHeight="false" outlineLevel="0" collapsed="false">
      <c r="A365" s="25" t="s">
        <v>876</v>
      </c>
      <c r="B365" s="25" t="s">
        <v>2258</v>
      </c>
      <c r="C365" s="24" t="n">
        <v>46050</v>
      </c>
      <c r="D365" s="25" t="s">
        <v>119</v>
      </c>
      <c r="E365" s="21" t="n">
        <v>4700</v>
      </c>
      <c r="F365" s="21" t="n">
        <f aca="false">ROUND(ROUND(E365*100,0)/10,0)/100</f>
        <v>470</v>
      </c>
      <c r="G365" s="21" t="n">
        <f aca="false">E365+F365</f>
        <v>5170</v>
      </c>
      <c r="H365" s="23" t="n">
        <v>412319463</v>
      </c>
      <c r="I365" s="25" t="s">
        <v>877</v>
      </c>
    </row>
    <row r="366" customFormat="false" ht="15" hidden="false" customHeight="false" outlineLevel="0" collapsed="false">
      <c r="A366" s="25" t="s">
        <v>839</v>
      </c>
      <c r="B366" s="25" t="s">
        <v>2259</v>
      </c>
      <c r="C366" s="24" t="n">
        <v>46051</v>
      </c>
      <c r="D366" s="25" t="s">
        <v>85</v>
      </c>
      <c r="E366" s="21" t="n">
        <v>9400</v>
      </c>
      <c r="F366" s="21" t="n">
        <f aca="false">ROUND(ROUND(E366*100,0)/10,0)/100</f>
        <v>940</v>
      </c>
      <c r="G366" s="21" t="n">
        <f aca="false">E366+F366</f>
        <v>10340</v>
      </c>
      <c r="H366" s="23" t="n">
        <v>412318318</v>
      </c>
      <c r="I366" s="25"/>
    </row>
    <row r="367" customFormat="false" ht="15" hidden="false" customHeight="false" outlineLevel="0" collapsed="false">
      <c r="A367" s="25" t="s">
        <v>847</v>
      </c>
      <c r="B367" s="25" t="s">
        <v>2260</v>
      </c>
      <c r="C367" s="24" t="n">
        <v>46051</v>
      </c>
      <c r="D367" s="25" t="s">
        <v>85</v>
      </c>
      <c r="E367" s="21" t="n">
        <v>11900</v>
      </c>
      <c r="F367" s="21" t="n">
        <f aca="false">ROUND(ROUND(E367*100,0)/10,0)/100</f>
        <v>1190</v>
      </c>
      <c r="G367" s="21" t="n">
        <f aca="false">E367+F367</f>
        <v>13090</v>
      </c>
      <c r="H367" s="23" t="n">
        <v>412318637</v>
      </c>
      <c r="I367" s="25"/>
    </row>
    <row r="368" customFormat="false" ht="15" hidden="false" customHeight="false" outlineLevel="0" collapsed="false">
      <c r="A368" s="25" t="s">
        <v>857</v>
      </c>
      <c r="B368" s="25" t="s">
        <v>2261</v>
      </c>
      <c r="C368" s="24" t="n">
        <v>46051</v>
      </c>
      <c r="D368" s="25" t="s">
        <v>119</v>
      </c>
      <c r="E368" s="21" t="n">
        <v>25400</v>
      </c>
      <c r="F368" s="21" t="n">
        <f aca="false">ROUND(ROUND(E368*100,0)/10,0)/100</f>
        <v>2540</v>
      </c>
      <c r="G368" s="21" t="n">
        <f aca="false">E368+F368</f>
        <v>27940</v>
      </c>
      <c r="H368" s="23" t="n">
        <v>412319041</v>
      </c>
      <c r="I368" s="25" t="s">
        <v>858</v>
      </c>
    </row>
    <row r="369" customFormat="false" ht="15" hidden="false" customHeight="false" outlineLevel="0" collapsed="false">
      <c r="A369" s="25" t="s">
        <v>873</v>
      </c>
      <c r="B369" s="25" t="s">
        <v>2262</v>
      </c>
      <c r="C369" s="24" t="n">
        <v>46052</v>
      </c>
      <c r="D369" s="25" t="s">
        <v>119</v>
      </c>
      <c r="E369" s="21" t="n">
        <v>4900</v>
      </c>
      <c r="F369" s="21" t="n">
        <f aca="false">ROUND(ROUND(E369*100,0)/10,0)/100</f>
        <v>490</v>
      </c>
      <c r="G369" s="21" t="n">
        <f aca="false">E369+F369</f>
        <v>5390</v>
      </c>
      <c r="H369" s="23" t="n">
        <v>412319410</v>
      </c>
      <c r="I369" s="25" t="s">
        <v>874</v>
      </c>
    </row>
    <row r="370" customFormat="false" ht="15" hidden="false" customHeight="false" outlineLevel="0" collapsed="false">
      <c r="A370" s="25" t="s">
        <v>878</v>
      </c>
      <c r="B370" s="25" t="s">
        <v>2263</v>
      </c>
      <c r="C370" s="24" t="n">
        <v>46052</v>
      </c>
      <c r="D370" s="25" t="s">
        <v>119</v>
      </c>
      <c r="E370" s="21" t="n">
        <v>3050</v>
      </c>
      <c r="F370" s="21" t="n">
        <f aca="false">ROUND(ROUND(E370*100,0)/10,0)/100</f>
        <v>305</v>
      </c>
      <c r="G370" s="21" t="n">
        <f aca="false">E370+F370</f>
        <v>3355</v>
      </c>
      <c r="H370" s="23" t="n">
        <v>412319558</v>
      </c>
      <c r="I370" s="25" t="s">
        <v>879</v>
      </c>
    </row>
    <row r="371" customFormat="false" ht="15" hidden="false" customHeight="false" outlineLevel="0" collapsed="false">
      <c r="A371" s="25" t="s">
        <v>888</v>
      </c>
      <c r="B371" s="25" t="s">
        <v>2264</v>
      </c>
      <c r="C371" s="24" t="n">
        <v>46053</v>
      </c>
      <c r="D371" s="25" t="s">
        <v>85</v>
      </c>
      <c r="E371" s="21" t="n">
        <v>31800</v>
      </c>
      <c r="F371" s="21" t="n">
        <f aca="false">ROUND(ROUND(E371*100,0)/10,0)/100</f>
        <v>3180</v>
      </c>
      <c r="G371" s="21" t="n">
        <f aca="false">E371+F371</f>
        <v>34980</v>
      </c>
      <c r="H371" s="23" t="n">
        <v>412319883</v>
      </c>
      <c r="I371" s="25"/>
    </row>
    <row r="372" customFormat="false" ht="15" hidden="false" customHeight="false" outlineLevel="0" collapsed="false">
      <c r="A372" s="25" t="s">
        <v>895</v>
      </c>
      <c r="B372" s="25" t="s">
        <v>2265</v>
      </c>
      <c r="C372" s="24" t="n">
        <v>46053</v>
      </c>
      <c r="D372" s="25" t="s">
        <v>119</v>
      </c>
      <c r="E372" s="21" t="n">
        <v>25650</v>
      </c>
      <c r="F372" s="21" t="n">
        <f aca="false">ROUND(ROUND(E372*100,0)/10,0)/100</f>
        <v>2565</v>
      </c>
      <c r="G372" s="21" t="n">
        <f aca="false">E372+F372</f>
        <v>28215</v>
      </c>
      <c r="H372" s="23" t="n">
        <v>412320181</v>
      </c>
      <c r="I372" s="25" t="s">
        <v>896</v>
      </c>
    </row>
    <row r="373" customFormat="false" ht="15" hidden="false" customHeight="false" outlineLevel="0" collapsed="false">
      <c r="A373" s="25" t="s">
        <v>898</v>
      </c>
      <c r="B373" s="25" t="s">
        <v>2266</v>
      </c>
      <c r="C373" s="24" t="n">
        <v>46053</v>
      </c>
      <c r="D373" s="25" t="s">
        <v>85</v>
      </c>
      <c r="E373" s="21" t="n">
        <v>15650</v>
      </c>
      <c r="F373" s="21" t="n">
        <f aca="false">ROUND(ROUND(E373*100,0)/10,0)/100</f>
        <v>1565</v>
      </c>
      <c r="G373" s="21" t="n">
        <f aca="false">E373+F373</f>
        <v>17215</v>
      </c>
      <c r="H373" s="23" t="n">
        <v>412320239</v>
      </c>
      <c r="I373" s="25"/>
    </row>
    <row r="374" customFormat="false" ht="15" hidden="false" customHeight="false" outlineLevel="0" collapsed="false">
      <c r="A374" s="25" t="s">
        <v>841</v>
      </c>
      <c r="B374" s="25" t="s">
        <v>2267</v>
      </c>
      <c r="C374" s="24" t="n">
        <v>46055</v>
      </c>
      <c r="D374" s="25" t="s">
        <v>85</v>
      </c>
      <c r="E374" s="21" t="n">
        <v>12200</v>
      </c>
      <c r="F374" s="21" t="n">
        <f aca="false">ROUND(ROUND(E374*100,0)/10,0)/100</f>
        <v>1220</v>
      </c>
      <c r="G374" s="21" t="n">
        <f aca="false">E374+F374</f>
        <v>13420</v>
      </c>
      <c r="H374" s="23" t="n">
        <v>412318419</v>
      </c>
      <c r="I374" s="25"/>
    </row>
    <row r="375" customFormat="false" ht="15" hidden="false" customHeight="false" outlineLevel="0" collapsed="false">
      <c r="A375" s="25" t="s">
        <v>842</v>
      </c>
      <c r="B375" s="25" t="s">
        <v>2268</v>
      </c>
      <c r="C375" s="24" t="n">
        <v>46055</v>
      </c>
      <c r="D375" s="25" t="s">
        <v>85</v>
      </c>
      <c r="E375" s="21" t="n">
        <v>17300</v>
      </c>
      <c r="F375" s="21" t="n">
        <f aca="false">ROUND(ROUND(E375*100,0)/10,0)/100</f>
        <v>1730</v>
      </c>
      <c r="G375" s="21" t="n">
        <f aca="false">E375+F375</f>
        <v>19030</v>
      </c>
      <c r="H375" s="23" t="n">
        <v>412318439</v>
      </c>
      <c r="I375" s="25"/>
    </row>
    <row r="376" customFormat="false" ht="15" hidden="false" customHeight="false" outlineLevel="0" collapsed="false">
      <c r="A376" s="25" t="s">
        <v>849</v>
      </c>
      <c r="B376" s="25" t="s">
        <v>2269</v>
      </c>
      <c r="C376" s="24" t="n">
        <v>46055</v>
      </c>
      <c r="D376" s="25" t="s">
        <v>85</v>
      </c>
      <c r="E376" s="21" t="n">
        <v>35550</v>
      </c>
      <c r="F376" s="21" t="n">
        <f aca="false">ROUND(ROUND(E376*100,0)/10,0)/100</f>
        <v>3555</v>
      </c>
      <c r="G376" s="21" t="n">
        <f aca="false">E376+F376</f>
        <v>39105</v>
      </c>
      <c r="H376" s="23" t="n">
        <v>412318824</v>
      </c>
      <c r="I376" s="25"/>
    </row>
    <row r="377" customFormat="false" ht="15" hidden="false" customHeight="false" outlineLevel="0" collapsed="false">
      <c r="A377" s="25" t="s">
        <v>852</v>
      </c>
      <c r="B377" s="25" t="s">
        <v>2270</v>
      </c>
      <c r="C377" s="24" t="n">
        <v>46055</v>
      </c>
      <c r="D377" s="25" t="s">
        <v>119</v>
      </c>
      <c r="E377" s="21" t="n">
        <v>28000</v>
      </c>
      <c r="F377" s="21" t="n">
        <f aca="false">ROUND(ROUND(E377*100,0)/10,0)/100</f>
        <v>2800</v>
      </c>
      <c r="G377" s="21" t="n">
        <f aca="false">E377+F377</f>
        <v>30800</v>
      </c>
      <c r="H377" s="23" t="n">
        <v>412318890</v>
      </c>
      <c r="I377" s="25" t="s">
        <v>853</v>
      </c>
    </row>
    <row r="378" customFormat="false" ht="15" hidden="false" customHeight="false" outlineLevel="0" collapsed="false">
      <c r="A378" s="25" t="s">
        <v>881</v>
      </c>
      <c r="B378" s="25" t="s">
        <v>2271</v>
      </c>
      <c r="C378" s="24" t="n">
        <v>46055</v>
      </c>
      <c r="D378" s="25" t="s">
        <v>119</v>
      </c>
      <c r="E378" s="21" t="n">
        <v>12200</v>
      </c>
      <c r="F378" s="21" t="n">
        <f aca="false">ROUND(ROUND(E378*100,0)/10,0)/100</f>
        <v>1220</v>
      </c>
      <c r="G378" s="21" t="n">
        <f aca="false">E378+F378</f>
        <v>13420</v>
      </c>
      <c r="H378" s="23" t="n">
        <v>412319625</v>
      </c>
      <c r="I378" s="25" t="s">
        <v>882</v>
      </c>
    </row>
    <row r="379" customFormat="false" ht="15" hidden="false" customHeight="false" outlineLevel="0" collapsed="false">
      <c r="A379" s="25" t="s">
        <v>892</v>
      </c>
      <c r="B379" s="25" t="s">
        <v>2272</v>
      </c>
      <c r="C379" s="24" t="n">
        <v>46055</v>
      </c>
      <c r="D379" s="25" t="s">
        <v>119</v>
      </c>
      <c r="E379" s="21" t="n">
        <v>29850</v>
      </c>
      <c r="F379" s="21" t="n">
        <f aca="false">ROUND(ROUND(E379*100,0)/10,0)/100</f>
        <v>2985</v>
      </c>
      <c r="G379" s="21" t="n">
        <f aca="false">E379+F379</f>
        <v>32835</v>
      </c>
      <c r="H379" s="23" t="n">
        <v>412320007</v>
      </c>
      <c r="I379" s="25" t="s">
        <v>893</v>
      </c>
    </row>
    <row r="380" customFormat="false" ht="15" hidden="false" customHeight="false" outlineLevel="0" collapsed="false">
      <c r="A380" s="25" t="s">
        <v>862</v>
      </c>
      <c r="B380" s="25" t="s">
        <v>2273</v>
      </c>
      <c r="C380" s="24" t="n">
        <v>46056</v>
      </c>
      <c r="D380" s="25" t="s">
        <v>119</v>
      </c>
      <c r="E380" s="21" t="n">
        <v>17600</v>
      </c>
      <c r="F380" s="21" t="n">
        <f aca="false">ROUND(ROUND(E380*100,0)/10,0)/100</f>
        <v>1760</v>
      </c>
      <c r="G380" s="21" t="n">
        <f aca="false">E380+F380</f>
        <v>19360</v>
      </c>
      <c r="H380" s="23" t="n">
        <v>412319176</v>
      </c>
      <c r="I380" s="25" t="s">
        <v>863</v>
      </c>
    </row>
    <row r="381" customFormat="false" ht="15" hidden="false" customHeight="false" outlineLevel="0" collapsed="false">
      <c r="A381" s="25" t="s">
        <v>885</v>
      </c>
      <c r="B381" s="25" t="s">
        <v>2274</v>
      </c>
      <c r="C381" s="24" t="n">
        <v>46056</v>
      </c>
      <c r="D381" s="25" t="s">
        <v>119</v>
      </c>
      <c r="E381" s="21" t="n">
        <v>15500</v>
      </c>
      <c r="F381" s="21" t="n">
        <f aca="false">ROUND(ROUND(E381*100,0)/10,0)/100</f>
        <v>1550</v>
      </c>
      <c r="G381" s="21" t="n">
        <f aca="false">E381+F381</f>
        <v>17050</v>
      </c>
      <c r="H381" s="23" t="n">
        <v>412319784</v>
      </c>
      <c r="I381" s="25" t="s">
        <v>886</v>
      </c>
    </row>
    <row r="382" customFormat="false" ht="15" hidden="false" customHeight="false" outlineLevel="0" collapsed="false">
      <c r="A382" s="25" t="s">
        <v>887</v>
      </c>
      <c r="B382" s="25" t="s">
        <v>2275</v>
      </c>
      <c r="C382" s="24" t="n">
        <v>46056</v>
      </c>
      <c r="D382" s="25" t="s">
        <v>85</v>
      </c>
      <c r="E382" s="21" t="n">
        <v>9600</v>
      </c>
      <c r="F382" s="21" t="n">
        <f aca="false">ROUND(ROUND(E382*100,0)/10,0)/100</f>
        <v>960</v>
      </c>
      <c r="G382" s="21" t="n">
        <f aca="false">E382+F382</f>
        <v>10560</v>
      </c>
      <c r="H382" s="23" t="n">
        <v>412319839</v>
      </c>
      <c r="I382" s="25"/>
    </row>
    <row r="383" customFormat="false" ht="15" hidden="false" customHeight="false" outlineLevel="0" collapsed="false">
      <c r="A383" s="25" t="s">
        <v>897</v>
      </c>
      <c r="B383" s="25" t="s">
        <v>2276</v>
      </c>
      <c r="C383" s="24" t="n">
        <v>46056</v>
      </c>
      <c r="D383" s="25" t="s">
        <v>85</v>
      </c>
      <c r="E383" s="21" t="n">
        <v>6400</v>
      </c>
      <c r="F383" s="21" t="n">
        <f aca="false">ROUND(ROUND(E383*100,0)/10,0)/100</f>
        <v>640</v>
      </c>
      <c r="G383" s="21" t="n">
        <f aca="false">E383+F383</f>
        <v>7040</v>
      </c>
      <c r="H383" s="23" t="n">
        <v>412320218</v>
      </c>
      <c r="I383" s="25"/>
    </row>
    <row r="384" customFormat="false" ht="15" hidden="false" customHeight="false" outlineLevel="0" collapsed="false">
      <c r="A384" s="25" t="s">
        <v>908</v>
      </c>
      <c r="B384" s="25" t="s">
        <v>2277</v>
      </c>
      <c r="C384" s="24" t="n">
        <v>46056</v>
      </c>
      <c r="D384" s="25" t="s">
        <v>85</v>
      </c>
      <c r="E384" s="21" t="n">
        <v>2600</v>
      </c>
      <c r="F384" s="21" t="n">
        <f aca="false">ROUND(ROUND(E384*100,0)/10,0)/100</f>
        <v>260</v>
      </c>
      <c r="G384" s="21" t="n">
        <f aca="false">E384+F384</f>
        <v>2860</v>
      </c>
      <c r="H384" s="23" t="n">
        <v>412320653</v>
      </c>
      <c r="I384" s="25"/>
    </row>
    <row r="385" customFormat="false" ht="15" hidden="false" customHeight="false" outlineLevel="0" collapsed="false">
      <c r="A385" s="25" t="s">
        <v>854</v>
      </c>
      <c r="B385" s="25" t="s">
        <v>2278</v>
      </c>
      <c r="C385" s="24" t="n">
        <v>46057</v>
      </c>
      <c r="D385" s="25" t="s">
        <v>85</v>
      </c>
      <c r="E385" s="21" t="n">
        <v>33000</v>
      </c>
      <c r="F385" s="21" t="n">
        <f aca="false">ROUND(ROUND(E385*100,0)/10,0)/100</f>
        <v>3300</v>
      </c>
      <c r="G385" s="21" t="n">
        <f aca="false">E385+F385</f>
        <v>36300</v>
      </c>
      <c r="H385" s="23" t="n">
        <v>412318928</v>
      </c>
      <c r="I385" s="25"/>
    </row>
    <row r="386" customFormat="false" ht="15" hidden="false" customHeight="false" outlineLevel="0" collapsed="false">
      <c r="A386" s="25" t="s">
        <v>903</v>
      </c>
      <c r="B386" s="25" t="s">
        <v>2279</v>
      </c>
      <c r="C386" s="24" t="n">
        <v>46057</v>
      </c>
      <c r="D386" s="25" t="s">
        <v>119</v>
      </c>
      <c r="E386" s="21" t="n">
        <v>14600</v>
      </c>
      <c r="F386" s="21" t="n">
        <f aca="false">ROUND(ROUND(E386*100,0)/10,0)/100</f>
        <v>1460</v>
      </c>
      <c r="G386" s="21" t="n">
        <f aca="false">E386+F386</f>
        <v>16060</v>
      </c>
      <c r="H386" s="23" t="n">
        <v>412320461</v>
      </c>
      <c r="I386" s="25" t="s">
        <v>904</v>
      </c>
    </row>
    <row r="387" customFormat="false" ht="15" hidden="false" customHeight="false" outlineLevel="0" collapsed="false">
      <c r="A387" s="25" t="s">
        <v>906</v>
      </c>
      <c r="B387" s="25" t="s">
        <v>2280</v>
      </c>
      <c r="C387" s="24" t="n">
        <v>46057</v>
      </c>
      <c r="D387" s="25" t="s">
        <v>119</v>
      </c>
      <c r="E387" s="21" t="n">
        <v>27900</v>
      </c>
      <c r="F387" s="21" t="n">
        <f aca="false">ROUND(ROUND(E387*100,0)/10,0)/100</f>
        <v>2790</v>
      </c>
      <c r="G387" s="21" t="n">
        <f aca="false">E387+F387</f>
        <v>30690</v>
      </c>
      <c r="H387" s="23" t="n">
        <v>412320542</v>
      </c>
      <c r="I387" s="25" t="s">
        <v>907</v>
      </c>
    </row>
    <row r="388" customFormat="false" ht="15" hidden="false" customHeight="false" outlineLevel="0" collapsed="false">
      <c r="A388" s="25" t="s">
        <v>850</v>
      </c>
      <c r="B388" s="25" t="s">
        <v>2281</v>
      </c>
      <c r="C388" s="24" t="n">
        <v>46059</v>
      </c>
      <c r="D388" s="25" t="s">
        <v>119</v>
      </c>
      <c r="E388" s="21" t="n">
        <v>10700</v>
      </c>
      <c r="F388" s="21" t="n">
        <f aca="false">ROUND(ROUND(E388*100,0)/10,0)/100</f>
        <v>1070</v>
      </c>
      <c r="G388" s="21" t="n">
        <f aca="false">E388+F388</f>
        <v>11770</v>
      </c>
      <c r="H388" s="23" t="n">
        <v>412318846</v>
      </c>
      <c r="I388" s="25" t="s">
        <v>851</v>
      </c>
    </row>
    <row r="389" customFormat="false" ht="15" hidden="false" customHeight="false" outlineLevel="0" collapsed="false">
      <c r="A389" s="25" t="s">
        <v>861</v>
      </c>
      <c r="B389" s="25" t="s">
        <v>2282</v>
      </c>
      <c r="C389" s="24" t="n">
        <v>46059</v>
      </c>
      <c r="D389" s="25" t="s">
        <v>85</v>
      </c>
      <c r="E389" s="21" t="n">
        <v>9800</v>
      </c>
      <c r="F389" s="21" t="n">
        <f aca="false">ROUND(ROUND(E389*100,0)/10,0)/100</f>
        <v>980</v>
      </c>
      <c r="G389" s="21" t="n">
        <f aca="false">E389+F389</f>
        <v>10780</v>
      </c>
      <c r="H389" s="23" t="n">
        <v>412319149</v>
      </c>
      <c r="I389" s="25"/>
    </row>
    <row r="390" customFormat="false" ht="15" hidden="false" customHeight="false" outlineLevel="0" collapsed="false">
      <c r="A390" s="25" t="s">
        <v>866</v>
      </c>
      <c r="B390" s="25" t="s">
        <v>2283</v>
      </c>
      <c r="C390" s="24" t="n">
        <v>46059</v>
      </c>
      <c r="D390" s="25" t="s">
        <v>119</v>
      </c>
      <c r="E390" s="21" t="n">
        <v>14900</v>
      </c>
      <c r="F390" s="21" t="n">
        <f aca="false">ROUND(ROUND(E390*100,0)/10,0)/100</f>
        <v>1490</v>
      </c>
      <c r="G390" s="21" t="n">
        <f aca="false">E390+F390</f>
        <v>16390</v>
      </c>
      <c r="H390" s="23" t="n">
        <v>412319263</v>
      </c>
      <c r="I390" s="25" t="s">
        <v>867</v>
      </c>
    </row>
    <row r="391" customFormat="false" ht="15" hidden="false" customHeight="false" outlineLevel="0" collapsed="false">
      <c r="A391" s="25" t="s">
        <v>899</v>
      </c>
      <c r="B391" s="25" t="s">
        <v>2284</v>
      </c>
      <c r="C391" s="24" t="n">
        <v>46059</v>
      </c>
      <c r="D391" s="25" t="s">
        <v>119</v>
      </c>
      <c r="E391" s="21" t="n">
        <v>17450</v>
      </c>
      <c r="F391" s="21" t="n">
        <f aca="false">ROUND(ROUND(E391*100,0)/10,0)/100</f>
        <v>1745</v>
      </c>
      <c r="G391" s="21" t="n">
        <f aca="false">E391+F391</f>
        <v>19195</v>
      </c>
      <c r="H391" s="23" t="n">
        <v>412320359</v>
      </c>
      <c r="I391" s="25" t="s">
        <v>900</v>
      </c>
    </row>
    <row r="392" customFormat="false" ht="15" hidden="false" customHeight="false" outlineLevel="0" collapsed="false">
      <c r="A392" s="25" t="s">
        <v>911</v>
      </c>
      <c r="B392" s="25" t="s">
        <v>2285</v>
      </c>
      <c r="C392" s="24" t="n">
        <v>46059</v>
      </c>
      <c r="D392" s="25" t="s">
        <v>119</v>
      </c>
      <c r="E392" s="21" t="n">
        <v>20450</v>
      </c>
      <c r="F392" s="21" t="n">
        <f aca="false">ROUND(ROUND(E392*100,0)/10,0)/100</f>
        <v>2045</v>
      </c>
      <c r="G392" s="21" t="n">
        <f aca="false">E392+F392</f>
        <v>22495</v>
      </c>
      <c r="H392" s="23" t="n">
        <v>412320749</v>
      </c>
      <c r="I392" s="25" t="s">
        <v>912</v>
      </c>
    </row>
    <row r="393" customFormat="false" ht="15" hidden="false" customHeight="false" outlineLevel="0" collapsed="false">
      <c r="A393" s="25" t="s">
        <v>920</v>
      </c>
      <c r="B393" s="25" t="s">
        <v>2286</v>
      </c>
      <c r="C393" s="24" t="n">
        <v>46059</v>
      </c>
      <c r="D393" s="25" t="s">
        <v>85</v>
      </c>
      <c r="E393" s="21" t="n">
        <v>21150</v>
      </c>
      <c r="F393" s="21" t="n">
        <f aca="false">ROUND(ROUND(E393*100,0)/10,0)/100</f>
        <v>2115</v>
      </c>
      <c r="G393" s="21" t="n">
        <f aca="false">E393+F393</f>
        <v>23265</v>
      </c>
      <c r="H393" s="23" t="n">
        <v>412320944</v>
      </c>
      <c r="I393" s="25"/>
    </row>
    <row r="394" customFormat="false" ht="15" hidden="false" customHeight="false" outlineLevel="0" collapsed="false">
      <c r="A394" s="25" t="s">
        <v>891</v>
      </c>
      <c r="B394" s="25" t="s">
        <v>2287</v>
      </c>
      <c r="C394" s="24" t="n">
        <v>46060</v>
      </c>
      <c r="D394" s="25" t="s">
        <v>85</v>
      </c>
      <c r="E394" s="21" t="n">
        <v>19500</v>
      </c>
      <c r="F394" s="21" t="n">
        <f aca="false">ROUND(ROUND(E394*100,0)/10,0)/100</f>
        <v>1950</v>
      </c>
      <c r="G394" s="21" t="n">
        <f aca="false">E394+F394</f>
        <v>21450</v>
      </c>
      <c r="H394" s="23" t="n">
        <v>412319956</v>
      </c>
      <c r="I394" s="25"/>
    </row>
    <row r="395" customFormat="false" ht="15" hidden="false" customHeight="false" outlineLevel="0" collapsed="false">
      <c r="A395" s="25" t="s">
        <v>894</v>
      </c>
      <c r="B395" s="25" t="s">
        <v>2288</v>
      </c>
      <c r="C395" s="24" t="n">
        <v>46060</v>
      </c>
      <c r="D395" s="25" t="s">
        <v>85</v>
      </c>
      <c r="E395" s="21" t="n">
        <v>13950</v>
      </c>
      <c r="F395" s="21" t="n">
        <f aca="false">ROUND(ROUND(E395*100,0)/10,0)/100</f>
        <v>1395</v>
      </c>
      <c r="G395" s="21" t="n">
        <f aca="false">E395+F395</f>
        <v>15345</v>
      </c>
      <c r="H395" s="23" t="n">
        <v>412320146</v>
      </c>
      <c r="I395" s="25"/>
    </row>
    <row r="396" customFormat="false" ht="15" hidden="false" customHeight="false" outlineLevel="0" collapsed="false">
      <c r="A396" s="25" t="s">
        <v>925</v>
      </c>
      <c r="B396" s="25" t="s">
        <v>2289</v>
      </c>
      <c r="C396" s="24" t="n">
        <v>46060</v>
      </c>
      <c r="D396" s="25" t="s">
        <v>85</v>
      </c>
      <c r="E396" s="21" t="n">
        <v>40800</v>
      </c>
      <c r="F396" s="21" t="n">
        <f aca="false">ROUND(ROUND(E396*100,0)/10,0)/100</f>
        <v>4080</v>
      </c>
      <c r="G396" s="21" t="n">
        <f aca="false">E396+F396</f>
        <v>44880</v>
      </c>
      <c r="H396" s="23" t="n">
        <v>412321183</v>
      </c>
      <c r="I396" s="25"/>
    </row>
    <row r="397" customFormat="false" ht="15" hidden="false" customHeight="false" outlineLevel="0" collapsed="false">
      <c r="A397" s="25" t="s">
        <v>859</v>
      </c>
      <c r="B397" s="25" t="s">
        <v>2290</v>
      </c>
      <c r="C397" s="24" t="n">
        <v>46061</v>
      </c>
      <c r="D397" s="25" t="s">
        <v>119</v>
      </c>
      <c r="E397" s="21" t="n">
        <v>11400</v>
      </c>
      <c r="F397" s="21" t="n">
        <f aca="false">ROUND(ROUND(E397*100,0)/10,0)/100</f>
        <v>1140</v>
      </c>
      <c r="G397" s="21" t="n">
        <f aca="false">E397+F397</f>
        <v>12540</v>
      </c>
      <c r="H397" s="23" t="n">
        <v>412319078</v>
      </c>
      <c r="I397" s="25" t="s">
        <v>860</v>
      </c>
    </row>
    <row r="398" customFormat="false" ht="15" hidden="false" customHeight="false" outlineLevel="0" collapsed="false">
      <c r="A398" s="25" t="s">
        <v>880</v>
      </c>
      <c r="B398" s="25" t="s">
        <v>2291</v>
      </c>
      <c r="C398" s="24" t="n">
        <v>46061</v>
      </c>
      <c r="D398" s="25" t="s">
        <v>85</v>
      </c>
      <c r="E398" s="21" t="n">
        <v>15850</v>
      </c>
      <c r="F398" s="21" t="n">
        <f aca="false">ROUND(ROUND(E398*100,0)/10,0)/100</f>
        <v>1585</v>
      </c>
      <c r="G398" s="21" t="n">
        <f aca="false">E398+F398</f>
        <v>17435</v>
      </c>
      <c r="H398" s="23" t="n">
        <v>412319595</v>
      </c>
      <c r="I398" s="25"/>
    </row>
    <row r="399" customFormat="false" ht="15" hidden="false" customHeight="false" outlineLevel="0" collapsed="false">
      <c r="A399" s="25" t="s">
        <v>913</v>
      </c>
      <c r="B399" s="25" t="s">
        <v>2292</v>
      </c>
      <c r="C399" s="24" t="n">
        <v>46061</v>
      </c>
      <c r="D399" s="25" t="s">
        <v>85</v>
      </c>
      <c r="E399" s="21" t="n">
        <v>9400</v>
      </c>
      <c r="F399" s="21" t="n">
        <f aca="false">ROUND(ROUND(E399*100,0)/10,0)/100</f>
        <v>940</v>
      </c>
      <c r="G399" s="21" t="n">
        <f aca="false">E399+F399</f>
        <v>10340</v>
      </c>
      <c r="H399" s="23" t="n">
        <v>412320758</v>
      </c>
      <c r="I399" s="25"/>
    </row>
    <row r="400" customFormat="false" ht="15" hidden="false" customHeight="false" outlineLevel="0" collapsed="false">
      <c r="A400" s="25" t="s">
        <v>917</v>
      </c>
      <c r="B400" s="25" t="s">
        <v>2293</v>
      </c>
      <c r="C400" s="24" t="n">
        <v>46061</v>
      </c>
      <c r="D400" s="25" t="s">
        <v>119</v>
      </c>
      <c r="E400" s="21" t="n">
        <v>19750</v>
      </c>
      <c r="F400" s="21" t="n">
        <f aca="false">ROUND(ROUND(E400*100,0)/10,0)/100</f>
        <v>1975</v>
      </c>
      <c r="G400" s="21" t="n">
        <f aca="false">E400+F400</f>
        <v>21725</v>
      </c>
      <c r="H400" s="23" t="n">
        <v>412320831</v>
      </c>
      <c r="I400" s="25" t="s">
        <v>918</v>
      </c>
    </row>
    <row r="401" customFormat="false" ht="15" hidden="false" customHeight="false" outlineLevel="0" collapsed="false">
      <c r="A401" s="25" t="s">
        <v>855</v>
      </c>
      <c r="B401" s="25" t="s">
        <v>2294</v>
      </c>
      <c r="C401" s="24" t="n">
        <v>46062</v>
      </c>
      <c r="D401" s="25" t="s">
        <v>119</v>
      </c>
      <c r="E401" s="21" t="n">
        <v>37050</v>
      </c>
      <c r="F401" s="21" t="n">
        <f aca="false">ROUND(ROUND(E401*100,0)/10,0)/100</f>
        <v>3705</v>
      </c>
      <c r="G401" s="21" t="n">
        <f aca="false">E401+F401</f>
        <v>40755</v>
      </c>
      <c r="H401" s="23" t="n">
        <v>412318956</v>
      </c>
      <c r="I401" s="25" t="s">
        <v>856</v>
      </c>
    </row>
    <row r="402" customFormat="false" ht="15" hidden="false" customHeight="false" outlineLevel="0" collapsed="false">
      <c r="A402" s="25" t="s">
        <v>870</v>
      </c>
      <c r="B402" s="25" t="s">
        <v>2295</v>
      </c>
      <c r="C402" s="24" t="n">
        <v>46062</v>
      </c>
      <c r="D402" s="25" t="s">
        <v>119</v>
      </c>
      <c r="E402" s="21" t="n">
        <v>7550</v>
      </c>
      <c r="F402" s="21" t="n">
        <f aca="false">ROUND(ROUND(E402*100,0)/10,0)/100</f>
        <v>755</v>
      </c>
      <c r="G402" s="21" t="n">
        <f aca="false">E402+F402</f>
        <v>8305</v>
      </c>
      <c r="H402" s="23" t="n">
        <v>412319362</v>
      </c>
      <c r="I402" s="25" t="s">
        <v>871</v>
      </c>
    </row>
    <row r="403" customFormat="false" ht="15" hidden="false" customHeight="false" outlineLevel="0" collapsed="false">
      <c r="A403" s="25" t="s">
        <v>875</v>
      </c>
      <c r="B403" s="25" t="s">
        <v>2296</v>
      </c>
      <c r="C403" s="24" t="n">
        <v>46062</v>
      </c>
      <c r="D403" s="25" t="s">
        <v>85</v>
      </c>
      <c r="E403" s="21" t="n">
        <v>10300</v>
      </c>
      <c r="F403" s="21" t="n">
        <f aca="false">ROUND(ROUND(E403*100,0)/10,0)/100</f>
        <v>1030</v>
      </c>
      <c r="G403" s="21" t="n">
        <f aca="false">E403+F403</f>
        <v>11330</v>
      </c>
      <c r="H403" s="23" t="n">
        <v>412319437</v>
      </c>
      <c r="I403" s="25"/>
    </row>
    <row r="404" customFormat="false" ht="15" hidden="false" customHeight="false" outlineLevel="0" collapsed="false">
      <c r="A404" s="25" t="s">
        <v>889</v>
      </c>
      <c r="B404" s="25" t="s">
        <v>2297</v>
      </c>
      <c r="C404" s="24" t="n">
        <v>46062</v>
      </c>
      <c r="D404" s="25" t="s">
        <v>119</v>
      </c>
      <c r="E404" s="21" t="n">
        <v>6200</v>
      </c>
      <c r="F404" s="21" t="n">
        <f aca="false">ROUND(ROUND(E404*100,0)/10,0)/100</f>
        <v>620</v>
      </c>
      <c r="G404" s="21" t="n">
        <f aca="false">E404+F404</f>
        <v>6820</v>
      </c>
      <c r="H404" s="23" t="n">
        <v>412319907</v>
      </c>
      <c r="I404" s="25" t="s">
        <v>890</v>
      </c>
    </row>
    <row r="405" customFormat="false" ht="15" hidden="false" customHeight="false" outlineLevel="0" collapsed="false">
      <c r="A405" s="25" t="s">
        <v>905</v>
      </c>
      <c r="B405" s="25" t="s">
        <v>2298</v>
      </c>
      <c r="C405" s="24" t="n">
        <v>46062</v>
      </c>
      <c r="D405" s="25" t="s">
        <v>85</v>
      </c>
      <c r="E405" s="21" t="n">
        <v>33550</v>
      </c>
      <c r="F405" s="21" t="n">
        <f aca="false">ROUND(ROUND(E405*100,0)/10,0)/100</f>
        <v>3355</v>
      </c>
      <c r="G405" s="21" t="n">
        <f aca="false">E405+F405</f>
        <v>36905</v>
      </c>
      <c r="H405" s="23" t="n">
        <v>412320515</v>
      </c>
      <c r="I405" s="25"/>
    </row>
    <row r="406" customFormat="false" ht="15" hidden="false" customHeight="false" outlineLevel="0" collapsed="false">
      <c r="A406" s="25" t="s">
        <v>924</v>
      </c>
      <c r="B406" s="25" t="s">
        <v>2299</v>
      </c>
      <c r="C406" s="24" t="n">
        <v>46062</v>
      </c>
      <c r="D406" s="25" t="s">
        <v>85</v>
      </c>
      <c r="E406" s="21" t="n">
        <v>6800</v>
      </c>
      <c r="F406" s="21" t="n">
        <f aca="false">ROUND(ROUND(E406*100,0)/10,0)/100</f>
        <v>680</v>
      </c>
      <c r="G406" s="21" t="n">
        <f aca="false">E406+F406</f>
        <v>7480</v>
      </c>
      <c r="H406" s="23" t="n">
        <v>412321136</v>
      </c>
      <c r="I406" s="25"/>
    </row>
    <row r="407" customFormat="false" ht="15" hidden="false" customHeight="false" outlineLevel="0" collapsed="false">
      <c r="A407" s="25" t="s">
        <v>865</v>
      </c>
      <c r="B407" s="25" t="s">
        <v>2300</v>
      </c>
      <c r="C407" s="24" t="n">
        <v>46063</v>
      </c>
      <c r="D407" s="25" t="s">
        <v>85</v>
      </c>
      <c r="E407" s="21" t="n">
        <v>13300</v>
      </c>
      <c r="F407" s="21" t="n">
        <f aca="false">ROUND(ROUND(E407*100,0)/10,0)/100</f>
        <v>1330</v>
      </c>
      <c r="G407" s="21" t="n">
        <f aca="false">E407+F407</f>
        <v>14630</v>
      </c>
      <c r="H407" s="23" t="n">
        <v>412319204</v>
      </c>
      <c r="I407" s="25"/>
    </row>
    <row r="408" customFormat="false" ht="15" hidden="false" customHeight="false" outlineLevel="0" collapsed="false">
      <c r="A408" s="25" t="s">
        <v>869</v>
      </c>
      <c r="B408" s="25" t="s">
        <v>2301</v>
      </c>
      <c r="C408" s="24" t="n">
        <v>46063</v>
      </c>
      <c r="D408" s="25" t="s">
        <v>85</v>
      </c>
      <c r="E408" s="21" t="n">
        <v>7500</v>
      </c>
      <c r="F408" s="21" t="n">
        <f aca="false">ROUND(ROUND(E408*100,0)/10,0)/100</f>
        <v>750</v>
      </c>
      <c r="G408" s="21" t="n">
        <f aca="false">E408+F408</f>
        <v>8250</v>
      </c>
      <c r="H408" s="23" t="n">
        <v>412319333</v>
      </c>
      <c r="I408" s="25"/>
    </row>
    <row r="409" customFormat="false" ht="15" hidden="false" customHeight="false" outlineLevel="0" collapsed="false">
      <c r="A409" s="25" t="s">
        <v>883</v>
      </c>
      <c r="B409" s="25" t="s">
        <v>2302</v>
      </c>
      <c r="C409" s="24" t="n">
        <v>46063</v>
      </c>
      <c r="D409" s="25" t="s">
        <v>119</v>
      </c>
      <c r="E409" s="21" t="n">
        <v>35350</v>
      </c>
      <c r="F409" s="21" t="n">
        <f aca="false">ROUND(ROUND(E409*100,0)/10,0)/100</f>
        <v>3535</v>
      </c>
      <c r="G409" s="21" t="n">
        <f aca="false">E409+F409</f>
        <v>38885</v>
      </c>
      <c r="H409" s="23" t="n">
        <v>412319727</v>
      </c>
      <c r="I409" s="25" t="s">
        <v>884</v>
      </c>
    </row>
    <row r="410" customFormat="false" ht="15" hidden="false" customHeight="false" outlineLevel="0" collapsed="false">
      <c r="A410" s="25" t="s">
        <v>921</v>
      </c>
      <c r="B410" s="25" t="s">
        <v>2303</v>
      </c>
      <c r="C410" s="24" t="n">
        <v>46063</v>
      </c>
      <c r="D410" s="25" t="s">
        <v>119</v>
      </c>
      <c r="E410" s="21" t="n">
        <v>43500</v>
      </c>
      <c r="F410" s="21" t="n">
        <f aca="false">ROUND(ROUND(E410*100,0)/10,0)/100</f>
        <v>4350</v>
      </c>
      <c r="G410" s="21" t="n">
        <f aca="false">E410+F410</f>
        <v>47850</v>
      </c>
      <c r="H410" s="23" t="n">
        <v>412320992</v>
      </c>
      <c r="I410" s="25" t="s">
        <v>922</v>
      </c>
    </row>
    <row r="411" customFormat="false" ht="15" hidden="false" customHeight="false" outlineLevel="0" collapsed="false">
      <c r="A411" s="25" t="s">
        <v>939</v>
      </c>
      <c r="B411" s="25" t="s">
        <v>2304</v>
      </c>
      <c r="C411" s="24" t="n">
        <v>46064</v>
      </c>
      <c r="D411" s="25" t="s">
        <v>85</v>
      </c>
      <c r="E411" s="21" t="n">
        <v>11700</v>
      </c>
      <c r="F411" s="21" t="n">
        <f aca="false">ROUND(ROUND(E411*100,0)/10,0)/100</f>
        <v>1170</v>
      </c>
      <c r="G411" s="21" t="n">
        <f aca="false">E411+F411</f>
        <v>12870</v>
      </c>
      <c r="H411" s="23" t="n">
        <v>412321580</v>
      </c>
      <c r="I411" s="25"/>
    </row>
    <row r="412" customFormat="false" ht="15" hidden="false" customHeight="false" outlineLevel="0" collapsed="false">
      <c r="A412" s="25" t="s">
        <v>941</v>
      </c>
      <c r="B412" s="25" t="s">
        <v>2305</v>
      </c>
      <c r="C412" s="24" t="n">
        <v>46064</v>
      </c>
      <c r="D412" s="25" t="s">
        <v>85</v>
      </c>
      <c r="E412" s="21" t="n">
        <v>14050</v>
      </c>
      <c r="F412" s="21" t="n">
        <f aca="false">ROUND(ROUND(E412*100,0)/10,0)/100</f>
        <v>1405</v>
      </c>
      <c r="G412" s="21" t="n">
        <f aca="false">E412+F412</f>
        <v>15455</v>
      </c>
      <c r="H412" s="23" t="n">
        <v>412321711</v>
      </c>
      <c r="I412" s="25"/>
    </row>
    <row r="413" customFormat="false" ht="15" hidden="false" customHeight="false" outlineLevel="0" collapsed="false">
      <c r="A413" s="25" t="s">
        <v>909</v>
      </c>
      <c r="B413" s="25" t="s">
        <v>2306</v>
      </c>
      <c r="C413" s="24" t="n">
        <v>46065</v>
      </c>
      <c r="D413" s="25" t="s">
        <v>85</v>
      </c>
      <c r="E413" s="21" t="n">
        <v>9000</v>
      </c>
      <c r="F413" s="21" t="n">
        <f aca="false">ROUND(ROUND(E413*100,0)/10,0)/100</f>
        <v>900</v>
      </c>
      <c r="G413" s="21" t="n">
        <f aca="false">E413+F413</f>
        <v>9900</v>
      </c>
      <c r="H413" s="23" t="n">
        <v>412320693</v>
      </c>
      <c r="I413" s="25"/>
    </row>
    <row r="414" customFormat="false" ht="15" hidden="false" customHeight="false" outlineLevel="0" collapsed="false">
      <c r="A414" s="25" t="s">
        <v>923</v>
      </c>
      <c r="B414" s="25" t="s">
        <v>2307</v>
      </c>
      <c r="C414" s="24" t="n">
        <v>46065</v>
      </c>
      <c r="D414" s="25" t="s">
        <v>85</v>
      </c>
      <c r="E414" s="21" t="n">
        <v>7250</v>
      </c>
      <c r="F414" s="21" t="n">
        <f aca="false">ROUND(ROUND(E414*100,0)/10,0)/100</f>
        <v>725</v>
      </c>
      <c r="G414" s="21" t="n">
        <f aca="false">E414+F414</f>
        <v>7975</v>
      </c>
      <c r="H414" s="23" t="n">
        <v>412321108</v>
      </c>
      <c r="I414" s="25"/>
    </row>
    <row r="415" customFormat="false" ht="15" hidden="false" customHeight="false" outlineLevel="0" collapsed="false">
      <c r="A415" s="25" t="s">
        <v>901</v>
      </c>
      <c r="B415" s="25" t="s">
        <v>2308</v>
      </c>
      <c r="C415" s="24" t="n">
        <v>46066</v>
      </c>
      <c r="D415" s="25" t="s">
        <v>85</v>
      </c>
      <c r="E415" s="21" t="n">
        <v>26700</v>
      </c>
      <c r="F415" s="21" t="n">
        <f aca="false">ROUND(ROUND(E415*100,0)/10,0)/100</f>
        <v>2670</v>
      </c>
      <c r="G415" s="21" t="n">
        <f aca="false">E415+F415</f>
        <v>29370</v>
      </c>
      <c r="H415" s="23" t="n">
        <v>412320413</v>
      </c>
      <c r="I415" s="25"/>
    </row>
    <row r="416" customFormat="false" ht="15" hidden="false" customHeight="false" outlineLevel="0" collapsed="false">
      <c r="A416" s="25" t="s">
        <v>902</v>
      </c>
      <c r="B416" s="25" t="s">
        <v>2309</v>
      </c>
      <c r="C416" s="24" t="n">
        <v>46066</v>
      </c>
      <c r="D416" s="25" t="s">
        <v>85</v>
      </c>
      <c r="E416" s="21" t="n">
        <v>3650</v>
      </c>
      <c r="F416" s="21" t="n">
        <f aca="false">ROUND(ROUND(E416*100,0)/10,0)/100</f>
        <v>365</v>
      </c>
      <c r="G416" s="21" t="n">
        <f aca="false">E416+F416</f>
        <v>4015</v>
      </c>
      <c r="H416" s="23" t="n">
        <v>412320425</v>
      </c>
      <c r="I416" s="25"/>
    </row>
    <row r="417" customFormat="false" ht="15" hidden="false" customHeight="false" outlineLevel="0" collapsed="false">
      <c r="A417" s="25" t="s">
        <v>919</v>
      </c>
      <c r="B417" s="25" t="s">
        <v>2310</v>
      </c>
      <c r="C417" s="24" t="n">
        <v>46066</v>
      </c>
      <c r="D417" s="25" t="s">
        <v>85</v>
      </c>
      <c r="E417" s="21" t="n">
        <v>12000</v>
      </c>
      <c r="F417" s="21" t="n">
        <f aca="false">ROUND(ROUND(E417*100,0)/10,0)/100</f>
        <v>1200</v>
      </c>
      <c r="G417" s="21" t="n">
        <f aca="false">E417+F417</f>
        <v>13200</v>
      </c>
      <c r="H417" s="23" t="n">
        <v>412320924</v>
      </c>
      <c r="I417" s="25"/>
    </row>
    <row r="418" customFormat="false" ht="15" hidden="false" customHeight="false" outlineLevel="0" collapsed="false">
      <c r="A418" s="25" t="s">
        <v>928</v>
      </c>
      <c r="B418" s="25" t="s">
        <v>2311</v>
      </c>
      <c r="C418" s="24" t="n">
        <v>46066</v>
      </c>
      <c r="D418" s="25" t="s">
        <v>85</v>
      </c>
      <c r="E418" s="21" t="n">
        <v>12150</v>
      </c>
      <c r="F418" s="21" t="n">
        <f aca="false">ROUND(ROUND(E418*100,0)/10,0)/100</f>
        <v>1215</v>
      </c>
      <c r="G418" s="21" t="n">
        <f aca="false">E418+F418</f>
        <v>13365</v>
      </c>
      <c r="H418" s="23" t="n">
        <v>412321264</v>
      </c>
      <c r="I418" s="25"/>
    </row>
    <row r="419" customFormat="false" ht="15" hidden="false" customHeight="false" outlineLevel="0" collapsed="false">
      <c r="A419" s="25" t="s">
        <v>930</v>
      </c>
      <c r="B419" s="25" t="s">
        <v>2312</v>
      </c>
      <c r="C419" s="24" t="n">
        <v>46066</v>
      </c>
      <c r="D419" s="25" t="s">
        <v>119</v>
      </c>
      <c r="E419" s="21" t="n">
        <v>35200</v>
      </c>
      <c r="F419" s="21" t="n">
        <f aca="false">ROUND(ROUND(E419*100,0)/10,0)/100</f>
        <v>3520</v>
      </c>
      <c r="G419" s="21" t="n">
        <f aca="false">E419+F419</f>
        <v>38720</v>
      </c>
      <c r="H419" s="23" t="n">
        <v>412321288</v>
      </c>
      <c r="I419" s="25" t="s">
        <v>931</v>
      </c>
    </row>
    <row r="420" customFormat="false" ht="15" hidden="false" customHeight="false" outlineLevel="0" collapsed="false">
      <c r="A420" s="25" t="s">
        <v>935</v>
      </c>
      <c r="B420" s="25" t="s">
        <v>2313</v>
      </c>
      <c r="C420" s="24" t="n">
        <v>46066</v>
      </c>
      <c r="D420" s="25" t="s">
        <v>85</v>
      </c>
      <c r="E420" s="21" t="n">
        <v>39900</v>
      </c>
      <c r="F420" s="21" t="n">
        <f aca="false">ROUND(ROUND(E420*100,0)/10,0)/100</f>
        <v>3990</v>
      </c>
      <c r="G420" s="21" t="n">
        <f aca="false">E420+F420</f>
        <v>43890</v>
      </c>
      <c r="H420" s="23" t="n">
        <v>412321474</v>
      </c>
      <c r="I420" s="25"/>
    </row>
    <row r="421" customFormat="false" ht="15" hidden="false" customHeight="false" outlineLevel="0" collapsed="false">
      <c r="A421" s="25" t="s">
        <v>942</v>
      </c>
      <c r="B421" s="25" t="s">
        <v>2314</v>
      </c>
      <c r="C421" s="24" t="n">
        <v>46066</v>
      </c>
      <c r="D421" s="25" t="s">
        <v>85</v>
      </c>
      <c r="E421" s="21" t="n">
        <v>30350</v>
      </c>
      <c r="F421" s="21" t="n">
        <f aca="false">ROUND(ROUND(E421*100,0)/10,0)/100</f>
        <v>3035</v>
      </c>
      <c r="G421" s="21" t="n">
        <f aca="false">E421+F421</f>
        <v>33385</v>
      </c>
      <c r="H421" s="23" t="n">
        <v>412321743</v>
      </c>
      <c r="I421" s="25"/>
    </row>
    <row r="422" customFormat="false" ht="15" hidden="false" customHeight="false" outlineLevel="0" collapsed="false">
      <c r="A422" s="25" t="s">
        <v>915</v>
      </c>
      <c r="B422" s="25" t="s">
        <v>2315</v>
      </c>
      <c r="C422" s="24" t="n">
        <v>46067</v>
      </c>
      <c r="D422" s="25" t="s">
        <v>119</v>
      </c>
      <c r="E422" s="21" t="n">
        <v>4150</v>
      </c>
      <c r="F422" s="21" t="n">
        <f aca="false">ROUND(ROUND(E422*100,0)/10,0)/100</f>
        <v>415</v>
      </c>
      <c r="G422" s="21" t="n">
        <f aca="false">E422+F422</f>
        <v>4565</v>
      </c>
      <c r="H422" s="23" t="n">
        <v>412320806</v>
      </c>
      <c r="I422" s="25" t="s">
        <v>916</v>
      </c>
    </row>
    <row r="423" customFormat="false" ht="15" hidden="false" customHeight="false" outlineLevel="0" collapsed="false">
      <c r="A423" s="25" t="s">
        <v>932</v>
      </c>
      <c r="B423" s="25" t="s">
        <v>2316</v>
      </c>
      <c r="C423" s="24" t="n">
        <v>46067</v>
      </c>
      <c r="D423" s="25" t="s">
        <v>85</v>
      </c>
      <c r="E423" s="21" t="n">
        <v>20750</v>
      </c>
      <c r="F423" s="21" t="n">
        <f aca="false">ROUND(ROUND(E423*100,0)/10,0)/100</f>
        <v>2075</v>
      </c>
      <c r="G423" s="21" t="n">
        <f aca="false">E423+F423</f>
        <v>22825</v>
      </c>
      <c r="H423" s="23" t="n">
        <v>412321340</v>
      </c>
      <c r="I423" s="25"/>
    </row>
    <row r="424" customFormat="false" ht="15" hidden="false" customHeight="false" outlineLevel="0" collapsed="false">
      <c r="A424" s="25" t="s">
        <v>937</v>
      </c>
      <c r="B424" s="25" t="s">
        <v>2317</v>
      </c>
      <c r="C424" s="24" t="n">
        <v>46067</v>
      </c>
      <c r="D424" s="25" t="s">
        <v>85</v>
      </c>
      <c r="E424" s="21" t="n">
        <v>7750</v>
      </c>
      <c r="F424" s="21" t="n">
        <f aca="false">ROUND(ROUND(E424*100,0)/10,0)/100</f>
        <v>775</v>
      </c>
      <c r="G424" s="21" t="n">
        <f aca="false">E424+F424</f>
        <v>8525</v>
      </c>
      <c r="H424" s="23" t="n">
        <v>412321554</v>
      </c>
      <c r="I424" s="25"/>
    </row>
    <row r="425" customFormat="false" ht="15" hidden="false" customHeight="false" outlineLevel="0" collapsed="false">
      <c r="A425" s="25" t="s">
        <v>949</v>
      </c>
      <c r="B425" s="25" t="s">
        <v>2318</v>
      </c>
      <c r="C425" s="24" t="n">
        <v>46067</v>
      </c>
      <c r="D425" s="25" t="s">
        <v>85</v>
      </c>
      <c r="E425" s="21" t="n">
        <v>8900</v>
      </c>
      <c r="F425" s="21" t="n">
        <f aca="false">ROUND(ROUND(E425*100,0)/10,0)/100</f>
        <v>890</v>
      </c>
      <c r="G425" s="21" t="n">
        <f aca="false">E425+F425</f>
        <v>9790</v>
      </c>
      <c r="H425" s="23" t="n">
        <v>412321920</v>
      </c>
      <c r="I425" s="25"/>
    </row>
    <row r="426" customFormat="false" ht="15" hidden="false" customHeight="false" outlineLevel="0" collapsed="false">
      <c r="A426" s="25" t="s">
        <v>947</v>
      </c>
      <c r="B426" s="25" t="s">
        <v>2319</v>
      </c>
      <c r="C426" s="24" t="n">
        <v>46068</v>
      </c>
      <c r="D426" s="25" t="s">
        <v>119</v>
      </c>
      <c r="E426" s="21" t="n">
        <v>8100</v>
      </c>
      <c r="F426" s="21" t="n">
        <f aca="false">ROUND(ROUND(E426*100,0)/10,0)/100</f>
        <v>810</v>
      </c>
      <c r="G426" s="21" t="n">
        <f aca="false">E426+F426</f>
        <v>8910</v>
      </c>
      <c r="H426" s="23" t="n">
        <v>412321896</v>
      </c>
      <c r="I426" s="25" t="s">
        <v>948</v>
      </c>
    </row>
    <row r="427" customFormat="false" ht="15" hidden="false" customHeight="false" outlineLevel="0" collapsed="false">
      <c r="A427" s="25" t="s">
        <v>956</v>
      </c>
      <c r="B427" s="25" t="s">
        <v>2320</v>
      </c>
      <c r="C427" s="24" t="n">
        <v>46068</v>
      </c>
      <c r="D427" s="25" t="s">
        <v>85</v>
      </c>
      <c r="E427" s="21" t="n">
        <v>46000</v>
      </c>
      <c r="F427" s="21" t="n">
        <f aca="false">ROUND(ROUND(E427*100,0)/10,0)/100</f>
        <v>4600</v>
      </c>
      <c r="G427" s="21" t="n">
        <f aca="false">E427+F427</f>
        <v>50600</v>
      </c>
      <c r="H427" s="23" t="n">
        <v>412322239</v>
      </c>
      <c r="I427" s="25"/>
    </row>
    <row r="428" customFormat="false" ht="15" hidden="false" customHeight="false" outlineLevel="0" collapsed="false">
      <c r="A428" s="25" t="s">
        <v>958</v>
      </c>
      <c r="B428" s="25" t="s">
        <v>2321</v>
      </c>
      <c r="C428" s="24" t="n">
        <v>46068</v>
      </c>
      <c r="D428" s="25" t="s">
        <v>119</v>
      </c>
      <c r="E428" s="21" t="n">
        <v>20650</v>
      </c>
      <c r="F428" s="21" t="n">
        <f aca="false">ROUND(ROUND(E428*100,0)/10,0)/100</f>
        <v>2065</v>
      </c>
      <c r="G428" s="21" t="n">
        <f aca="false">E428+F428</f>
        <v>22715</v>
      </c>
      <c r="H428" s="23" t="n">
        <v>412322286</v>
      </c>
      <c r="I428" s="25" t="s">
        <v>959</v>
      </c>
    </row>
    <row r="429" customFormat="false" ht="15" hidden="false" customHeight="false" outlineLevel="0" collapsed="false">
      <c r="A429" s="25" t="s">
        <v>962</v>
      </c>
      <c r="B429" s="25" t="s">
        <v>2322</v>
      </c>
      <c r="C429" s="24" t="n">
        <v>46068</v>
      </c>
      <c r="D429" s="25" t="s">
        <v>85</v>
      </c>
      <c r="E429" s="21" t="n">
        <v>6350</v>
      </c>
      <c r="F429" s="21" t="n">
        <f aca="false">ROUND(ROUND(E429*100,0)/10,0)/100</f>
        <v>635</v>
      </c>
      <c r="G429" s="21" t="n">
        <f aca="false">E429+F429</f>
        <v>6985</v>
      </c>
      <c r="H429" s="23" t="n">
        <v>412322388</v>
      </c>
      <c r="I429" s="25"/>
    </row>
    <row r="430" customFormat="false" ht="15" hidden="false" customHeight="false" outlineLevel="0" collapsed="false">
      <c r="A430" s="25" t="s">
        <v>926</v>
      </c>
      <c r="B430" s="25" t="s">
        <v>2323</v>
      </c>
      <c r="C430" s="24" t="n">
        <v>46069</v>
      </c>
      <c r="D430" s="25" t="s">
        <v>85</v>
      </c>
      <c r="E430" s="21" t="n">
        <v>1300</v>
      </c>
      <c r="F430" s="21" t="n">
        <f aca="false">ROUND(ROUND(E430*100,0)/10,0)/100</f>
        <v>130</v>
      </c>
      <c r="G430" s="21" t="n">
        <f aca="false">E430+F430</f>
        <v>1430</v>
      </c>
      <c r="H430" s="23" t="n">
        <v>412321219</v>
      </c>
      <c r="I430" s="25"/>
    </row>
    <row r="431" customFormat="false" ht="15" hidden="false" customHeight="false" outlineLevel="0" collapsed="false">
      <c r="A431" s="25" t="s">
        <v>954</v>
      </c>
      <c r="B431" s="25" t="s">
        <v>2324</v>
      </c>
      <c r="C431" s="24" t="n">
        <v>46069</v>
      </c>
      <c r="D431" s="25" t="s">
        <v>119</v>
      </c>
      <c r="E431" s="21" t="n">
        <v>4350</v>
      </c>
      <c r="F431" s="21" t="n">
        <f aca="false">ROUND(ROUND(E431*100,0)/10,0)/100</f>
        <v>435</v>
      </c>
      <c r="G431" s="21" t="n">
        <f aca="false">E431+F431</f>
        <v>4785</v>
      </c>
      <c r="H431" s="23" t="n">
        <v>412322151</v>
      </c>
      <c r="I431" s="25" t="s">
        <v>955</v>
      </c>
    </row>
    <row r="432" customFormat="false" ht="15" hidden="false" customHeight="false" outlineLevel="0" collapsed="false">
      <c r="A432" s="25" t="s">
        <v>960</v>
      </c>
      <c r="B432" s="25" t="s">
        <v>2325</v>
      </c>
      <c r="C432" s="24" t="n">
        <v>46069</v>
      </c>
      <c r="D432" s="25" t="s">
        <v>119</v>
      </c>
      <c r="E432" s="21" t="n">
        <v>33200</v>
      </c>
      <c r="F432" s="21" t="n">
        <f aca="false">ROUND(ROUND(E432*100,0)/10,0)/100</f>
        <v>3320</v>
      </c>
      <c r="G432" s="21" t="n">
        <f aca="false">E432+F432</f>
        <v>36520</v>
      </c>
      <c r="H432" s="23" t="n">
        <v>412322348</v>
      </c>
      <c r="I432" s="25" t="s">
        <v>961</v>
      </c>
    </row>
    <row r="433" customFormat="false" ht="15" hidden="false" customHeight="false" outlineLevel="0" collapsed="false">
      <c r="A433" s="25" t="s">
        <v>968</v>
      </c>
      <c r="B433" s="25" t="s">
        <v>2326</v>
      </c>
      <c r="C433" s="24" t="n">
        <v>46069</v>
      </c>
      <c r="D433" s="25" t="s">
        <v>85</v>
      </c>
      <c r="E433" s="21" t="n">
        <v>8150</v>
      </c>
      <c r="F433" s="21" t="n">
        <f aca="false">ROUND(ROUND(E433*100,0)/10,0)/100</f>
        <v>815</v>
      </c>
      <c r="G433" s="21" t="n">
        <f aca="false">E433+F433</f>
        <v>8965</v>
      </c>
      <c r="H433" s="23" t="n">
        <v>412322580</v>
      </c>
      <c r="I433" s="25"/>
    </row>
    <row r="434" customFormat="false" ht="15" hidden="false" customHeight="false" outlineLevel="0" collapsed="false">
      <c r="A434" s="25" t="s">
        <v>940</v>
      </c>
      <c r="B434" s="25" t="s">
        <v>2327</v>
      </c>
      <c r="C434" s="24" t="n">
        <v>46070</v>
      </c>
      <c r="D434" s="25" t="s">
        <v>85</v>
      </c>
      <c r="E434" s="21" t="n">
        <v>38450</v>
      </c>
      <c r="F434" s="21" t="n">
        <f aca="false">ROUND(ROUND(E434*100,0)/10,0)/100</f>
        <v>3845</v>
      </c>
      <c r="G434" s="21" t="n">
        <f aca="false">E434+F434</f>
        <v>42295</v>
      </c>
      <c r="H434" s="23" t="n">
        <v>412321636</v>
      </c>
      <c r="I434" s="25"/>
    </row>
    <row r="435" customFormat="false" ht="15" hidden="false" customHeight="false" outlineLevel="0" collapsed="false">
      <c r="A435" s="25" t="s">
        <v>969</v>
      </c>
      <c r="B435" s="25" t="s">
        <v>2328</v>
      </c>
      <c r="C435" s="24" t="n">
        <v>46070</v>
      </c>
      <c r="D435" s="25" t="s">
        <v>85</v>
      </c>
      <c r="E435" s="21" t="n">
        <v>44850</v>
      </c>
      <c r="F435" s="21" t="n">
        <f aca="false">ROUND(ROUND(E435*100,0)/10,0)/100</f>
        <v>4485</v>
      </c>
      <c r="G435" s="21" t="n">
        <f aca="false">E435+F435</f>
        <v>49335</v>
      </c>
      <c r="H435" s="23" t="n">
        <v>412322609</v>
      </c>
      <c r="I435" s="25"/>
    </row>
    <row r="436" customFormat="false" ht="15" hidden="false" customHeight="false" outlineLevel="0" collapsed="false">
      <c r="A436" s="25" t="s">
        <v>973</v>
      </c>
      <c r="B436" s="25" t="s">
        <v>2329</v>
      </c>
      <c r="C436" s="24" t="n">
        <v>46070</v>
      </c>
      <c r="D436" s="25" t="s">
        <v>119</v>
      </c>
      <c r="E436" s="21" t="n">
        <v>8500</v>
      </c>
      <c r="F436" s="21" t="n">
        <f aca="false">ROUND(ROUND(E436*100,0)/10,0)/100</f>
        <v>850</v>
      </c>
      <c r="G436" s="21" t="n">
        <f aca="false">E436+F436</f>
        <v>9350</v>
      </c>
      <c r="H436" s="23" t="n">
        <v>412322813</v>
      </c>
      <c r="I436" s="25" t="s">
        <v>974</v>
      </c>
    </row>
    <row r="437" customFormat="false" ht="15" hidden="false" customHeight="false" outlineLevel="0" collapsed="false">
      <c r="A437" s="25" t="s">
        <v>979</v>
      </c>
      <c r="B437" s="25" t="s">
        <v>2330</v>
      </c>
      <c r="C437" s="24" t="n">
        <v>46070</v>
      </c>
      <c r="D437" s="25" t="s">
        <v>85</v>
      </c>
      <c r="E437" s="21" t="n">
        <v>41250</v>
      </c>
      <c r="F437" s="21" t="n">
        <f aca="false">ROUND(ROUND(E437*100,0)/10,0)/100</f>
        <v>4125</v>
      </c>
      <c r="G437" s="21" t="n">
        <f aca="false">E437+F437</f>
        <v>45375</v>
      </c>
      <c r="H437" s="23" t="n">
        <v>412322979</v>
      </c>
      <c r="I437" s="25"/>
    </row>
    <row r="438" customFormat="false" ht="15" hidden="false" customHeight="false" outlineLevel="0" collapsed="false">
      <c r="A438" s="25" t="s">
        <v>964</v>
      </c>
      <c r="B438" s="25" t="s">
        <v>2331</v>
      </c>
      <c r="C438" s="24" t="n">
        <v>46071</v>
      </c>
      <c r="D438" s="25" t="s">
        <v>119</v>
      </c>
      <c r="E438" s="21" t="n">
        <v>24700</v>
      </c>
      <c r="F438" s="21" t="n">
        <f aca="false">ROUND(ROUND(E438*100,0)/10,0)/100</f>
        <v>2470</v>
      </c>
      <c r="G438" s="21" t="n">
        <f aca="false">E438+F438</f>
        <v>27170</v>
      </c>
      <c r="H438" s="23" t="n">
        <v>412322503</v>
      </c>
      <c r="I438" s="25" t="s">
        <v>965</v>
      </c>
    </row>
    <row r="439" customFormat="false" ht="15" hidden="false" customHeight="false" outlineLevel="0" collapsed="false">
      <c r="A439" s="25" t="s">
        <v>970</v>
      </c>
      <c r="B439" s="25" t="s">
        <v>2332</v>
      </c>
      <c r="C439" s="24" t="n">
        <v>46071</v>
      </c>
      <c r="D439" s="25" t="s">
        <v>85</v>
      </c>
      <c r="E439" s="21" t="n">
        <v>11550</v>
      </c>
      <c r="F439" s="21" t="n">
        <f aca="false">ROUND(ROUND(E439*100,0)/10,0)/100</f>
        <v>1155</v>
      </c>
      <c r="G439" s="21" t="n">
        <f aca="false">E439+F439</f>
        <v>12705</v>
      </c>
      <c r="H439" s="23" t="n">
        <v>412322673</v>
      </c>
      <c r="I439" s="25"/>
    </row>
    <row r="440" customFormat="false" ht="15" hidden="false" customHeight="false" outlineLevel="0" collapsed="false">
      <c r="A440" s="25" t="s">
        <v>978</v>
      </c>
      <c r="B440" s="25" t="s">
        <v>2333</v>
      </c>
      <c r="C440" s="24" t="n">
        <v>46071</v>
      </c>
      <c r="D440" s="25" t="s">
        <v>85</v>
      </c>
      <c r="E440" s="21" t="n">
        <v>4150</v>
      </c>
      <c r="F440" s="21" t="n">
        <f aca="false">ROUND(ROUND(E440*100,0)/10,0)/100</f>
        <v>415</v>
      </c>
      <c r="G440" s="21" t="n">
        <f aca="false">E440+F440</f>
        <v>4565</v>
      </c>
      <c r="H440" s="23" t="n">
        <v>412322943</v>
      </c>
      <c r="I440" s="25"/>
    </row>
    <row r="441" customFormat="false" ht="15" hidden="false" customHeight="false" outlineLevel="0" collapsed="false">
      <c r="A441" s="25" t="s">
        <v>944</v>
      </c>
      <c r="B441" s="25" t="s">
        <v>2334</v>
      </c>
      <c r="C441" s="24" t="n">
        <v>46072</v>
      </c>
      <c r="D441" s="25" t="s">
        <v>85</v>
      </c>
      <c r="E441" s="21" t="n">
        <v>18250</v>
      </c>
      <c r="F441" s="21" t="n">
        <f aca="false">ROUND(ROUND(E441*100,0)/10,0)/100</f>
        <v>1825</v>
      </c>
      <c r="G441" s="21" t="n">
        <f aca="false">E441+F441</f>
        <v>20075</v>
      </c>
      <c r="H441" s="23" t="n">
        <v>412321815</v>
      </c>
      <c r="I441" s="25"/>
    </row>
    <row r="442" customFormat="false" ht="15" hidden="false" customHeight="false" outlineLevel="0" collapsed="false">
      <c r="A442" s="25" t="s">
        <v>945</v>
      </c>
      <c r="B442" s="25" t="s">
        <v>2335</v>
      </c>
      <c r="C442" s="24" t="n">
        <v>46072</v>
      </c>
      <c r="D442" s="25" t="s">
        <v>119</v>
      </c>
      <c r="E442" s="21" t="n">
        <v>35800</v>
      </c>
      <c r="F442" s="21" t="n">
        <f aca="false">ROUND(ROUND(E442*100,0)/10,0)/100</f>
        <v>3580</v>
      </c>
      <c r="G442" s="21" t="n">
        <f aca="false">E442+F442</f>
        <v>39380</v>
      </c>
      <c r="H442" s="23" t="n">
        <v>412321834</v>
      </c>
      <c r="I442" s="25" t="s">
        <v>946</v>
      </c>
    </row>
    <row r="443" customFormat="false" ht="15" hidden="false" customHeight="false" outlineLevel="0" collapsed="false">
      <c r="A443" s="25" t="s">
        <v>977</v>
      </c>
      <c r="B443" s="25" t="s">
        <v>2336</v>
      </c>
      <c r="C443" s="24" t="n">
        <v>46072</v>
      </c>
      <c r="D443" s="25" t="s">
        <v>85</v>
      </c>
      <c r="E443" s="21" t="n">
        <v>24700</v>
      </c>
      <c r="F443" s="21" t="n">
        <f aca="false">ROUND(ROUND(E443*100,0)/10,0)/100</f>
        <v>2470</v>
      </c>
      <c r="G443" s="21" t="n">
        <f aca="false">E443+F443</f>
        <v>27170</v>
      </c>
      <c r="H443" s="23" t="n">
        <v>412322888</v>
      </c>
      <c r="I443" s="25"/>
    </row>
    <row r="444" customFormat="false" ht="15" hidden="false" customHeight="false" outlineLevel="0" collapsed="false">
      <c r="A444" s="25" t="s">
        <v>933</v>
      </c>
      <c r="B444" s="25" t="s">
        <v>2337</v>
      </c>
      <c r="C444" s="24" t="n">
        <v>46073</v>
      </c>
      <c r="D444" s="25" t="s">
        <v>119</v>
      </c>
      <c r="E444" s="21" t="n">
        <v>13150</v>
      </c>
      <c r="F444" s="21" t="n">
        <f aca="false">ROUND(ROUND(E444*100,0)/10,0)/100</f>
        <v>1315</v>
      </c>
      <c r="G444" s="21" t="n">
        <f aca="false">E444+F444</f>
        <v>14465</v>
      </c>
      <c r="H444" s="23" t="n">
        <v>412321436</v>
      </c>
      <c r="I444" s="25" t="s">
        <v>934</v>
      </c>
    </row>
    <row r="445" customFormat="false" ht="15" hidden="false" customHeight="false" outlineLevel="0" collapsed="false">
      <c r="A445" s="25" t="s">
        <v>936</v>
      </c>
      <c r="B445" s="25" t="s">
        <v>2338</v>
      </c>
      <c r="C445" s="24" t="n">
        <v>46073</v>
      </c>
      <c r="D445" s="25" t="s">
        <v>85</v>
      </c>
      <c r="E445" s="21" t="n">
        <v>18650</v>
      </c>
      <c r="F445" s="21" t="n">
        <f aca="false">ROUND(ROUND(E445*100,0)/10,0)/100</f>
        <v>1865</v>
      </c>
      <c r="G445" s="21" t="n">
        <f aca="false">E445+F445</f>
        <v>20515</v>
      </c>
      <c r="H445" s="23" t="n">
        <v>412321508</v>
      </c>
      <c r="I445" s="25"/>
    </row>
    <row r="446" customFormat="false" ht="15" hidden="false" customHeight="false" outlineLevel="0" collapsed="false">
      <c r="A446" s="25" t="s">
        <v>971</v>
      </c>
      <c r="B446" s="25" t="s">
        <v>2339</v>
      </c>
      <c r="C446" s="24" t="n">
        <v>46074</v>
      </c>
      <c r="D446" s="25" t="s">
        <v>85</v>
      </c>
      <c r="E446" s="21" t="n">
        <v>18550</v>
      </c>
      <c r="F446" s="21" t="n">
        <f aca="false">ROUND(ROUND(E446*100,0)/10,0)/100</f>
        <v>1855</v>
      </c>
      <c r="G446" s="21" t="n">
        <f aca="false">E446+F446</f>
        <v>20405</v>
      </c>
      <c r="H446" s="23" t="n">
        <v>412322745</v>
      </c>
      <c r="I446" s="25"/>
    </row>
    <row r="447" customFormat="false" ht="15" hidden="false" customHeight="false" outlineLevel="0" collapsed="false">
      <c r="A447" s="25" t="s">
        <v>988</v>
      </c>
      <c r="B447" s="25" t="s">
        <v>2340</v>
      </c>
      <c r="C447" s="24" t="n">
        <v>46074</v>
      </c>
      <c r="D447" s="25" t="s">
        <v>85</v>
      </c>
      <c r="E447" s="21" t="n">
        <v>36700</v>
      </c>
      <c r="F447" s="21" t="n">
        <f aca="false">ROUND(ROUND(E447*100,0)/10,0)/100</f>
        <v>3670</v>
      </c>
      <c r="G447" s="21" t="n">
        <f aca="false">E447+F447</f>
        <v>40370</v>
      </c>
      <c r="H447" s="23" t="n">
        <v>412323358</v>
      </c>
      <c r="I447" s="25"/>
    </row>
    <row r="448" customFormat="false" ht="15" hidden="false" customHeight="false" outlineLevel="0" collapsed="false">
      <c r="A448" s="25" t="s">
        <v>952</v>
      </c>
      <c r="B448" s="25" t="s">
        <v>2341</v>
      </c>
      <c r="C448" s="24" t="n">
        <v>46075</v>
      </c>
      <c r="D448" s="25" t="s">
        <v>119</v>
      </c>
      <c r="E448" s="21" t="n">
        <v>10950</v>
      </c>
      <c r="F448" s="21" t="n">
        <f aca="false">ROUND(ROUND(E448*100,0)/10,0)/100</f>
        <v>1095</v>
      </c>
      <c r="G448" s="21" t="n">
        <f aca="false">E448+F448</f>
        <v>12045</v>
      </c>
      <c r="H448" s="23" t="n">
        <v>412322041</v>
      </c>
      <c r="I448" s="25" t="s">
        <v>953</v>
      </c>
    </row>
    <row r="449" customFormat="false" ht="15" hidden="false" customHeight="false" outlineLevel="0" collapsed="false">
      <c r="A449" s="25" t="s">
        <v>986</v>
      </c>
      <c r="B449" s="25" t="s">
        <v>2342</v>
      </c>
      <c r="C449" s="24" t="n">
        <v>46075</v>
      </c>
      <c r="D449" s="25" t="s">
        <v>119</v>
      </c>
      <c r="E449" s="21" t="n">
        <v>4250</v>
      </c>
      <c r="F449" s="21" t="n">
        <f aca="false">ROUND(ROUND(E449*100,0)/10,0)/100</f>
        <v>425</v>
      </c>
      <c r="G449" s="21" t="n">
        <f aca="false">E449+F449</f>
        <v>4675</v>
      </c>
      <c r="H449" s="23" t="n">
        <v>412323298</v>
      </c>
      <c r="I449" s="25" t="s">
        <v>987</v>
      </c>
    </row>
    <row r="450" customFormat="false" ht="15" hidden="false" customHeight="false" outlineLevel="0" collapsed="false">
      <c r="A450" s="25" t="s">
        <v>990</v>
      </c>
      <c r="B450" s="25" t="s">
        <v>2343</v>
      </c>
      <c r="C450" s="24" t="n">
        <v>46075</v>
      </c>
      <c r="D450" s="25" t="s">
        <v>85</v>
      </c>
      <c r="E450" s="21" t="n">
        <v>3950</v>
      </c>
      <c r="F450" s="21" t="n">
        <f aca="false">ROUND(ROUND(E450*100,0)/10,0)/100</f>
        <v>395</v>
      </c>
      <c r="G450" s="21" t="n">
        <f aca="false">E450+F450</f>
        <v>4345</v>
      </c>
      <c r="H450" s="23" t="n">
        <v>412323412</v>
      </c>
      <c r="I450" s="25"/>
    </row>
    <row r="451" customFormat="false" ht="15" hidden="false" customHeight="false" outlineLevel="0" collapsed="false">
      <c r="A451" s="25" t="s">
        <v>943</v>
      </c>
      <c r="B451" s="25" t="s">
        <v>2344</v>
      </c>
      <c r="C451" s="24" t="n">
        <v>46076</v>
      </c>
      <c r="D451" s="25" t="s">
        <v>85</v>
      </c>
      <c r="E451" s="21" t="n">
        <v>6400</v>
      </c>
      <c r="F451" s="21" t="n">
        <f aca="false">ROUND(ROUND(E451*100,0)/10,0)/100</f>
        <v>640</v>
      </c>
      <c r="G451" s="21" t="n">
        <f aca="false">E451+F451</f>
        <v>7040</v>
      </c>
      <c r="H451" s="23" t="n">
        <v>412321765</v>
      </c>
      <c r="I451" s="25"/>
    </row>
    <row r="452" customFormat="false" ht="15" hidden="false" customHeight="false" outlineLevel="0" collapsed="false">
      <c r="A452" s="25" t="s">
        <v>991</v>
      </c>
      <c r="B452" s="25" t="s">
        <v>2345</v>
      </c>
      <c r="C452" s="24" t="n">
        <v>46077</v>
      </c>
      <c r="D452" s="25" t="s">
        <v>119</v>
      </c>
      <c r="E452" s="21" t="n">
        <v>14350</v>
      </c>
      <c r="F452" s="21" t="n">
        <f aca="false">ROUND(ROUND(E452*100,0)/10,0)/100</f>
        <v>1435</v>
      </c>
      <c r="G452" s="21" t="n">
        <f aca="false">E452+F452</f>
        <v>15785</v>
      </c>
      <c r="H452" s="23" t="n">
        <v>412323488</v>
      </c>
      <c r="I452" s="25" t="s">
        <v>992</v>
      </c>
    </row>
    <row r="453" customFormat="false" ht="15" hidden="false" customHeight="false" outlineLevel="0" collapsed="false">
      <c r="A453" s="25" t="s">
        <v>993</v>
      </c>
      <c r="B453" s="25" t="s">
        <v>2346</v>
      </c>
      <c r="C453" s="24" t="n">
        <v>46077</v>
      </c>
      <c r="D453" s="25" t="s">
        <v>85</v>
      </c>
      <c r="E453" s="21" t="n">
        <v>25200</v>
      </c>
      <c r="F453" s="21" t="n">
        <f aca="false">ROUND(ROUND(E453*100,0)/10,0)/100</f>
        <v>2520</v>
      </c>
      <c r="G453" s="21" t="n">
        <f aca="false">E453+F453</f>
        <v>27720</v>
      </c>
      <c r="H453" s="23" t="n">
        <v>412323522</v>
      </c>
      <c r="I453" s="25"/>
    </row>
    <row r="454" customFormat="false" ht="15" hidden="false" customHeight="false" outlineLevel="0" collapsed="false">
      <c r="A454" s="25" t="s">
        <v>976</v>
      </c>
      <c r="B454" s="25" t="s">
        <v>2347</v>
      </c>
      <c r="C454" s="24" t="n">
        <v>46078</v>
      </c>
      <c r="D454" s="25" t="s">
        <v>85</v>
      </c>
      <c r="E454" s="21" t="n">
        <v>33350</v>
      </c>
      <c r="F454" s="21" t="n">
        <f aca="false">ROUND(ROUND(E454*100,0)/10,0)/100</f>
        <v>3335</v>
      </c>
      <c r="G454" s="21" t="n">
        <f aca="false">E454+F454</f>
        <v>36685</v>
      </c>
      <c r="H454" s="23" t="n">
        <v>412322858</v>
      </c>
      <c r="I454" s="25"/>
    </row>
    <row r="455" customFormat="false" ht="15" hidden="false" customHeight="false" outlineLevel="0" collapsed="false">
      <c r="A455" s="25" t="s">
        <v>981</v>
      </c>
      <c r="B455" s="25" t="s">
        <v>2348</v>
      </c>
      <c r="C455" s="24" t="n">
        <v>46078</v>
      </c>
      <c r="D455" s="25" t="s">
        <v>85</v>
      </c>
      <c r="E455" s="21" t="n">
        <v>29900</v>
      </c>
      <c r="F455" s="21" t="n">
        <f aca="false">ROUND(ROUND(E455*100,0)/10,0)/100</f>
        <v>2990</v>
      </c>
      <c r="G455" s="21" t="n">
        <f aca="false">E455+F455</f>
        <v>32890</v>
      </c>
      <c r="H455" s="23" t="n">
        <v>412323062</v>
      </c>
      <c r="I455" s="25"/>
    </row>
    <row r="456" customFormat="false" ht="15" hidden="false" customHeight="false" outlineLevel="0" collapsed="false">
      <c r="A456" s="25" t="s">
        <v>984</v>
      </c>
      <c r="B456" s="25" t="s">
        <v>2349</v>
      </c>
      <c r="C456" s="24" t="n">
        <v>46078</v>
      </c>
      <c r="D456" s="25" t="s">
        <v>85</v>
      </c>
      <c r="E456" s="21" t="n">
        <v>28100</v>
      </c>
      <c r="F456" s="21" t="n">
        <f aca="false">ROUND(ROUND(E456*100,0)/10,0)/100</f>
        <v>2810</v>
      </c>
      <c r="G456" s="21" t="n">
        <f aca="false">E456+F456</f>
        <v>30910</v>
      </c>
      <c r="H456" s="23" t="n">
        <v>412323164</v>
      </c>
      <c r="I456" s="25"/>
    </row>
    <row r="457" customFormat="false" ht="15" hidden="false" customHeight="false" outlineLevel="0" collapsed="false">
      <c r="A457" s="25" t="s">
        <v>985</v>
      </c>
      <c r="B457" s="25" t="s">
        <v>2350</v>
      </c>
      <c r="C457" s="24" t="n">
        <v>46078</v>
      </c>
      <c r="D457" s="25" t="s">
        <v>85</v>
      </c>
      <c r="E457" s="21" t="n">
        <v>38200</v>
      </c>
      <c r="F457" s="21" t="n">
        <f aca="false">ROUND(ROUND(E457*100,0)/10,0)/100</f>
        <v>3820</v>
      </c>
      <c r="G457" s="21" t="n">
        <f aca="false">E457+F457</f>
        <v>42020</v>
      </c>
      <c r="H457" s="23" t="n">
        <v>412323256</v>
      </c>
      <c r="I457" s="25"/>
    </row>
    <row r="458" customFormat="false" ht="15" hidden="false" customHeight="false" outlineLevel="0" collapsed="false">
      <c r="A458" s="25" t="s">
        <v>996</v>
      </c>
      <c r="B458" s="25" t="s">
        <v>2351</v>
      </c>
      <c r="C458" s="24" t="n">
        <v>46078</v>
      </c>
      <c r="D458" s="25" t="s">
        <v>85</v>
      </c>
      <c r="E458" s="21" t="n">
        <v>22300</v>
      </c>
      <c r="F458" s="21" t="n">
        <f aca="false">ROUND(ROUND(E458*100,0)/10,0)/100</f>
        <v>2230</v>
      </c>
      <c r="G458" s="21" t="n">
        <f aca="false">E458+F458</f>
        <v>24530</v>
      </c>
      <c r="H458" s="23" t="n">
        <v>412323579</v>
      </c>
      <c r="I458" s="25"/>
    </row>
    <row r="459" customFormat="false" ht="15" hidden="false" customHeight="false" outlineLevel="0" collapsed="false">
      <c r="A459" s="25" t="s">
        <v>1001</v>
      </c>
      <c r="B459" s="25" t="s">
        <v>2352</v>
      </c>
      <c r="C459" s="24" t="n">
        <v>46078</v>
      </c>
      <c r="D459" s="25" t="s">
        <v>85</v>
      </c>
      <c r="E459" s="21" t="n">
        <v>36100</v>
      </c>
      <c r="F459" s="21" t="n">
        <f aca="false">ROUND(ROUND(E459*100,0)/10,0)/100</f>
        <v>3610</v>
      </c>
      <c r="G459" s="21" t="n">
        <f aca="false">E459+F459</f>
        <v>39710</v>
      </c>
      <c r="H459" s="23" t="n">
        <v>412323717</v>
      </c>
      <c r="I459" s="25"/>
    </row>
    <row r="460" customFormat="false" ht="15" hidden="false" customHeight="false" outlineLevel="0" collapsed="false">
      <c r="A460" s="25" t="s">
        <v>1012</v>
      </c>
      <c r="B460" s="25" t="s">
        <v>2353</v>
      </c>
      <c r="C460" s="24" t="n">
        <v>46078</v>
      </c>
      <c r="D460" s="25" t="s">
        <v>119</v>
      </c>
      <c r="E460" s="21" t="n">
        <v>10250</v>
      </c>
      <c r="F460" s="21" t="n">
        <f aca="false">ROUND(ROUND(E460*100,0)/10,0)/100</f>
        <v>1025</v>
      </c>
      <c r="G460" s="21" t="n">
        <f aca="false">E460+F460</f>
        <v>11275</v>
      </c>
      <c r="H460" s="23" t="n">
        <v>412324094</v>
      </c>
      <c r="I460" s="25" t="s">
        <v>1013</v>
      </c>
    </row>
    <row r="461" customFormat="false" ht="15" hidden="false" customHeight="false" outlineLevel="0" collapsed="false">
      <c r="A461" s="25" t="s">
        <v>1002</v>
      </c>
      <c r="B461" s="25" t="s">
        <v>2354</v>
      </c>
      <c r="C461" s="24" t="n">
        <v>46079</v>
      </c>
      <c r="D461" s="25" t="s">
        <v>85</v>
      </c>
      <c r="E461" s="21" t="n">
        <v>11050</v>
      </c>
      <c r="F461" s="21" t="n">
        <f aca="false">ROUND(ROUND(E461*100,0)/10,0)/100</f>
        <v>1105</v>
      </c>
      <c r="G461" s="21" t="n">
        <f aca="false">E461+F461</f>
        <v>12155</v>
      </c>
      <c r="H461" s="23" t="n">
        <v>412323783</v>
      </c>
      <c r="I461" s="25"/>
    </row>
    <row r="462" customFormat="false" ht="15" hidden="false" customHeight="false" outlineLevel="0" collapsed="false">
      <c r="A462" s="25" t="s">
        <v>1009</v>
      </c>
      <c r="B462" s="25" t="s">
        <v>2355</v>
      </c>
      <c r="C462" s="24" t="n">
        <v>46079</v>
      </c>
      <c r="D462" s="25" t="s">
        <v>85</v>
      </c>
      <c r="E462" s="21" t="n">
        <v>9400</v>
      </c>
      <c r="F462" s="21" t="n">
        <f aca="false">ROUND(ROUND(E462*100,0)/10,0)/100</f>
        <v>940</v>
      </c>
      <c r="G462" s="21" t="n">
        <f aca="false">E462+F462</f>
        <v>10340</v>
      </c>
      <c r="H462" s="23" t="n">
        <v>412323964</v>
      </c>
      <c r="I462" s="25"/>
    </row>
    <row r="463" customFormat="false" ht="15" hidden="false" customHeight="false" outlineLevel="0" collapsed="false">
      <c r="A463" s="25" t="s">
        <v>972</v>
      </c>
      <c r="B463" s="25" t="s">
        <v>2356</v>
      </c>
      <c r="C463" s="24" t="n">
        <v>46080</v>
      </c>
      <c r="D463" s="25" t="s">
        <v>85</v>
      </c>
      <c r="E463" s="21" t="n">
        <v>12050</v>
      </c>
      <c r="F463" s="21" t="n">
        <f aca="false">ROUND(ROUND(E463*100,0)/10,0)/100</f>
        <v>1205</v>
      </c>
      <c r="G463" s="21" t="n">
        <f aca="false">E463+F463</f>
        <v>13255</v>
      </c>
      <c r="H463" s="23" t="n">
        <v>412322767</v>
      </c>
      <c r="I463" s="25"/>
    </row>
    <row r="464" customFormat="false" ht="15" hidden="false" customHeight="false" outlineLevel="0" collapsed="false">
      <c r="A464" s="25" t="s">
        <v>997</v>
      </c>
      <c r="B464" s="25" t="s">
        <v>2357</v>
      </c>
      <c r="C464" s="24" t="n">
        <v>46080</v>
      </c>
      <c r="D464" s="25" t="s">
        <v>85</v>
      </c>
      <c r="E464" s="21" t="n">
        <v>47450</v>
      </c>
      <c r="F464" s="21" t="n">
        <f aca="false">ROUND(ROUND(E464*100,0)/10,0)/100</f>
        <v>4745</v>
      </c>
      <c r="G464" s="21" t="n">
        <f aca="false">E464+F464</f>
        <v>52195</v>
      </c>
      <c r="H464" s="23" t="n">
        <v>412323620</v>
      </c>
      <c r="I464" s="25"/>
    </row>
    <row r="465" customFormat="false" ht="15" hidden="false" customHeight="false" outlineLevel="0" collapsed="false">
      <c r="A465" s="25" t="s">
        <v>1003</v>
      </c>
      <c r="B465" s="25" t="s">
        <v>2358</v>
      </c>
      <c r="C465" s="24" t="n">
        <v>46080</v>
      </c>
      <c r="D465" s="25" t="s">
        <v>85</v>
      </c>
      <c r="E465" s="21" t="n">
        <v>35750</v>
      </c>
      <c r="F465" s="21" t="n">
        <f aca="false">ROUND(ROUND(E465*100,0)/10,0)/100</f>
        <v>3575</v>
      </c>
      <c r="G465" s="21" t="n">
        <f aca="false">E465+F465</f>
        <v>39325</v>
      </c>
      <c r="H465" s="23" t="n">
        <v>412323792</v>
      </c>
      <c r="I465" s="25"/>
    </row>
    <row r="466" customFormat="false" ht="15" hidden="false" customHeight="false" outlineLevel="0" collapsed="false">
      <c r="A466" s="25" t="s">
        <v>1010</v>
      </c>
      <c r="B466" s="25" t="s">
        <v>2359</v>
      </c>
      <c r="C466" s="24" t="n">
        <v>46080</v>
      </c>
      <c r="D466" s="25" t="s">
        <v>119</v>
      </c>
      <c r="E466" s="21" t="n">
        <v>15900</v>
      </c>
      <c r="F466" s="21" t="n">
        <f aca="false">ROUND(ROUND(E466*100,0)/10,0)/100</f>
        <v>1590</v>
      </c>
      <c r="G466" s="21" t="n">
        <f aca="false">E466+F466</f>
        <v>17490</v>
      </c>
      <c r="H466" s="23" t="n">
        <v>412324077</v>
      </c>
      <c r="I466" s="25" t="s">
        <v>1011</v>
      </c>
    </row>
    <row r="467" customFormat="false" ht="15" hidden="false" customHeight="false" outlineLevel="0" collapsed="false">
      <c r="A467" s="25" t="s">
        <v>1019</v>
      </c>
      <c r="B467" s="25" t="s">
        <v>2360</v>
      </c>
      <c r="C467" s="24" t="n">
        <v>46080</v>
      </c>
      <c r="D467" s="25" t="s">
        <v>119</v>
      </c>
      <c r="E467" s="21" t="n">
        <v>45550</v>
      </c>
      <c r="F467" s="21" t="n">
        <f aca="false">ROUND(ROUND(E467*100,0)/10,0)/100</f>
        <v>4555</v>
      </c>
      <c r="G467" s="21" t="n">
        <f aca="false">E467+F467</f>
        <v>50105</v>
      </c>
      <c r="H467" s="23" t="n">
        <v>412324408</v>
      </c>
      <c r="I467" s="25" t="s">
        <v>1020</v>
      </c>
    </row>
    <row r="468" customFormat="false" ht="15" hidden="false" customHeight="false" outlineLevel="0" collapsed="false">
      <c r="A468" s="25" t="s">
        <v>1004</v>
      </c>
      <c r="B468" s="25" t="s">
        <v>2361</v>
      </c>
      <c r="C468" s="24" t="n">
        <v>46081</v>
      </c>
      <c r="D468" s="25" t="s">
        <v>119</v>
      </c>
      <c r="E468" s="21" t="n">
        <v>11200</v>
      </c>
      <c r="F468" s="21" t="n">
        <f aca="false">ROUND(ROUND(E468*100,0)/10,0)/100</f>
        <v>1120</v>
      </c>
      <c r="G468" s="21" t="n">
        <f aca="false">E468+F468</f>
        <v>12320</v>
      </c>
      <c r="H468" s="23" t="n">
        <v>412323848</v>
      </c>
      <c r="I468" s="25" t="s">
        <v>1005</v>
      </c>
    </row>
    <row r="469" customFormat="false" ht="15" hidden="false" customHeight="false" outlineLevel="0" collapsed="false">
      <c r="A469" s="25" t="s">
        <v>966</v>
      </c>
      <c r="B469" s="25" t="s">
        <v>2362</v>
      </c>
      <c r="C469" s="24" t="n">
        <v>46082</v>
      </c>
      <c r="D469" s="25" t="s">
        <v>85</v>
      </c>
      <c r="E469" s="21" t="n">
        <v>13600</v>
      </c>
      <c r="F469" s="21" t="n">
        <f aca="false">ROUND(ROUND(E469*100,0)/10,0)/100</f>
        <v>1360</v>
      </c>
      <c r="G469" s="21" t="n">
        <f aca="false">E469+F469</f>
        <v>14960</v>
      </c>
      <c r="H469" s="23" t="n">
        <v>412322547</v>
      </c>
      <c r="I469" s="25"/>
    </row>
    <row r="470" customFormat="false" ht="15" hidden="false" customHeight="false" outlineLevel="0" collapsed="false">
      <c r="A470" s="25" t="s">
        <v>994</v>
      </c>
      <c r="B470" s="25" t="s">
        <v>2363</v>
      </c>
      <c r="C470" s="24" t="n">
        <v>46082</v>
      </c>
      <c r="D470" s="25" t="s">
        <v>119</v>
      </c>
      <c r="E470" s="21" t="n">
        <v>11750</v>
      </c>
      <c r="F470" s="21" t="n">
        <f aca="false">ROUND(ROUND(E470*100,0)/10,0)/100</f>
        <v>1175</v>
      </c>
      <c r="G470" s="21" t="n">
        <f aca="false">E470+F470</f>
        <v>12925</v>
      </c>
      <c r="H470" s="23" t="n">
        <v>412323546</v>
      </c>
      <c r="I470" s="25" t="s">
        <v>995</v>
      </c>
    </row>
    <row r="471" customFormat="false" ht="15" hidden="false" customHeight="false" outlineLevel="0" collapsed="false">
      <c r="A471" s="25" t="s">
        <v>1006</v>
      </c>
      <c r="B471" s="25" t="s">
        <v>2364</v>
      </c>
      <c r="C471" s="24" t="n">
        <v>46082</v>
      </c>
      <c r="D471" s="25" t="s">
        <v>119</v>
      </c>
      <c r="E471" s="21" t="n">
        <v>14150</v>
      </c>
      <c r="F471" s="21" t="n">
        <f aca="false">ROUND(ROUND(E471*100,0)/10,0)/100</f>
        <v>1415</v>
      </c>
      <c r="G471" s="21" t="n">
        <f aca="false">E471+F471</f>
        <v>15565</v>
      </c>
      <c r="H471" s="23" t="n">
        <v>412323876</v>
      </c>
      <c r="I471" s="25" t="s">
        <v>1007</v>
      </c>
    </row>
    <row r="472" customFormat="false" ht="15" hidden="false" customHeight="false" outlineLevel="0" collapsed="false">
      <c r="A472" s="25" t="s">
        <v>1014</v>
      </c>
      <c r="B472" s="25" t="s">
        <v>2365</v>
      </c>
      <c r="C472" s="24" t="n">
        <v>46082</v>
      </c>
      <c r="D472" s="25" t="s">
        <v>85</v>
      </c>
      <c r="E472" s="21" t="n">
        <v>4200</v>
      </c>
      <c r="F472" s="21" t="n">
        <f aca="false">ROUND(ROUND(E472*100,0)/10,0)/100</f>
        <v>420</v>
      </c>
      <c r="G472" s="21" t="n">
        <f aca="false">E472+F472</f>
        <v>4620</v>
      </c>
      <c r="H472" s="23" t="n">
        <v>412324125</v>
      </c>
      <c r="I472" s="25"/>
    </row>
    <row r="473" customFormat="false" ht="15" hidden="false" customHeight="false" outlineLevel="0" collapsed="false">
      <c r="A473" s="25" t="s">
        <v>1016</v>
      </c>
      <c r="B473" s="25" t="s">
        <v>2366</v>
      </c>
      <c r="C473" s="24" t="n">
        <v>46082</v>
      </c>
      <c r="D473" s="25" t="s">
        <v>85</v>
      </c>
      <c r="E473" s="21" t="n">
        <v>3500</v>
      </c>
      <c r="F473" s="21" t="n">
        <f aca="false">ROUND(ROUND(E473*100,0)/10,0)/100</f>
        <v>350</v>
      </c>
      <c r="G473" s="21" t="n">
        <f aca="false">E473+F473</f>
        <v>3850</v>
      </c>
      <c r="H473" s="23" t="n">
        <v>412324265</v>
      </c>
      <c r="I473" s="25"/>
    </row>
    <row r="474" customFormat="false" ht="15" hidden="false" customHeight="false" outlineLevel="0" collapsed="false">
      <c r="A474" s="25" t="s">
        <v>1022</v>
      </c>
      <c r="B474" s="25" t="s">
        <v>2367</v>
      </c>
      <c r="C474" s="24" t="n">
        <v>46082</v>
      </c>
      <c r="D474" s="25" t="s">
        <v>85</v>
      </c>
      <c r="E474" s="21" t="n">
        <v>27550</v>
      </c>
      <c r="F474" s="21" t="n">
        <f aca="false">ROUND(ROUND(E474*100,0)/10,0)/100</f>
        <v>2755</v>
      </c>
      <c r="G474" s="21" t="n">
        <f aca="false">E474+F474</f>
        <v>30305</v>
      </c>
      <c r="H474" s="23" t="n">
        <v>412324465</v>
      </c>
      <c r="I474" s="25"/>
    </row>
    <row r="475" customFormat="false" ht="15" hidden="false" customHeight="false" outlineLevel="0" collapsed="false">
      <c r="A475" s="25" t="s">
        <v>1026</v>
      </c>
      <c r="B475" s="25" t="s">
        <v>2368</v>
      </c>
      <c r="C475" s="24" t="n">
        <v>46083</v>
      </c>
      <c r="D475" s="25" t="s">
        <v>119</v>
      </c>
      <c r="E475" s="21" t="n">
        <v>5150</v>
      </c>
      <c r="F475" s="21" t="n">
        <f aca="false">ROUND(ROUND(E475*100,0)/10,0)/100</f>
        <v>515</v>
      </c>
      <c r="G475" s="21" t="n">
        <f aca="false">E475+F475</f>
        <v>5665</v>
      </c>
      <c r="H475" s="23" t="n">
        <v>412324609</v>
      </c>
      <c r="I475" s="25" t="s">
        <v>1027</v>
      </c>
    </row>
    <row r="476" customFormat="false" ht="15" hidden="false" customHeight="false" outlineLevel="0" collapsed="false">
      <c r="A476" s="25" t="s">
        <v>1008</v>
      </c>
      <c r="B476" s="25" t="s">
        <v>2369</v>
      </c>
      <c r="C476" s="24" t="n">
        <v>46084</v>
      </c>
      <c r="D476" s="25" t="s">
        <v>85</v>
      </c>
      <c r="E476" s="21" t="n">
        <v>11600</v>
      </c>
      <c r="F476" s="21" t="n">
        <f aca="false">ROUND(ROUND(E476*100,0)/10,0)/100</f>
        <v>1160</v>
      </c>
      <c r="G476" s="21" t="n">
        <f aca="false">E476+F476</f>
        <v>12760</v>
      </c>
      <c r="H476" s="23" t="n">
        <v>412323917</v>
      </c>
      <c r="I476" s="25"/>
    </row>
    <row r="477" customFormat="false" ht="15" hidden="false" customHeight="false" outlineLevel="0" collapsed="false">
      <c r="A477" s="25" t="s">
        <v>1028</v>
      </c>
      <c r="B477" s="25" t="s">
        <v>2370</v>
      </c>
      <c r="C477" s="24" t="n">
        <v>46084</v>
      </c>
      <c r="D477" s="25" t="s">
        <v>85</v>
      </c>
      <c r="E477" s="21" t="n">
        <v>5250</v>
      </c>
      <c r="F477" s="21" t="n">
        <f aca="false">ROUND(ROUND(E477*100,0)/10,0)/100</f>
        <v>525</v>
      </c>
      <c r="G477" s="21" t="n">
        <f aca="false">E477+F477</f>
        <v>5775</v>
      </c>
      <c r="H477" s="23" t="n">
        <v>412324654</v>
      </c>
      <c r="I477" s="25"/>
    </row>
    <row r="478" customFormat="false" ht="15" hidden="false" customHeight="false" outlineLevel="0" collapsed="false">
      <c r="A478" s="25" t="s">
        <v>1029</v>
      </c>
      <c r="B478" s="25" t="s">
        <v>2371</v>
      </c>
      <c r="C478" s="24" t="n">
        <v>46084</v>
      </c>
      <c r="D478" s="25" t="s">
        <v>119</v>
      </c>
      <c r="E478" s="21" t="n">
        <v>7450</v>
      </c>
      <c r="F478" s="21" t="n">
        <f aca="false">ROUND(ROUND(E478*100,0)/10,0)/100</f>
        <v>745</v>
      </c>
      <c r="G478" s="21" t="n">
        <f aca="false">E478+F478</f>
        <v>8195</v>
      </c>
      <c r="H478" s="23" t="n">
        <v>412324704</v>
      </c>
      <c r="I478" s="25" t="s">
        <v>1030</v>
      </c>
    </row>
    <row r="479" customFormat="false" ht="15" hidden="false" customHeight="false" outlineLevel="0" collapsed="false">
      <c r="A479" s="25" t="s">
        <v>1041</v>
      </c>
      <c r="B479" s="25" t="s">
        <v>2372</v>
      </c>
      <c r="C479" s="24" t="n">
        <v>46084</v>
      </c>
      <c r="D479" s="25" t="s">
        <v>119</v>
      </c>
      <c r="E479" s="21" t="n">
        <v>19000</v>
      </c>
      <c r="F479" s="21" t="n">
        <f aca="false">ROUND(ROUND(E479*100,0)/10,0)/100</f>
        <v>1900</v>
      </c>
      <c r="G479" s="21" t="n">
        <f aca="false">E479+F479</f>
        <v>20900</v>
      </c>
      <c r="H479" s="23" t="n">
        <v>412325026</v>
      </c>
      <c r="I479" s="25" t="s">
        <v>1042</v>
      </c>
    </row>
    <row r="480" customFormat="false" ht="15" hidden="false" customHeight="false" outlineLevel="0" collapsed="false">
      <c r="A480" s="25" t="s">
        <v>983</v>
      </c>
      <c r="B480" s="25" t="s">
        <v>2373</v>
      </c>
      <c r="C480" s="24" t="n">
        <v>46085</v>
      </c>
      <c r="D480" s="25" t="s">
        <v>85</v>
      </c>
      <c r="E480" s="21" t="n">
        <v>5050</v>
      </c>
      <c r="F480" s="21" t="n">
        <f aca="false">ROUND(ROUND(E480*100,0)/10,0)/100</f>
        <v>505</v>
      </c>
      <c r="G480" s="21" t="n">
        <f aca="false">E480+F480</f>
        <v>5555</v>
      </c>
      <c r="H480" s="23" t="n">
        <v>412323144</v>
      </c>
      <c r="I480" s="25"/>
    </row>
    <row r="481" customFormat="false" ht="15" hidden="false" customHeight="false" outlineLevel="0" collapsed="false">
      <c r="A481" s="25" t="s">
        <v>1000</v>
      </c>
      <c r="B481" s="25" t="s">
        <v>2374</v>
      </c>
      <c r="C481" s="24" t="n">
        <v>46085</v>
      </c>
      <c r="D481" s="25" t="s">
        <v>85</v>
      </c>
      <c r="E481" s="21" t="n">
        <v>21300</v>
      </c>
      <c r="F481" s="21" t="n">
        <f aca="false">ROUND(ROUND(E481*100,0)/10,0)/100</f>
        <v>2130</v>
      </c>
      <c r="G481" s="21" t="n">
        <f aca="false">E481+F481</f>
        <v>23430</v>
      </c>
      <c r="H481" s="23" t="n">
        <v>412323686</v>
      </c>
      <c r="I481" s="25"/>
    </row>
    <row r="482" customFormat="false" ht="15" hidden="false" customHeight="false" outlineLevel="0" collapsed="false">
      <c r="A482" s="25" t="s">
        <v>1031</v>
      </c>
      <c r="B482" s="25" t="s">
        <v>2375</v>
      </c>
      <c r="C482" s="24" t="n">
        <v>46085</v>
      </c>
      <c r="D482" s="25" t="s">
        <v>119</v>
      </c>
      <c r="E482" s="21" t="n">
        <v>25150</v>
      </c>
      <c r="F482" s="21" t="n">
        <f aca="false">ROUND(ROUND(E482*100,0)/10,0)/100</f>
        <v>2515</v>
      </c>
      <c r="G482" s="21" t="n">
        <f aca="false">E482+F482</f>
        <v>27665</v>
      </c>
      <c r="H482" s="23" t="n">
        <v>412324735</v>
      </c>
      <c r="I482" s="25" t="s">
        <v>1032</v>
      </c>
    </row>
    <row r="483" customFormat="false" ht="15" hidden="false" customHeight="false" outlineLevel="0" collapsed="false">
      <c r="A483" s="25" t="s">
        <v>1035</v>
      </c>
      <c r="B483" s="25" t="s">
        <v>2376</v>
      </c>
      <c r="C483" s="24" t="n">
        <v>46085</v>
      </c>
      <c r="D483" s="25" t="s">
        <v>85</v>
      </c>
      <c r="E483" s="21" t="n">
        <v>5950</v>
      </c>
      <c r="F483" s="21" t="n">
        <f aca="false">ROUND(ROUND(E483*100,0)/10,0)/100</f>
        <v>595</v>
      </c>
      <c r="G483" s="21" t="n">
        <f aca="false">E483+F483</f>
        <v>6545</v>
      </c>
      <c r="H483" s="23" t="n">
        <v>412324871</v>
      </c>
      <c r="I483" s="25"/>
    </row>
    <row r="484" customFormat="false" ht="15" hidden="false" customHeight="false" outlineLevel="0" collapsed="false">
      <c r="A484" s="25" t="s">
        <v>1044</v>
      </c>
      <c r="B484" s="25" t="s">
        <v>2377</v>
      </c>
      <c r="C484" s="24" t="n">
        <v>46085</v>
      </c>
      <c r="D484" s="25" t="s">
        <v>119</v>
      </c>
      <c r="E484" s="21" t="n">
        <v>23300</v>
      </c>
      <c r="F484" s="21" t="n">
        <f aca="false">ROUND(ROUND(E484*100,0)/10,0)/100</f>
        <v>2330</v>
      </c>
      <c r="G484" s="21" t="n">
        <f aca="false">E484+F484</f>
        <v>25630</v>
      </c>
      <c r="H484" s="23" t="n">
        <v>412325132</v>
      </c>
      <c r="I484" s="25" t="s">
        <v>1045</v>
      </c>
    </row>
    <row r="485" customFormat="false" ht="15" hidden="false" customHeight="false" outlineLevel="0" collapsed="false">
      <c r="A485" s="25" t="s">
        <v>998</v>
      </c>
      <c r="B485" s="25" t="s">
        <v>2378</v>
      </c>
      <c r="C485" s="24" t="n">
        <v>46086</v>
      </c>
      <c r="D485" s="25" t="s">
        <v>119</v>
      </c>
      <c r="E485" s="21" t="n">
        <v>22150</v>
      </c>
      <c r="F485" s="21" t="n">
        <f aca="false">ROUND(ROUND(E485*100,0)/10,0)/100</f>
        <v>2215</v>
      </c>
      <c r="G485" s="21" t="n">
        <f aca="false">E485+F485</f>
        <v>24365</v>
      </c>
      <c r="H485" s="23" t="n">
        <v>412323648</v>
      </c>
      <c r="I485" s="25" t="s">
        <v>999</v>
      </c>
    </row>
    <row r="486" customFormat="false" ht="15" hidden="false" customHeight="false" outlineLevel="0" collapsed="false">
      <c r="A486" s="25" t="s">
        <v>1017</v>
      </c>
      <c r="B486" s="25" t="s">
        <v>2379</v>
      </c>
      <c r="C486" s="24" t="n">
        <v>46087</v>
      </c>
      <c r="D486" s="25" t="s">
        <v>85</v>
      </c>
      <c r="E486" s="21" t="n">
        <v>40750</v>
      </c>
      <c r="F486" s="21" t="n">
        <f aca="false">ROUND(ROUND(E486*100,0)/10,0)/100</f>
        <v>4075</v>
      </c>
      <c r="G486" s="21" t="n">
        <f aca="false">E486+F486</f>
        <v>44825</v>
      </c>
      <c r="H486" s="23" t="n">
        <v>412324287</v>
      </c>
      <c r="I486" s="25"/>
    </row>
    <row r="487" customFormat="false" ht="15" hidden="false" customHeight="false" outlineLevel="0" collapsed="false">
      <c r="A487" s="25" t="s">
        <v>1033</v>
      </c>
      <c r="B487" s="25" t="s">
        <v>2380</v>
      </c>
      <c r="C487" s="24" t="n">
        <v>46087</v>
      </c>
      <c r="D487" s="25" t="s">
        <v>119</v>
      </c>
      <c r="E487" s="21" t="n">
        <v>16400</v>
      </c>
      <c r="F487" s="21" t="n">
        <f aca="false">ROUND(ROUND(E487*100,0)/10,0)/100</f>
        <v>1640</v>
      </c>
      <c r="G487" s="21" t="n">
        <f aca="false">E487+F487</f>
        <v>18040</v>
      </c>
      <c r="H487" s="23" t="n">
        <v>412324828</v>
      </c>
      <c r="I487" s="25" t="s">
        <v>1034</v>
      </c>
    </row>
    <row r="488" customFormat="false" ht="15" hidden="false" customHeight="false" outlineLevel="0" collapsed="false">
      <c r="A488" s="25" t="s">
        <v>1048</v>
      </c>
      <c r="B488" s="25" t="s">
        <v>2381</v>
      </c>
      <c r="C488" s="24" t="n">
        <v>46087</v>
      </c>
      <c r="D488" s="25" t="s">
        <v>85</v>
      </c>
      <c r="E488" s="21" t="n">
        <v>14650</v>
      </c>
      <c r="F488" s="21" t="n">
        <f aca="false">ROUND(ROUND(E488*100,0)/10,0)/100</f>
        <v>1465</v>
      </c>
      <c r="G488" s="21" t="n">
        <f aca="false">E488+F488</f>
        <v>16115</v>
      </c>
      <c r="H488" s="23" t="n">
        <v>412325285</v>
      </c>
      <c r="I488" s="25"/>
    </row>
    <row r="489" customFormat="false" ht="15" hidden="false" customHeight="false" outlineLevel="0" collapsed="false">
      <c r="A489" s="25" t="s">
        <v>1018</v>
      </c>
      <c r="B489" s="25" t="s">
        <v>2382</v>
      </c>
      <c r="C489" s="24" t="n">
        <v>46088</v>
      </c>
      <c r="D489" s="25" t="s">
        <v>85</v>
      </c>
      <c r="E489" s="21" t="n">
        <v>23650</v>
      </c>
      <c r="F489" s="21" t="n">
        <f aca="false">ROUND(ROUND(E489*100,0)/10,0)/100</f>
        <v>2365</v>
      </c>
      <c r="G489" s="21" t="n">
        <f aca="false">E489+F489</f>
        <v>26015</v>
      </c>
      <c r="H489" s="23" t="n">
        <v>412324361</v>
      </c>
      <c r="I489" s="25"/>
    </row>
    <row r="490" customFormat="false" ht="15" hidden="false" customHeight="false" outlineLevel="0" collapsed="false">
      <c r="A490" s="25" t="s">
        <v>1023</v>
      </c>
      <c r="B490" s="25" t="s">
        <v>2383</v>
      </c>
      <c r="C490" s="24" t="n">
        <v>46088</v>
      </c>
      <c r="D490" s="25" t="s">
        <v>119</v>
      </c>
      <c r="E490" s="21" t="n">
        <v>6300</v>
      </c>
      <c r="F490" s="21" t="n">
        <f aca="false">ROUND(ROUND(E490*100,0)/10,0)/100</f>
        <v>630</v>
      </c>
      <c r="G490" s="21" t="n">
        <f aca="false">E490+F490</f>
        <v>6930</v>
      </c>
      <c r="H490" s="23" t="n">
        <v>412324584</v>
      </c>
      <c r="I490" s="25" t="s">
        <v>1024</v>
      </c>
    </row>
    <row r="491" customFormat="false" ht="15" hidden="false" customHeight="false" outlineLevel="0" collapsed="false">
      <c r="A491" s="25" t="s">
        <v>1053</v>
      </c>
      <c r="B491" s="25" t="s">
        <v>2384</v>
      </c>
      <c r="C491" s="24" t="n">
        <v>46088</v>
      </c>
      <c r="D491" s="25" t="s">
        <v>85</v>
      </c>
      <c r="E491" s="21" t="n">
        <v>15350</v>
      </c>
      <c r="F491" s="21" t="n">
        <f aca="false">ROUND(ROUND(E491*100,0)/10,0)/100</f>
        <v>1535</v>
      </c>
      <c r="G491" s="21" t="n">
        <f aca="false">E491+F491</f>
        <v>16885</v>
      </c>
      <c r="H491" s="23" t="n">
        <v>412325390</v>
      </c>
      <c r="I491" s="25"/>
    </row>
    <row r="492" customFormat="false" ht="15" hidden="false" customHeight="false" outlineLevel="0" collapsed="false">
      <c r="A492" s="25" t="s">
        <v>1056</v>
      </c>
      <c r="B492" s="25" t="s">
        <v>2385</v>
      </c>
      <c r="C492" s="24" t="n">
        <v>46088</v>
      </c>
      <c r="D492" s="25" t="s">
        <v>119</v>
      </c>
      <c r="E492" s="21" t="n">
        <v>11400</v>
      </c>
      <c r="F492" s="21" t="n">
        <f aca="false">ROUND(ROUND(E492*100,0)/10,0)/100</f>
        <v>1140</v>
      </c>
      <c r="G492" s="21" t="n">
        <f aca="false">E492+F492</f>
        <v>12540</v>
      </c>
      <c r="H492" s="23" t="n">
        <v>412325504</v>
      </c>
      <c r="I492" s="25" t="s">
        <v>1057</v>
      </c>
    </row>
    <row r="493" customFormat="false" ht="15" hidden="false" customHeight="false" outlineLevel="0" collapsed="false">
      <c r="A493" s="25" t="s">
        <v>1060</v>
      </c>
      <c r="B493" s="25" t="s">
        <v>2386</v>
      </c>
      <c r="C493" s="24" t="n">
        <v>46088</v>
      </c>
      <c r="D493" s="25" t="s">
        <v>85</v>
      </c>
      <c r="E493" s="21" t="n">
        <v>14800</v>
      </c>
      <c r="F493" s="21" t="n">
        <f aca="false">ROUND(ROUND(E493*100,0)/10,0)/100</f>
        <v>1480</v>
      </c>
      <c r="G493" s="21" t="n">
        <f aca="false">E493+F493</f>
        <v>16280</v>
      </c>
      <c r="H493" s="23" t="n">
        <v>412325670</v>
      </c>
      <c r="I493" s="25"/>
    </row>
    <row r="494" customFormat="false" ht="15" hidden="false" customHeight="false" outlineLevel="0" collapsed="false">
      <c r="A494" s="25" t="s">
        <v>1061</v>
      </c>
      <c r="B494" s="25" t="s">
        <v>2387</v>
      </c>
      <c r="C494" s="24" t="n">
        <v>46088</v>
      </c>
      <c r="D494" s="25" t="s">
        <v>85</v>
      </c>
      <c r="E494" s="21" t="n">
        <v>13150</v>
      </c>
      <c r="F494" s="21" t="n">
        <f aca="false">ROUND(ROUND(E494*100,0)/10,0)/100</f>
        <v>1315</v>
      </c>
      <c r="G494" s="21" t="n">
        <f aca="false">E494+F494</f>
        <v>14465</v>
      </c>
      <c r="H494" s="23" t="n">
        <v>412325688</v>
      </c>
      <c r="I494" s="25"/>
    </row>
    <row r="495" customFormat="false" ht="15" hidden="false" customHeight="false" outlineLevel="0" collapsed="false">
      <c r="A495" s="25" t="s">
        <v>1046</v>
      </c>
      <c r="B495" s="25" t="s">
        <v>2388</v>
      </c>
      <c r="C495" s="24" t="n">
        <v>46089</v>
      </c>
      <c r="D495" s="25" t="s">
        <v>85</v>
      </c>
      <c r="E495" s="21" t="n">
        <v>9700</v>
      </c>
      <c r="F495" s="21" t="n">
        <f aca="false">ROUND(ROUND(E495*100,0)/10,0)/100</f>
        <v>970</v>
      </c>
      <c r="G495" s="21" t="n">
        <f aca="false">E495+F495</f>
        <v>10670</v>
      </c>
      <c r="H495" s="23" t="n">
        <v>412325206</v>
      </c>
      <c r="I495" s="25"/>
    </row>
    <row r="496" customFormat="false" ht="15" hidden="false" customHeight="false" outlineLevel="0" collapsed="false">
      <c r="A496" s="25" t="s">
        <v>1021</v>
      </c>
      <c r="B496" s="25" t="s">
        <v>2389</v>
      </c>
      <c r="C496" s="24" t="n">
        <v>46090</v>
      </c>
      <c r="D496" s="25" t="s">
        <v>85</v>
      </c>
      <c r="E496" s="21" t="n">
        <v>19000</v>
      </c>
      <c r="F496" s="21" t="n">
        <f aca="false">ROUND(ROUND(E496*100,0)/10,0)/100</f>
        <v>1900</v>
      </c>
      <c r="G496" s="21" t="n">
        <f aca="false">E496+F496</f>
        <v>20900</v>
      </c>
      <c r="H496" s="23" t="n">
        <v>412324444</v>
      </c>
      <c r="I496" s="25"/>
    </row>
    <row r="497" customFormat="false" ht="15" hidden="false" customHeight="false" outlineLevel="0" collapsed="false">
      <c r="A497" s="25" t="s">
        <v>1072</v>
      </c>
      <c r="B497" s="25" t="s">
        <v>2390</v>
      </c>
      <c r="C497" s="24" t="n">
        <v>46090</v>
      </c>
      <c r="D497" s="25" t="s">
        <v>119</v>
      </c>
      <c r="E497" s="21" t="n">
        <v>29200</v>
      </c>
      <c r="F497" s="21" t="n">
        <f aca="false">ROUND(ROUND(E497*100,0)/10,0)/100</f>
        <v>2920</v>
      </c>
      <c r="G497" s="21" t="n">
        <f aca="false">E497+F497</f>
        <v>32120</v>
      </c>
      <c r="H497" s="23" t="n">
        <v>412326122</v>
      </c>
      <c r="I497" s="25" t="s">
        <v>1073</v>
      </c>
    </row>
    <row r="498" customFormat="false" ht="15" hidden="false" customHeight="false" outlineLevel="0" collapsed="false">
      <c r="A498" s="25" t="s">
        <v>1036</v>
      </c>
      <c r="B498" s="25" t="s">
        <v>2391</v>
      </c>
      <c r="C498" s="24" t="n">
        <v>46091</v>
      </c>
      <c r="D498" s="25" t="s">
        <v>85</v>
      </c>
      <c r="E498" s="21" t="n">
        <v>6650</v>
      </c>
      <c r="F498" s="21" t="n">
        <f aca="false">ROUND(ROUND(E498*100,0)/10,0)/100</f>
        <v>665</v>
      </c>
      <c r="G498" s="21" t="n">
        <f aca="false">E498+F498</f>
        <v>7315</v>
      </c>
      <c r="H498" s="23" t="n">
        <v>412324910</v>
      </c>
      <c r="I498" s="25"/>
    </row>
    <row r="499" customFormat="false" ht="15" hidden="false" customHeight="false" outlineLevel="0" collapsed="false">
      <c r="A499" s="25" t="s">
        <v>1038</v>
      </c>
      <c r="B499" s="25" t="s">
        <v>2392</v>
      </c>
      <c r="C499" s="24" t="n">
        <v>46091</v>
      </c>
      <c r="D499" s="25" t="s">
        <v>119</v>
      </c>
      <c r="E499" s="21" t="n">
        <v>10050</v>
      </c>
      <c r="F499" s="21" t="n">
        <f aca="false">ROUND(ROUND(E499*100,0)/10,0)/100</f>
        <v>1005</v>
      </c>
      <c r="G499" s="21" t="n">
        <f aca="false">E499+F499</f>
        <v>11055</v>
      </c>
      <c r="H499" s="23" t="n">
        <v>412324989</v>
      </c>
      <c r="I499" s="25" t="s">
        <v>1039</v>
      </c>
    </row>
    <row r="500" customFormat="false" ht="15" hidden="false" customHeight="false" outlineLevel="0" collapsed="false">
      <c r="A500" s="25" t="s">
        <v>1065</v>
      </c>
      <c r="B500" s="25" t="s">
        <v>2393</v>
      </c>
      <c r="C500" s="24" t="n">
        <v>46091</v>
      </c>
      <c r="D500" s="25" t="s">
        <v>85</v>
      </c>
      <c r="E500" s="21" t="n">
        <v>12600</v>
      </c>
      <c r="F500" s="21" t="n">
        <f aca="false">ROUND(ROUND(E500*100,0)/10,0)/100</f>
        <v>1260</v>
      </c>
      <c r="G500" s="21" t="n">
        <f aca="false">E500+F500</f>
        <v>13860</v>
      </c>
      <c r="H500" s="23" t="n">
        <v>412325869</v>
      </c>
      <c r="I500" s="25"/>
    </row>
    <row r="501" customFormat="false" ht="15" hidden="false" customHeight="false" outlineLevel="0" collapsed="false">
      <c r="A501" s="25" t="s">
        <v>1047</v>
      </c>
      <c r="B501" s="25" t="s">
        <v>2394</v>
      </c>
      <c r="C501" s="24" t="n">
        <v>46093</v>
      </c>
      <c r="D501" s="25" t="s">
        <v>85</v>
      </c>
      <c r="E501" s="21" t="n">
        <v>33250</v>
      </c>
      <c r="F501" s="21" t="n">
        <f aca="false">ROUND(ROUND(E501*100,0)/10,0)/100</f>
        <v>3325</v>
      </c>
      <c r="G501" s="21" t="n">
        <f aca="false">E501+F501</f>
        <v>36575</v>
      </c>
      <c r="H501" s="23" t="n">
        <v>412325252</v>
      </c>
      <c r="I501" s="25"/>
    </row>
    <row r="502" customFormat="false" ht="15" hidden="false" customHeight="false" outlineLevel="0" collapsed="false">
      <c r="A502" s="25" t="s">
        <v>1051</v>
      </c>
      <c r="B502" s="25" t="s">
        <v>2395</v>
      </c>
      <c r="C502" s="24" t="n">
        <v>46094</v>
      </c>
      <c r="D502" s="25" t="s">
        <v>119</v>
      </c>
      <c r="E502" s="21" t="n">
        <v>31800</v>
      </c>
      <c r="F502" s="21" t="n">
        <f aca="false">ROUND(ROUND(E502*100,0)/10,0)/100</f>
        <v>3180</v>
      </c>
      <c r="G502" s="21" t="n">
        <f aca="false">E502+F502</f>
        <v>34980</v>
      </c>
      <c r="H502" s="23" t="n">
        <v>412325355</v>
      </c>
      <c r="I502" s="25" t="s">
        <v>1052</v>
      </c>
    </row>
    <row r="503" customFormat="false" ht="15" hidden="false" customHeight="false" outlineLevel="0" collapsed="false">
      <c r="A503" s="25" t="s">
        <v>1070</v>
      </c>
      <c r="B503" s="25" t="s">
        <v>2396</v>
      </c>
      <c r="C503" s="24" t="n">
        <v>46094</v>
      </c>
      <c r="D503" s="25" t="s">
        <v>85</v>
      </c>
      <c r="E503" s="21" t="n">
        <v>36150</v>
      </c>
      <c r="F503" s="21" t="n">
        <f aca="false">ROUND(ROUND(E503*100,0)/10,0)/100</f>
        <v>3615</v>
      </c>
      <c r="G503" s="21" t="n">
        <f aca="false">E503+F503</f>
        <v>39765</v>
      </c>
      <c r="H503" s="23" t="n">
        <v>412326041</v>
      </c>
      <c r="I503" s="25"/>
    </row>
    <row r="504" customFormat="false" ht="15" hidden="false" customHeight="false" outlineLevel="0" collapsed="false">
      <c r="A504" s="25" t="s">
        <v>1064</v>
      </c>
      <c r="B504" s="25" t="s">
        <v>2397</v>
      </c>
      <c r="C504" s="24" t="n">
        <v>46095</v>
      </c>
      <c r="D504" s="25" t="s">
        <v>85</v>
      </c>
      <c r="E504" s="21" t="n">
        <v>16050</v>
      </c>
      <c r="F504" s="21" t="n">
        <f aca="false">ROUND(ROUND(E504*100,0)/10,0)/100</f>
        <v>1605</v>
      </c>
      <c r="G504" s="21" t="n">
        <f aca="false">E504+F504</f>
        <v>17655</v>
      </c>
      <c r="H504" s="23" t="n">
        <v>412325816</v>
      </c>
      <c r="I504" s="25"/>
    </row>
    <row r="505" customFormat="false" ht="15" hidden="false" customHeight="false" outlineLevel="0" collapsed="false">
      <c r="A505" s="25" t="s">
        <v>1069</v>
      </c>
      <c r="B505" s="25" t="s">
        <v>2398</v>
      </c>
      <c r="C505" s="24" t="n">
        <v>46095</v>
      </c>
      <c r="D505" s="25" t="s">
        <v>85</v>
      </c>
      <c r="E505" s="21" t="n">
        <v>12900</v>
      </c>
      <c r="F505" s="21" t="n">
        <f aca="false">ROUND(ROUND(E505*100,0)/10,0)/100</f>
        <v>1290</v>
      </c>
      <c r="G505" s="21" t="n">
        <f aca="false">E505+F505</f>
        <v>14190</v>
      </c>
      <c r="H505" s="23" t="n">
        <v>412326004</v>
      </c>
      <c r="I505" s="25"/>
    </row>
    <row r="506" customFormat="false" ht="15" hidden="false" customHeight="false" outlineLevel="0" collapsed="false">
      <c r="A506" s="25" t="s">
        <v>1071</v>
      </c>
      <c r="B506" s="25" t="s">
        <v>2399</v>
      </c>
      <c r="C506" s="24" t="n">
        <v>46095</v>
      </c>
      <c r="D506" s="25" t="s">
        <v>85</v>
      </c>
      <c r="E506" s="21" t="n">
        <v>6500</v>
      </c>
      <c r="F506" s="21" t="n">
        <f aca="false">ROUND(ROUND(E506*100,0)/10,0)/100</f>
        <v>650</v>
      </c>
      <c r="G506" s="21" t="n">
        <f aca="false">E506+F506</f>
        <v>7150</v>
      </c>
      <c r="H506" s="23" t="n">
        <v>412326087</v>
      </c>
      <c r="I506" s="25"/>
    </row>
    <row r="507" customFormat="false" ht="15" hidden="false" customHeight="false" outlineLevel="0" collapsed="false">
      <c r="A507" s="25" t="s">
        <v>1075</v>
      </c>
      <c r="B507" s="25" t="s">
        <v>2400</v>
      </c>
      <c r="C507" s="24" t="n">
        <v>46095</v>
      </c>
      <c r="D507" s="25" t="s">
        <v>85</v>
      </c>
      <c r="E507" s="21" t="n">
        <v>8300</v>
      </c>
      <c r="F507" s="21" t="n">
        <f aca="false">ROUND(ROUND(E507*100,0)/10,0)/100</f>
        <v>830</v>
      </c>
      <c r="G507" s="21" t="n">
        <f aca="false">E507+F507</f>
        <v>9130</v>
      </c>
      <c r="H507" s="23" t="n">
        <v>412326251</v>
      </c>
      <c r="I507" s="25"/>
    </row>
    <row r="508" customFormat="false" ht="15" hidden="false" customHeight="false" outlineLevel="0" collapsed="false">
      <c r="A508" s="25" t="s">
        <v>1081</v>
      </c>
      <c r="B508" s="25" t="s">
        <v>2401</v>
      </c>
      <c r="C508" s="24" t="n">
        <v>46095</v>
      </c>
      <c r="D508" s="25" t="s">
        <v>85</v>
      </c>
      <c r="E508" s="21" t="n">
        <v>19100</v>
      </c>
      <c r="F508" s="21" t="n">
        <f aca="false">ROUND(ROUND(E508*100,0)/10,0)/100</f>
        <v>1910</v>
      </c>
      <c r="G508" s="21" t="n">
        <f aca="false">E508+F508</f>
        <v>21010</v>
      </c>
      <c r="H508" s="23" t="n">
        <v>412326541</v>
      </c>
      <c r="I508" s="25"/>
    </row>
    <row r="509" customFormat="false" ht="15" hidden="false" customHeight="false" outlineLevel="0" collapsed="false">
      <c r="A509" s="25" t="s">
        <v>1086</v>
      </c>
      <c r="B509" s="25" t="s">
        <v>2402</v>
      </c>
      <c r="C509" s="24" t="n">
        <v>46095</v>
      </c>
      <c r="D509" s="25" t="s">
        <v>85</v>
      </c>
      <c r="E509" s="21" t="n">
        <v>1800</v>
      </c>
      <c r="F509" s="21" t="n">
        <f aca="false">ROUND(ROUND(E509*100,0)/10,0)/100</f>
        <v>180</v>
      </c>
      <c r="G509" s="21" t="n">
        <f aca="false">E509+F509</f>
        <v>1980</v>
      </c>
      <c r="H509" s="23" t="n">
        <v>412326770</v>
      </c>
      <c r="I509" s="25"/>
    </row>
    <row r="510" customFormat="false" ht="15" hidden="false" customHeight="false" outlineLevel="0" collapsed="false">
      <c r="A510" s="25" t="s">
        <v>1091</v>
      </c>
      <c r="B510" s="25" t="s">
        <v>2403</v>
      </c>
      <c r="C510" s="24" t="n">
        <v>46095</v>
      </c>
      <c r="D510" s="25" t="s">
        <v>85</v>
      </c>
      <c r="E510" s="21" t="n">
        <v>20150</v>
      </c>
      <c r="F510" s="21" t="n">
        <f aca="false">ROUND(ROUND(E510*100,0)/10,0)/100</f>
        <v>2015</v>
      </c>
      <c r="G510" s="21" t="n">
        <f aca="false">E510+F510</f>
        <v>22165</v>
      </c>
      <c r="H510" s="23" t="n">
        <v>412326908</v>
      </c>
      <c r="I510" s="25"/>
    </row>
    <row r="511" customFormat="false" ht="15" hidden="false" customHeight="false" outlineLevel="0" collapsed="false">
      <c r="A511" s="25" t="s">
        <v>1054</v>
      </c>
      <c r="B511" s="25" t="s">
        <v>2404</v>
      </c>
      <c r="C511" s="24" t="n">
        <v>46096</v>
      </c>
      <c r="D511" s="25" t="s">
        <v>119</v>
      </c>
      <c r="E511" s="21" t="n">
        <v>11300</v>
      </c>
      <c r="F511" s="21" t="n">
        <f aca="false">ROUND(ROUND(E511*100,0)/10,0)/100</f>
        <v>1130</v>
      </c>
      <c r="G511" s="21" t="n">
        <f aca="false">E511+F511</f>
        <v>12430</v>
      </c>
      <c r="H511" s="23" t="n">
        <v>412325463</v>
      </c>
      <c r="I511" s="25" t="s">
        <v>1055</v>
      </c>
    </row>
    <row r="512" customFormat="false" ht="15" hidden="false" customHeight="false" outlineLevel="0" collapsed="false">
      <c r="A512" s="25" t="s">
        <v>1059</v>
      </c>
      <c r="B512" s="25" t="s">
        <v>2405</v>
      </c>
      <c r="C512" s="24" t="n">
        <v>46096</v>
      </c>
      <c r="D512" s="25" t="s">
        <v>85</v>
      </c>
      <c r="E512" s="21" t="n">
        <v>6000</v>
      </c>
      <c r="F512" s="21" t="n">
        <f aca="false">ROUND(ROUND(E512*100,0)/10,0)/100</f>
        <v>600</v>
      </c>
      <c r="G512" s="21" t="n">
        <f aca="false">E512+F512</f>
        <v>6600</v>
      </c>
      <c r="H512" s="23" t="n">
        <v>412325633</v>
      </c>
      <c r="I512" s="25"/>
    </row>
    <row r="513" customFormat="false" ht="15" hidden="false" customHeight="false" outlineLevel="0" collapsed="false">
      <c r="A513" s="25" t="s">
        <v>1066</v>
      </c>
      <c r="B513" s="25" t="s">
        <v>2406</v>
      </c>
      <c r="C513" s="24" t="n">
        <v>46096</v>
      </c>
      <c r="D513" s="25" t="s">
        <v>119</v>
      </c>
      <c r="E513" s="21" t="n">
        <v>13000</v>
      </c>
      <c r="F513" s="21" t="n">
        <f aca="false">ROUND(ROUND(E513*100,0)/10,0)/100</f>
        <v>1300</v>
      </c>
      <c r="G513" s="21" t="n">
        <f aca="false">E513+F513</f>
        <v>14300</v>
      </c>
      <c r="H513" s="23" t="n">
        <v>412325924</v>
      </c>
      <c r="I513" s="25" t="s">
        <v>1067</v>
      </c>
    </row>
    <row r="514" customFormat="false" ht="15" hidden="false" customHeight="false" outlineLevel="0" collapsed="false">
      <c r="A514" s="25" t="s">
        <v>1080</v>
      </c>
      <c r="B514" s="25" t="s">
        <v>2407</v>
      </c>
      <c r="C514" s="24" t="n">
        <v>46096</v>
      </c>
      <c r="D514" s="25" t="s">
        <v>85</v>
      </c>
      <c r="E514" s="21" t="n">
        <v>33200</v>
      </c>
      <c r="F514" s="21" t="n">
        <f aca="false">ROUND(ROUND(E514*100,0)/10,0)/100</f>
        <v>3320</v>
      </c>
      <c r="G514" s="21" t="n">
        <f aca="false">E514+F514</f>
        <v>36520</v>
      </c>
      <c r="H514" s="23" t="n">
        <v>412326496</v>
      </c>
      <c r="I514" s="25"/>
    </row>
    <row r="515" customFormat="false" ht="15" hidden="false" customHeight="false" outlineLevel="0" collapsed="false">
      <c r="A515" s="25" t="s">
        <v>1049</v>
      </c>
      <c r="B515" s="25" t="s">
        <v>2408</v>
      </c>
      <c r="C515" s="24" t="n">
        <v>46097</v>
      </c>
      <c r="D515" s="25" t="s">
        <v>119</v>
      </c>
      <c r="E515" s="21" t="n">
        <v>7800</v>
      </c>
      <c r="F515" s="21" t="n">
        <f aca="false">ROUND(ROUND(E515*100,0)/10,0)/100</f>
        <v>780</v>
      </c>
      <c r="G515" s="21" t="n">
        <f aca="false">E515+F515</f>
        <v>8580</v>
      </c>
      <c r="H515" s="23" t="n">
        <v>412325335</v>
      </c>
      <c r="I515" s="25" t="s">
        <v>1050</v>
      </c>
    </row>
    <row r="516" customFormat="false" ht="15" hidden="false" customHeight="false" outlineLevel="0" collapsed="false">
      <c r="A516" s="25" t="s">
        <v>1068</v>
      </c>
      <c r="B516" s="25" t="s">
        <v>2409</v>
      </c>
      <c r="C516" s="24" t="n">
        <v>46097</v>
      </c>
      <c r="D516" s="25" t="s">
        <v>85</v>
      </c>
      <c r="E516" s="21" t="n">
        <v>15450</v>
      </c>
      <c r="F516" s="21" t="n">
        <f aca="false">ROUND(ROUND(E516*100,0)/10,0)/100</f>
        <v>1545</v>
      </c>
      <c r="G516" s="21" t="n">
        <f aca="false">E516+F516</f>
        <v>16995</v>
      </c>
      <c r="H516" s="23" t="n">
        <v>412325944</v>
      </c>
      <c r="I516" s="25"/>
    </row>
    <row r="517" customFormat="false" ht="15" hidden="false" customHeight="false" outlineLevel="0" collapsed="false">
      <c r="A517" s="25" t="s">
        <v>1077</v>
      </c>
      <c r="B517" s="25" t="s">
        <v>2410</v>
      </c>
      <c r="C517" s="24" t="n">
        <v>46097</v>
      </c>
      <c r="D517" s="25" t="s">
        <v>85</v>
      </c>
      <c r="E517" s="21" t="n">
        <v>8200</v>
      </c>
      <c r="F517" s="21" t="n">
        <f aca="false">ROUND(ROUND(E517*100,0)/10,0)/100</f>
        <v>820</v>
      </c>
      <c r="G517" s="21" t="n">
        <f aca="false">E517+F517</f>
        <v>9020</v>
      </c>
      <c r="H517" s="23" t="n">
        <v>412326307</v>
      </c>
      <c r="I517" s="25"/>
    </row>
    <row r="518" customFormat="false" ht="15" hidden="false" customHeight="false" outlineLevel="0" collapsed="false">
      <c r="A518" s="25" t="s">
        <v>1087</v>
      </c>
      <c r="B518" s="25" t="s">
        <v>2411</v>
      </c>
      <c r="C518" s="24" t="n">
        <v>46097</v>
      </c>
      <c r="D518" s="25" t="s">
        <v>119</v>
      </c>
      <c r="E518" s="21" t="n">
        <v>7650</v>
      </c>
      <c r="F518" s="21" t="n">
        <f aca="false">ROUND(ROUND(E518*100,0)/10,0)/100</f>
        <v>765</v>
      </c>
      <c r="G518" s="21" t="n">
        <f aca="false">E518+F518</f>
        <v>8415</v>
      </c>
      <c r="H518" s="23" t="n">
        <v>412326810</v>
      </c>
      <c r="I518" s="25" t="s">
        <v>1088</v>
      </c>
    </row>
    <row r="519" customFormat="false" ht="15" hidden="false" customHeight="false" outlineLevel="0" collapsed="false">
      <c r="A519" s="25" t="s">
        <v>1089</v>
      </c>
      <c r="B519" s="25" t="s">
        <v>2412</v>
      </c>
      <c r="C519" s="24" t="n">
        <v>46097</v>
      </c>
      <c r="D519" s="25" t="s">
        <v>119</v>
      </c>
      <c r="E519" s="21" t="n">
        <v>27150</v>
      </c>
      <c r="F519" s="21" t="n">
        <f aca="false">ROUND(ROUND(E519*100,0)/10,0)/100</f>
        <v>2715</v>
      </c>
      <c r="G519" s="21" t="n">
        <f aca="false">E519+F519</f>
        <v>29865</v>
      </c>
      <c r="H519" s="23" t="n">
        <v>412326851</v>
      </c>
      <c r="I519" s="25" t="s">
        <v>1090</v>
      </c>
    </row>
    <row r="520" customFormat="false" ht="15" hidden="false" customHeight="false" outlineLevel="0" collapsed="false">
      <c r="A520" s="25" t="s">
        <v>1095</v>
      </c>
      <c r="B520" s="25" t="s">
        <v>2413</v>
      </c>
      <c r="C520" s="24" t="n">
        <v>46097</v>
      </c>
      <c r="D520" s="25" t="s">
        <v>85</v>
      </c>
      <c r="E520" s="21" t="n">
        <v>18850</v>
      </c>
      <c r="F520" s="21" t="n">
        <f aca="false">ROUND(ROUND(E520*100,0)/10,0)/100</f>
        <v>1885</v>
      </c>
      <c r="G520" s="21" t="n">
        <f aca="false">E520+F520</f>
        <v>20735</v>
      </c>
      <c r="H520" s="23" t="n">
        <v>412327077</v>
      </c>
      <c r="I520" s="25"/>
    </row>
    <row r="521" customFormat="false" ht="15" hidden="false" customHeight="false" outlineLevel="0" collapsed="false">
      <c r="A521" s="25" t="s">
        <v>1082</v>
      </c>
      <c r="B521" s="25" t="s">
        <v>2414</v>
      </c>
      <c r="C521" s="24" t="n">
        <v>46098</v>
      </c>
      <c r="D521" s="25" t="s">
        <v>85</v>
      </c>
      <c r="E521" s="21" t="n">
        <v>14350</v>
      </c>
      <c r="F521" s="21" t="n">
        <f aca="false">ROUND(ROUND(E521*100,0)/10,0)/100</f>
        <v>1435</v>
      </c>
      <c r="G521" s="21" t="n">
        <f aca="false">E521+F521</f>
        <v>15785</v>
      </c>
      <c r="H521" s="23" t="n">
        <v>412326605</v>
      </c>
      <c r="I521" s="25"/>
    </row>
    <row r="522" customFormat="false" ht="15" hidden="false" customHeight="false" outlineLevel="0" collapsed="false">
      <c r="A522" s="25" t="s">
        <v>1085</v>
      </c>
      <c r="B522" s="25" t="s">
        <v>2415</v>
      </c>
      <c r="C522" s="24" t="n">
        <v>46098</v>
      </c>
      <c r="D522" s="25" t="s">
        <v>85</v>
      </c>
      <c r="E522" s="21" t="n">
        <v>19950</v>
      </c>
      <c r="F522" s="21" t="n">
        <f aca="false">ROUND(ROUND(E522*100,0)/10,0)/100</f>
        <v>1995</v>
      </c>
      <c r="G522" s="21" t="n">
        <f aca="false">E522+F522</f>
        <v>21945</v>
      </c>
      <c r="H522" s="23" t="n">
        <v>412326723</v>
      </c>
      <c r="I522" s="25"/>
    </row>
    <row r="523" customFormat="false" ht="15" hidden="false" customHeight="false" outlineLevel="0" collapsed="false">
      <c r="A523" s="25" t="s">
        <v>1092</v>
      </c>
      <c r="B523" s="25" t="s">
        <v>2416</v>
      </c>
      <c r="C523" s="24" t="n">
        <v>46098</v>
      </c>
      <c r="D523" s="25" t="s">
        <v>119</v>
      </c>
      <c r="E523" s="21" t="n">
        <v>23250</v>
      </c>
      <c r="F523" s="21" t="n">
        <f aca="false">ROUND(ROUND(E523*100,0)/10,0)/100</f>
        <v>2325</v>
      </c>
      <c r="G523" s="21" t="n">
        <f aca="false">E523+F523</f>
        <v>25575</v>
      </c>
      <c r="H523" s="23" t="n">
        <v>412326963</v>
      </c>
      <c r="I523" s="25" t="s">
        <v>1093</v>
      </c>
    </row>
    <row r="524" customFormat="false" ht="15" hidden="false" customHeight="false" outlineLevel="0" collapsed="false">
      <c r="A524" s="25" t="s">
        <v>1063</v>
      </c>
      <c r="B524" s="25" t="s">
        <v>2417</v>
      </c>
      <c r="C524" s="24" t="n">
        <v>46099</v>
      </c>
      <c r="D524" s="25" t="s">
        <v>85</v>
      </c>
      <c r="E524" s="21" t="n">
        <v>4450</v>
      </c>
      <c r="F524" s="21" t="n">
        <f aca="false">ROUND(ROUND(E524*100,0)/10,0)/100</f>
        <v>445</v>
      </c>
      <c r="G524" s="21" t="n">
        <f aca="false">E524+F524</f>
        <v>4895</v>
      </c>
      <c r="H524" s="23" t="n">
        <v>412325753</v>
      </c>
      <c r="I524" s="25"/>
    </row>
    <row r="525" customFormat="false" ht="15" hidden="false" customHeight="false" outlineLevel="0" collapsed="false">
      <c r="A525" s="25" t="s">
        <v>1102</v>
      </c>
      <c r="B525" s="25" t="s">
        <v>2418</v>
      </c>
      <c r="C525" s="24" t="n">
        <v>46099</v>
      </c>
      <c r="D525" s="25" t="s">
        <v>119</v>
      </c>
      <c r="E525" s="21" t="n">
        <v>13400</v>
      </c>
      <c r="F525" s="21" t="n">
        <f aca="false">ROUND(ROUND(E525*100,0)/10,0)/100</f>
        <v>1340</v>
      </c>
      <c r="G525" s="21" t="n">
        <f aca="false">E525+F525</f>
        <v>14740</v>
      </c>
      <c r="H525" s="23" t="n">
        <v>412327319</v>
      </c>
      <c r="I525" s="25" t="s">
        <v>1103</v>
      </c>
    </row>
    <row r="526" customFormat="false" ht="15" hidden="false" customHeight="false" outlineLevel="0" collapsed="false">
      <c r="A526" s="25" t="s">
        <v>1107</v>
      </c>
      <c r="B526" s="25" t="s">
        <v>2419</v>
      </c>
      <c r="C526" s="24" t="n">
        <v>46099</v>
      </c>
      <c r="D526" s="25" t="s">
        <v>85</v>
      </c>
      <c r="E526" s="21" t="n">
        <v>14950</v>
      </c>
      <c r="F526" s="21" t="n">
        <f aca="false">ROUND(ROUND(E526*100,0)/10,0)/100</f>
        <v>1495</v>
      </c>
      <c r="G526" s="21" t="n">
        <f aca="false">E526+F526</f>
        <v>16445</v>
      </c>
      <c r="H526" s="23" t="n">
        <v>412327551</v>
      </c>
      <c r="I526" s="25"/>
    </row>
    <row r="527" customFormat="false" ht="15" hidden="false" customHeight="false" outlineLevel="0" collapsed="false">
      <c r="A527" s="25" t="s">
        <v>1062</v>
      </c>
      <c r="B527" s="25" t="s">
        <v>2420</v>
      </c>
      <c r="C527" s="24" t="n">
        <v>46100</v>
      </c>
      <c r="D527" s="25" t="s">
        <v>85</v>
      </c>
      <c r="E527" s="21" t="n">
        <v>17700</v>
      </c>
      <c r="F527" s="21" t="n">
        <f aca="false">ROUND(ROUND(E527*100,0)/10,0)/100</f>
        <v>1770</v>
      </c>
      <c r="G527" s="21" t="n">
        <f aca="false">E527+F527</f>
        <v>19470</v>
      </c>
      <c r="H527" s="23" t="n">
        <v>412325730</v>
      </c>
      <c r="I527" s="25"/>
    </row>
    <row r="528" customFormat="false" ht="15" hidden="false" customHeight="false" outlineLevel="0" collapsed="false">
      <c r="A528" s="25" t="s">
        <v>1078</v>
      </c>
      <c r="B528" s="25" t="s">
        <v>2421</v>
      </c>
      <c r="C528" s="24" t="n">
        <v>46100</v>
      </c>
      <c r="D528" s="25" t="s">
        <v>85</v>
      </c>
      <c r="E528" s="21" t="n">
        <v>8550</v>
      </c>
      <c r="F528" s="21" t="n">
        <f aca="false">ROUND(ROUND(E528*100,0)/10,0)/100</f>
        <v>855</v>
      </c>
      <c r="G528" s="21" t="n">
        <f aca="false">E528+F528</f>
        <v>9405</v>
      </c>
      <c r="H528" s="23" t="n">
        <v>412326374</v>
      </c>
      <c r="I528" s="25"/>
    </row>
    <row r="529" customFormat="false" ht="15" hidden="false" customHeight="false" outlineLevel="0" collapsed="false">
      <c r="A529" s="25" t="s">
        <v>1084</v>
      </c>
      <c r="B529" s="25" t="s">
        <v>2422</v>
      </c>
      <c r="C529" s="24" t="n">
        <v>46100</v>
      </c>
      <c r="D529" s="25" t="s">
        <v>85</v>
      </c>
      <c r="E529" s="21" t="n">
        <v>15400</v>
      </c>
      <c r="F529" s="21" t="n">
        <f aca="false">ROUND(ROUND(E529*100,0)/10,0)/100</f>
        <v>1540</v>
      </c>
      <c r="G529" s="21" t="n">
        <f aca="false">E529+F529</f>
        <v>16940</v>
      </c>
      <c r="H529" s="23" t="n">
        <v>412326689</v>
      </c>
      <c r="I529" s="25"/>
    </row>
    <row r="530" customFormat="false" ht="15" hidden="false" customHeight="false" outlineLevel="0" collapsed="false">
      <c r="A530" s="25" t="s">
        <v>1099</v>
      </c>
      <c r="B530" s="25" t="s">
        <v>2423</v>
      </c>
      <c r="C530" s="24" t="n">
        <v>46100</v>
      </c>
      <c r="D530" s="25" t="s">
        <v>85</v>
      </c>
      <c r="E530" s="21" t="n">
        <v>17900</v>
      </c>
      <c r="F530" s="21" t="n">
        <f aca="false">ROUND(ROUND(E530*100,0)/10,0)/100</f>
        <v>1790</v>
      </c>
      <c r="G530" s="21" t="n">
        <f aca="false">E530+F530</f>
        <v>19690</v>
      </c>
      <c r="H530" s="23" t="n">
        <v>412327171</v>
      </c>
      <c r="I530" s="25"/>
    </row>
    <row r="531" customFormat="false" ht="15" hidden="false" customHeight="false" outlineLevel="0" collapsed="false">
      <c r="A531" s="25" t="s">
        <v>1114</v>
      </c>
      <c r="B531" s="25" t="s">
        <v>2424</v>
      </c>
      <c r="C531" s="24" t="n">
        <v>46101</v>
      </c>
      <c r="D531" s="25" t="s">
        <v>85</v>
      </c>
      <c r="E531" s="21" t="n">
        <v>26050</v>
      </c>
      <c r="F531" s="21" t="n">
        <f aca="false">ROUND(ROUND(E531*100,0)/10,0)/100</f>
        <v>2605</v>
      </c>
      <c r="G531" s="21" t="n">
        <f aca="false">E531+F531</f>
        <v>28655</v>
      </c>
      <c r="H531" s="23" t="n">
        <v>412327755</v>
      </c>
      <c r="I531" s="25"/>
    </row>
    <row r="532" customFormat="false" ht="15" hidden="false" customHeight="false" outlineLevel="0" collapsed="false">
      <c r="A532" s="25" t="s">
        <v>1074</v>
      </c>
      <c r="B532" s="25" t="s">
        <v>2425</v>
      </c>
      <c r="C532" s="24" t="n">
        <v>46102</v>
      </c>
      <c r="D532" s="25" t="s">
        <v>85</v>
      </c>
      <c r="E532" s="21" t="n">
        <v>24450</v>
      </c>
      <c r="F532" s="21" t="n">
        <f aca="false">ROUND(ROUND(E532*100,0)/10,0)/100</f>
        <v>2445</v>
      </c>
      <c r="G532" s="21" t="n">
        <f aca="false">E532+F532</f>
        <v>26895</v>
      </c>
      <c r="H532" s="23" t="n">
        <v>412326164</v>
      </c>
      <c r="I532" s="25"/>
    </row>
    <row r="533" customFormat="false" ht="15" hidden="false" customHeight="false" outlineLevel="0" collapsed="false">
      <c r="A533" s="25" t="s">
        <v>1079</v>
      </c>
      <c r="B533" s="25" t="s">
        <v>2426</v>
      </c>
      <c r="C533" s="24" t="n">
        <v>46102</v>
      </c>
      <c r="D533" s="25" t="s">
        <v>85</v>
      </c>
      <c r="E533" s="21" t="n">
        <v>20050</v>
      </c>
      <c r="F533" s="21" t="n">
        <f aca="false">ROUND(ROUND(E533*100,0)/10,0)/100</f>
        <v>2005</v>
      </c>
      <c r="G533" s="21" t="n">
        <f aca="false">E533+F533</f>
        <v>22055</v>
      </c>
      <c r="H533" s="23" t="n">
        <v>412326440</v>
      </c>
      <c r="I533" s="25"/>
    </row>
    <row r="534" customFormat="false" ht="15" hidden="false" customHeight="false" outlineLevel="0" collapsed="false">
      <c r="A534" s="25" t="s">
        <v>1098</v>
      </c>
      <c r="B534" s="25" t="s">
        <v>2427</v>
      </c>
      <c r="C534" s="24" t="n">
        <v>46103</v>
      </c>
      <c r="D534" s="25" t="s">
        <v>85</v>
      </c>
      <c r="E534" s="21" t="n">
        <v>37000</v>
      </c>
      <c r="F534" s="21" t="n">
        <f aca="false">ROUND(ROUND(E534*100,0)/10,0)/100</f>
        <v>3700</v>
      </c>
      <c r="G534" s="21" t="n">
        <f aca="false">E534+F534</f>
        <v>40700</v>
      </c>
      <c r="H534" s="23" t="n">
        <v>412327140</v>
      </c>
      <c r="I534" s="25"/>
    </row>
    <row r="535" customFormat="false" ht="15" hidden="false" customHeight="false" outlineLevel="0" collapsed="false">
      <c r="A535" s="25" t="s">
        <v>1076</v>
      </c>
      <c r="B535" s="25" t="s">
        <v>2428</v>
      </c>
      <c r="C535" s="24" t="n">
        <v>46104</v>
      </c>
      <c r="D535" s="25" t="s">
        <v>85</v>
      </c>
      <c r="E535" s="21" t="n">
        <v>15900</v>
      </c>
      <c r="F535" s="21" t="n">
        <f aca="false">ROUND(ROUND(E535*100,0)/10,0)/100</f>
        <v>1590</v>
      </c>
      <c r="G535" s="21" t="n">
        <f aca="false">E535+F535</f>
        <v>17490</v>
      </c>
      <c r="H535" s="23" t="n">
        <v>412326284</v>
      </c>
      <c r="I535" s="25"/>
    </row>
    <row r="536" customFormat="false" ht="15" hidden="false" customHeight="false" outlineLevel="0" collapsed="false">
      <c r="A536" s="25" t="s">
        <v>1112</v>
      </c>
      <c r="B536" s="25" t="s">
        <v>2429</v>
      </c>
      <c r="C536" s="24" t="n">
        <v>46104</v>
      </c>
      <c r="D536" s="25" t="s">
        <v>119</v>
      </c>
      <c r="E536" s="21" t="n">
        <v>6500</v>
      </c>
      <c r="F536" s="21" t="n">
        <f aca="false">ROUND(ROUND(E536*100,0)/10,0)/100</f>
        <v>650</v>
      </c>
      <c r="G536" s="21" t="n">
        <f aca="false">E536+F536</f>
        <v>7150</v>
      </c>
      <c r="H536" s="23" t="n">
        <v>412327737</v>
      </c>
      <c r="I536" s="25" t="s">
        <v>1113</v>
      </c>
    </row>
    <row r="537" customFormat="false" ht="15" hidden="false" customHeight="false" outlineLevel="0" collapsed="false">
      <c r="A537" s="25" t="s">
        <v>1116</v>
      </c>
      <c r="B537" s="25" t="s">
        <v>2430</v>
      </c>
      <c r="C537" s="24" t="n">
        <v>46104</v>
      </c>
      <c r="D537" s="25" t="s">
        <v>119</v>
      </c>
      <c r="E537" s="21" t="n">
        <v>11650</v>
      </c>
      <c r="F537" s="21" t="n">
        <f aca="false">ROUND(ROUND(E537*100,0)/10,0)/100</f>
        <v>1165</v>
      </c>
      <c r="G537" s="21" t="n">
        <f aca="false">E537+F537</f>
        <v>12815</v>
      </c>
      <c r="H537" s="23" t="n">
        <v>412327947</v>
      </c>
      <c r="I537" s="25" t="s">
        <v>1117</v>
      </c>
    </row>
    <row r="538" customFormat="false" ht="15" hidden="false" customHeight="false" outlineLevel="0" collapsed="false">
      <c r="A538" s="25" t="s">
        <v>1118</v>
      </c>
      <c r="B538" s="25" t="s">
        <v>2431</v>
      </c>
      <c r="C538" s="24" t="n">
        <v>46104</v>
      </c>
      <c r="D538" s="25" t="s">
        <v>85</v>
      </c>
      <c r="E538" s="21" t="n">
        <v>7500</v>
      </c>
      <c r="F538" s="21" t="n">
        <f aca="false">ROUND(ROUND(E538*100,0)/10,0)/100</f>
        <v>750</v>
      </c>
      <c r="G538" s="21" t="n">
        <f aca="false">E538+F538</f>
        <v>8250</v>
      </c>
      <c r="H538" s="23" t="n">
        <v>412328035</v>
      </c>
      <c r="I538" s="25"/>
    </row>
    <row r="539" customFormat="false" ht="15" hidden="false" customHeight="false" outlineLevel="0" collapsed="false">
      <c r="A539" s="25" t="s">
        <v>1120</v>
      </c>
      <c r="B539" s="25" t="s">
        <v>2432</v>
      </c>
      <c r="C539" s="24" t="n">
        <v>46104</v>
      </c>
      <c r="D539" s="25" t="s">
        <v>85</v>
      </c>
      <c r="E539" s="21" t="n">
        <v>28100</v>
      </c>
      <c r="F539" s="21" t="n">
        <f aca="false">ROUND(ROUND(E539*100,0)/10,0)/100</f>
        <v>2810</v>
      </c>
      <c r="G539" s="21" t="n">
        <f aca="false">E539+F539</f>
        <v>30910</v>
      </c>
      <c r="H539" s="23" t="n">
        <v>412328107</v>
      </c>
      <c r="I539" s="25"/>
    </row>
    <row r="540" customFormat="false" ht="15" hidden="false" customHeight="false" outlineLevel="0" collapsed="false">
      <c r="A540" s="25" t="s">
        <v>1121</v>
      </c>
      <c r="B540" s="25" t="s">
        <v>2433</v>
      </c>
      <c r="C540" s="24" t="n">
        <v>46104</v>
      </c>
      <c r="D540" s="25" t="s">
        <v>85</v>
      </c>
      <c r="E540" s="21" t="n">
        <v>6200</v>
      </c>
      <c r="F540" s="21" t="n">
        <f aca="false">ROUND(ROUND(E540*100,0)/10,0)/100</f>
        <v>620</v>
      </c>
      <c r="G540" s="21" t="n">
        <f aca="false">E540+F540</f>
        <v>6820</v>
      </c>
      <c r="H540" s="23" t="n">
        <v>412328146</v>
      </c>
      <c r="I540" s="25"/>
    </row>
    <row r="541" customFormat="false" ht="15" hidden="false" customHeight="false" outlineLevel="0" collapsed="false">
      <c r="A541" s="25" t="s">
        <v>1122</v>
      </c>
      <c r="B541" s="25" t="s">
        <v>2434</v>
      </c>
      <c r="C541" s="24" t="n">
        <v>46104</v>
      </c>
      <c r="D541" s="25" t="s">
        <v>85</v>
      </c>
      <c r="E541" s="21" t="n">
        <v>16800</v>
      </c>
      <c r="F541" s="21" t="n">
        <f aca="false">ROUND(ROUND(E541*100,0)/10,0)/100</f>
        <v>1680</v>
      </c>
      <c r="G541" s="21" t="n">
        <f aca="false">E541+F541</f>
        <v>18480</v>
      </c>
      <c r="H541" s="23" t="n">
        <v>412328168</v>
      </c>
      <c r="I541" s="25"/>
    </row>
    <row r="542" customFormat="false" ht="15" hidden="false" customHeight="false" outlineLevel="0" collapsed="false">
      <c r="A542" s="25" t="s">
        <v>1083</v>
      </c>
      <c r="B542" s="25" t="s">
        <v>2435</v>
      </c>
      <c r="C542" s="24" t="n">
        <v>46105</v>
      </c>
      <c r="D542" s="25" t="s">
        <v>85</v>
      </c>
      <c r="E542" s="21" t="n">
        <v>27400</v>
      </c>
      <c r="F542" s="21" t="n">
        <f aca="false">ROUND(ROUND(E542*100,0)/10,0)/100</f>
        <v>2740</v>
      </c>
      <c r="G542" s="21" t="n">
        <f aca="false">E542+F542</f>
        <v>30140</v>
      </c>
      <c r="H542" s="23" t="n">
        <v>412326654</v>
      </c>
      <c r="I542" s="25"/>
    </row>
    <row r="543" customFormat="false" ht="15" hidden="false" customHeight="false" outlineLevel="0" collapsed="false">
      <c r="A543" s="25" t="s">
        <v>1094</v>
      </c>
      <c r="B543" s="25" t="s">
        <v>2436</v>
      </c>
      <c r="C543" s="24" t="n">
        <v>46105</v>
      </c>
      <c r="D543" s="25" t="s">
        <v>85</v>
      </c>
      <c r="E543" s="21" t="n">
        <v>18450</v>
      </c>
      <c r="F543" s="21" t="n">
        <f aca="false">ROUND(ROUND(E543*100,0)/10,0)/100</f>
        <v>1845</v>
      </c>
      <c r="G543" s="21" t="n">
        <f aca="false">E543+F543</f>
        <v>20295</v>
      </c>
      <c r="H543" s="23" t="n">
        <v>412326996</v>
      </c>
      <c r="I543" s="25"/>
    </row>
    <row r="544" customFormat="false" ht="15" hidden="false" customHeight="false" outlineLevel="0" collapsed="false">
      <c r="A544" s="25" t="s">
        <v>1125</v>
      </c>
      <c r="B544" s="25" t="s">
        <v>2437</v>
      </c>
      <c r="C544" s="24" t="n">
        <v>46105</v>
      </c>
      <c r="D544" s="25" t="s">
        <v>119</v>
      </c>
      <c r="E544" s="21" t="n">
        <v>26550</v>
      </c>
      <c r="F544" s="21" t="n">
        <f aca="false">ROUND(ROUND(E544*100,0)/10,0)/100</f>
        <v>2655</v>
      </c>
      <c r="G544" s="21" t="n">
        <f aca="false">E544+F544</f>
        <v>29205</v>
      </c>
      <c r="H544" s="23" t="n">
        <v>412328295</v>
      </c>
      <c r="I544" s="25" t="s">
        <v>1126</v>
      </c>
    </row>
    <row r="545" customFormat="false" ht="15" hidden="false" customHeight="false" outlineLevel="0" collapsed="false">
      <c r="A545" s="25" t="s">
        <v>1101</v>
      </c>
      <c r="B545" s="25" t="s">
        <v>2438</v>
      </c>
      <c r="C545" s="24" t="n">
        <v>46106</v>
      </c>
      <c r="D545" s="25" t="s">
        <v>85</v>
      </c>
      <c r="E545" s="21" t="n">
        <v>6200</v>
      </c>
      <c r="F545" s="21" t="n">
        <f aca="false">ROUND(ROUND(E545*100,0)/10,0)/100</f>
        <v>620</v>
      </c>
      <c r="G545" s="21" t="n">
        <f aca="false">E545+F545</f>
        <v>6820</v>
      </c>
      <c r="H545" s="23" t="n">
        <v>412327295</v>
      </c>
      <c r="I545" s="25"/>
    </row>
    <row r="546" customFormat="false" ht="15" hidden="false" customHeight="false" outlineLevel="0" collapsed="false">
      <c r="A546" s="25" t="s">
        <v>1096</v>
      </c>
      <c r="B546" s="25" t="s">
        <v>2439</v>
      </c>
      <c r="C546" s="24" t="n">
        <v>46107</v>
      </c>
      <c r="D546" s="25" t="s">
        <v>119</v>
      </c>
      <c r="E546" s="21" t="n">
        <v>14500</v>
      </c>
      <c r="F546" s="21" t="n">
        <f aca="false">ROUND(ROUND(E546*100,0)/10,0)/100</f>
        <v>1450</v>
      </c>
      <c r="G546" s="21" t="n">
        <f aca="false">E546+F546</f>
        <v>15950</v>
      </c>
      <c r="H546" s="23" t="n">
        <v>412327088</v>
      </c>
      <c r="I546" s="25" t="s">
        <v>1097</v>
      </c>
    </row>
    <row r="547" customFormat="false" ht="15" hidden="false" customHeight="false" outlineLevel="0" collapsed="false">
      <c r="A547" s="25" t="s">
        <v>1105</v>
      </c>
      <c r="B547" s="25" t="s">
        <v>2440</v>
      </c>
      <c r="C547" s="24" t="n">
        <v>46107</v>
      </c>
      <c r="D547" s="25" t="s">
        <v>85</v>
      </c>
      <c r="E547" s="21" t="n">
        <v>30300</v>
      </c>
      <c r="F547" s="21" t="n">
        <f aca="false">ROUND(ROUND(E547*100,0)/10,0)/100</f>
        <v>3030</v>
      </c>
      <c r="G547" s="21" t="n">
        <f aca="false">E547+F547</f>
        <v>33330</v>
      </c>
      <c r="H547" s="23" t="n">
        <v>412327428</v>
      </c>
      <c r="I547" s="25"/>
    </row>
    <row r="548" customFormat="false" ht="15" hidden="false" customHeight="false" outlineLevel="0" collapsed="false">
      <c r="A548" s="25" t="s">
        <v>1109</v>
      </c>
      <c r="B548" s="25" t="s">
        <v>2441</v>
      </c>
      <c r="C548" s="24" t="n">
        <v>46107</v>
      </c>
      <c r="D548" s="25" t="s">
        <v>119</v>
      </c>
      <c r="E548" s="21" t="n">
        <v>9000</v>
      </c>
      <c r="F548" s="21" t="n">
        <f aca="false">ROUND(ROUND(E548*100,0)/10,0)/100</f>
        <v>900</v>
      </c>
      <c r="G548" s="21" t="n">
        <f aca="false">E548+F548</f>
        <v>9900</v>
      </c>
      <c r="H548" s="23" t="n">
        <v>412327650</v>
      </c>
      <c r="I548" s="25" t="s">
        <v>1110</v>
      </c>
    </row>
    <row r="549" customFormat="false" ht="15" hidden="false" customHeight="false" outlineLevel="0" collapsed="false">
      <c r="A549" s="25" t="s">
        <v>1100</v>
      </c>
      <c r="B549" s="25" t="s">
        <v>2442</v>
      </c>
      <c r="C549" s="24" t="n">
        <v>46108</v>
      </c>
      <c r="D549" s="25" t="s">
        <v>85</v>
      </c>
      <c r="E549" s="21" t="n">
        <v>10050</v>
      </c>
      <c r="F549" s="21" t="n">
        <f aca="false">ROUND(ROUND(E549*100,0)/10,0)/100</f>
        <v>1005</v>
      </c>
      <c r="G549" s="21" t="n">
        <f aca="false">E549+F549</f>
        <v>11055</v>
      </c>
      <c r="H549" s="23" t="n">
        <v>412327208</v>
      </c>
      <c r="I549" s="25"/>
    </row>
    <row r="550" customFormat="false" ht="15" hidden="false" customHeight="false" outlineLevel="0" collapsed="false">
      <c r="A550" s="25" t="s">
        <v>1108</v>
      </c>
      <c r="B550" s="25" t="s">
        <v>2443</v>
      </c>
      <c r="C550" s="24" t="n">
        <v>46108</v>
      </c>
      <c r="D550" s="25" t="s">
        <v>85</v>
      </c>
      <c r="E550" s="21" t="n">
        <v>31100</v>
      </c>
      <c r="F550" s="21" t="n">
        <f aca="false">ROUND(ROUND(E550*100,0)/10,0)/100</f>
        <v>3110</v>
      </c>
      <c r="G550" s="21" t="n">
        <f aca="false">E550+F550</f>
        <v>34210</v>
      </c>
      <c r="H550" s="23" t="n">
        <v>412327623</v>
      </c>
      <c r="I550" s="25"/>
    </row>
    <row r="551" customFormat="false" ht="15" hidden="false" customHeight="false" outlineLevel="0" collapsed="false">
      <c r="A551" s="25" t="s">
        <v>1111</v>
      </c>
      <c r="B551" s="25" t="s">
        <v>2444</v>
      </c>
      <c r="C551" s="24" t="n">
        <v>46108</v>
      </c>
      <c r="D551" s="25" t="s">
        <v>85</v>
      </c>
      <c r="E551" s="21" t="n">
        <v>3500</v>
      </c>
      <c r="F551" s="21" t="n">
        <f aca="false">ROUND(ROUND(E551*100,0)/10,0)/100</f>
        <v>350</v>
      </c>
      <c r="G551" s="21" t="n">
        <f aca="false">E551+F551</f>
        <v>3850</v>
      </c>
      <c r="H551" s="23" t="n">
        <v>412327691</v>
      </c>
      <c r="I551" s="25"/>
    </row>
    <row r="552" customFormat="false" ht="15" hidden="false" customHeight="false" outlineLevel="0" collapsed="false">
      <c r="A552" s="25" t="s">
        <v>1131</v>
      </c>
      <c r="B552" s="25" t="s">
        <v>2445</v>
      </c>
      <c r="C552" s="24" t="n">
        <v>46108</v>
      </c>
      <c r="D552" s="25" t="s">
        <v>119</v>
      </c>
      <c r="E552" s="21" t="n">
        <v>25900</v>
      </c>
      <c r="F552" s="21" t="n">
        <f aca="false">ROUND(ROUND(E552*100,0)/10,0)/100</f>
        <v>2590</v>
      </c>
      <c r="G552" s="21" t="n">
        <f aca="false">E552+F552</f>
        <v>28490</v>
      </c>
      <c r="H552" s="23" t="n">
        <v>412328463</v>
      </c>
      <c r="I552" s="25" t="s">
        <v>1132</v>
      </c>
    </row>
    <row r="553" customFormat="false" ht="15" hidden="false" customHeight="false" outlineLevel="0" collapsed="false">
      <c r="A553" s="25" t="s">
        <v>1147</v>
      </c>
      <c r="B553" s="25" t="s">
        <v>2446</v>
      </c>
      <c r="C553" s="24" t="n">
        <v>46109</v>
      </c>
      <c r="D553" s="25" t="s">
        <v>119</v>
      </c>
      <c r="E553" s="21" t="n">
        <v>14450</v>
      </c>
      <c r="F553" s="21" t="n">
        <f aca="false">ROUND(ROUND(E553*100,0)/10,0)/100</f>
        <v>1445</v>
      </c>
      <c r="G553" s="21" t="n">
        <f aca="false">E553+F553</f>
        <v>15895</v>
      </c>
      <c r="H553" s="23" t="n">
        <v>412329104</v>
      </c>
      <c r="I553" s="25" t="s">
        <v>1148</v>
      </c>
    </row>
    <row r="554" customFormat="false" ht="15" hidden="false" customHeight="false" outlineLevel="0" collapsed="false">
      <c r="A554" s="25" t="s">
        <v>1156</v>
      </c>
      <c r="B554" s="25" t="s">
        <v>2447</v>
      </c>
      <c r="C554" s="24" t="n">
        <v>46109</v>
      </c>
      <c r="D554" s="25" t="s">
        <v>119</v>
      </c>
      <c r="E554" s="21" t="n">
        <v>44250</v>
      </c>
      <c r="F554" s="21" t="n">
        <f aca="false">ROUND(ROUND(E554*100,0)/10,0)/100</f>
        <v>4425</v>
      </c>
      <c r="G554" s="21" t="n">
        <f aca="false">E554+F554</f>
        <v>48675</v>
      </c>
      <c r="H554" s="23" t="n">
        <v>412329321</v>
      </c>
      <c r="I554" s="25" t="s">
        <v>1157</v>
      </c>
    </row>
    <row r="555" customFormat="false" ht="15" hidden="false" customHeight="false" outlineLevel="0" collapsed="false">
      <c r="A555" s="25" t="s">
        <v>1158</v>
      </c>
      <c r="B555" s="25" t="s">
        <v>2448</v>
      </c>
      <c r="C555" s="24" t="n">
        <v>46109</v>
      </c>
      <c r="D555" s="25" t="s">
        <v>119</v>
      </c>
      <c r="E555" s="21" t="n">
        <v>12000</v>
      </c>
      <c r="F555" s="21" t="n">
        <f aca="false">ROUND(ROUND(E555*100,0)/10,0)/100</f>
        <v>1200</v>
      </c>
      <c r="G555" s="21" t="n">
        <f aca="false">E555+F555</f>
        <v>13200</v>
      </c>
      <c r="H555" s="23" t="n">
        <v>412329379</v>
      </c>
      <c r="I555" s="25" t="s">
        <v>1159</v>
      </c>
    </row>
    <row r="556" customFormat="false" ht="15" hidden="false" customHeight="false" outlineLevel="0" collapsed="false">
      <c r="A556" s="25" t="s">
        <v>1104</v>
      </c>
      <c r="B556" s="25" t="s">
        <v>2449</v>
      </c>
      <c r="C556" s="24" t="n">
        <v>46110</v>
      </c>
      <c r="D556" s="25" t="s">
        <v>85</v>
      </c>
      <c r="E556" s="21" t="n">
        <v>27850</v>
      </c>
      <c r="F556" s="21" t="n">
        <f aca="false">ROUND(ROUND(E556*100,0)/10,0)/100</f>
        <v>2785</v>
      </c>
      <c r="G556" s="21" t="n">
        <f aca="false">E556+F556</f>
        <v>30635</v>
      </c>
      <c r="H556" s="23" t="n">
        <v>412327355</v>
      </c>
      <c r="I556" s="25"/>
    </row>
    <row r="557" customFormat="false" ht="15" hidden="false" customHeight="false" outlineLevel="0" collapsed="false">
      <c r="A557" s="25" t="s">
        <v>1139</v>
      </c>
      <c r="B557" s="25" t="s">
        <v>2450</v>
      </c>
      <c r="C557" s="24" t="n">
        <v>46110</v>
      </c>
      <c r="D557" s="25" t="s">
        <v>85</v>
      </c>
      <c r="E557" s="21" t="n">
        <v>15750</v>
      </c>
      <c r="F557" s="21" t="n">
        <f aca="false">ROUND(ROUND(E557*100,0)/10,0)/100</f>
        <v>1575</v>
      </c>
      <c r="G557" s="21" t="n">
        <f aca="false">E557+F557</f>
        <v>17325</v>
      </c>
      <c r="H557" s="23" t="n">
        <v>412328735</v>
      </c>
      <c r="I557" s="25"/>
    </row>
    <row r="558" customFormat="false" ht="15" hidden="false" customHeight="false" outlineLevel="0" collapsed="false">
      <c r="A558" s="25" t="s">
        <v>1161</v>
      </c>
      <c r="B558" s="25" t="s">
        <v>2451</v>
      </c>
      <c r="C558" s="24" t="n">
        <v>46111</v>
      </c>
      <c r="D558" s="25" t="s">
        <v>119</v>
      </c>
      <c r="E558" s="21" t="n">
        <v>9500</v>
      </c>
      <c r="F558" s="21" t="n">
        <f aca="false">ROUND(ROUND(E558*100,0)/10,0)/100</f>
        <v>950</v>
      </c>
      <c r="G558" s="21" t="n">
        <f aca="false">E558+F558</f>
        <v>10450</v>
      </c>
      <c r="H558" s="23" t="n">
        <v>412329459</v>
      </c>
      <c r="I558" s="25" t="s">
        <v>1162</v>
      </c>
    </row>
    <row r="559" customFormat="false" ht="15" hidden="false" customHeight="false" outlineLevel="0" collapsed="false">
      <c r="A559" s="25" t="s">
        <v>1167</v>
      </c>
      <c r="B559" s="25" t="s">
        <v>2452</v>
      </c>
      <c r="C559" s="24" t="n">
        <v>46111</v>
      </c>
      <c r="D559" s="25" t="s">
        <v>85</v>
      </c>
      <c r="E559" s="21" t="n">
        <v>23000</v>
      </c>
      <c r="F559" s="21" t="n">
        <f aca="false">ROUND(ROUND(E559*100,0)/10,0)/100</f>
        <v>2300</v>
      </c>
      <c r="G559" s="21" t="n">
        <f aca="false">E559+F559</f>
        <v>25300</v>
      </c>
      <c r="H559" s="23" t="n">
        <v>412329638</v>
      </c>
      <c r="I559" s="25"/>
    </row>
    <row r="560" customFormat="false" ht="15" hidden="false" customHeight="false" outlineLevel="0" collapsed="false">
      <c r="A560" s="25" t="s">
        <v>1134</v>
      </c>
      <c r="B560" s="25" t="s">
        <v>2453</v>
      </c>
      <c r="C560" s="24" t="n">
        <v>46112</v>
      </c>
      <c r="D560" s="25" t="s">
        <v>119</v>
      </c>
      <c r="E560" s="21" t="n">
        <v>14550</v>
      </c>
      <c r="F560" s="21" t="n">
        <f aca="false">ROUND(ROUND(E560*100,0)/10,0)/100</f>
        <v>1455</v>
      </c>
      <c r="G560" s="21" t="n">
        <f aca="false">E560+F560</f>
        <v>16005</v>
      </c>
      <c r="H560" s="23" t="n">
        <v>412328613</v>
      </c>
      <c r="I560" s="25" t="s">
        <v>1135</v>
      </c>
    </row>
    <row r="561" customFormat="false" ht="15" hidden="false" customHeight="false" outlineLevel="0" collapsed="false">
      <c r="A561" s="25" t="s">
        <v>1145</v>
      </c>
      <c r="B561" s="25" t="s">
        <v>2454</v>
      </c>
      <c r="C561" s="24" t="n">
        <v>46112</v>
      </c>
      <c r="D561" s="25" t="s">
        <v>85</v>
      </c>
      <c r="E561" s="21" t="n">
        <v>6300</v>
      </c>
      <c r="F561" s="21" t="n">
        <f aca="false">ROUND(ROUND(E561*100,0)/10,0)/100</f>
        <v>630</v>
      </c>
      <c r="G561" s="21" t="n">
        <f aca="false">E561+F561</f>
        <v>6930</v>
      </c>
      <c r="H561" s="23" t="n">
        <v>412329027</v>
      </c>
      <c r="I561" s="25"/>
    </row>
    <row r="562" customFormat="false" ht="15" hidden="false" customHeight="false" outlineLevel="0" collapsed="false">
      <c r="A562" s="25" t="s">
        <v>1146</v>
      </c>
      <c r="B562" s="25" t="s">
        <v>2455</v>
      </c>
      <c r="C562" s="24" t="n">
        <v>46112</v>
      </c>
      <c r="D562" s="25" t="s">
        <v>85</v>
      </c>
      <c r="E562" s="21" t="n">
        <v>15950</v>
      </c>
      <c r="F562" s="21" t="n">
        <f aca="false">ROUND(ROUND(E562*100,0)/10,0)/100</f>
        <v>1595</v>
      </c>
      <c r="G562" s="21" t="n">
        <f aca="false">E562+F562</f>
        <v>17545</v>
      </c>
      <c r="H562" s="23" t="n">
        <v>412329056</v>
      </c>
      <c r="I562" s="25"/>
    </row>
    <row r="563" customFormat="false" ht="15" hidden="false" customHeight="false" outlineLevel="0" collapsed="false">
      <c r="A563" s="25" t="s">
        <v>1149</v>
      </c>
      <c r="B563" s="25" t="s">
        <v>2456</v>
      </c>
      <c r="C563" s="24" t="n">
        <v>46112</v>
      </c>
      <c r="D563" s="25" t="s">
        <v>85</v>
      </c>
      <c r="E563" s="21" t="n">
        <v>13850</v>
      </c>
      <c r="F563" s="21" t="n">
        <f aca="false">ROUND(ROUND(E563*100,0)/10,0)/100</f>
        <v>1385</v>
      </c>
      <c r="G563" s="21" t="n">
        <f aca="false">E563+F563</f>
        <v>15235</v>
      </c>
      <c r="H563" s="23" t="n">
        <v>412329143</v>
      </c>
      <c r="I563" s="25"/>
    </row>
    <row r="564" customFormat="false" ht="15" hidden="false" customHeight="false" outlineLevel="0" collapsed="false">
      <c r="A564" s="25" t="s">
        <v>1151</v>
      </c>
      <c r="B564" s="25" t="s">
        <v>2457</v>
      </c>
      <c r="C564" s="24" t="n">
        <v>46112</v>
      </c>
      <c r="D564" s="25" t="s">
        <v>85</v>
      </c>
      <c r="E564" s="21" t="n">
        <v>5500</v>
      </c>
      <c r="F564" s="21" t="n">
        <f aca="false">ROUND(ROUND(E564*100,0)/10,0)/100</f>
        <v>550</v>
      </c>
      <c r="G564" s="21" t="n">
        <f aca="false">E564+F564</f>
        <v>6050</v>
      </c>
      <c r="H564" s="23" t="n">
        <v>412329206</v>
      </c>
      <c r="I564" s="25"/>
    </row>
    <row r="565" customFormat="false" ht="15" hidden="false" customHeight="false" outlineLevel="0" collapsed="false">
      <c r="A565" s="25" t="s">
        <v>1119</v>
      </c>
      <c r="B565" s="25" t="s">
        <v>2458</v>
      </c>
      <c r="C565" s="24" t="n">
        <v>46113</v>
      </c>
      <c r="D565" s="25" t="s">
        <v>85</v>
      </c>
      <c r="E565" s="21" t="n">
        <v>23600</v>
      </c>
      <c r="F565" s="21" t="n">
        <f aca="false">ROUND(ROUND(E565*100,0)/10,0)/100</f>
        <v>2360</v>
      </c>
      <c r="G565" s="21" t="n">
        <f aca="false">E565+F565</f>
        <v>25960</v>
      </c>
      <c r="H565" s="23" t="n">
        <v>412328047</v>
      </c>
      <c r="I565" s="25"/>
    </row>
    <row r="566" customFormat="false" ht="15" hidden="false" customHeight="false" outlineLevel="0" collapsed="false">
      <c r="A566" s="25" t="s">
        <v>1164</v>
      </c>
      <c r="B566" s="25" t="s">
        <v>2459</v>
      </c>
      <c r="C566" s="24" t="n">
        <v>46113</v>
      </c>
      <c r="D566" s="25" t="s">
        <v>119</v>
      </c>
      <c r="E566" s="21" t="n">
        <v>43550</v>
      </c>
      <c r="F566" s="21" t="n">
        <f aca="false">ROUND(ROUND(E566*100,0)/10,0)/100</f>
        <v>4355</v>
      </c>
      <c r="G566" s="21" t="n">
        <f aca="false">E566+F566</f>
        <v>47905</v>
      </c>
      <c r="H566" s="23" t="n">
        <v>412329533</v>
      </c>
      <c r="I566" s="25" t="s">
        <v>1165</v>
      </c>
    </row>
    <row r="567" customFormat="false" ht="15" hidden="false" customHeight="false" outlineLevel="0" collapsed="false">
      <c r="A567" s="25" t="s">
        <v>1150</v>
      </c>
      <c r="B567" s="25" t="s">
        <v>2460</v>
      </c>
      <c r="C567" s="24" t="n">
        <v>46114</v>
      </c>
      <c r="D567" s="25" t="s">
        <v>85</v>
      </c>
      <c r="E567" s="21" t="n">
        <v>47200</v>
      </c>
      <c r="F567" s="21" t="n">
        <f aca="false">ROUND(ROUND(E567*100,0)/10,0)/100</f>
        <v>4720</v>
      </c>
      <c r="G567" s="21" t="n">
        <f aca="false">E567+F567</f>
        <v>51920</v>
      </c>
      <c r="H567" s="23" t="n">
        <v>412329160</v>
      </c>
      <c r="I567" s="25"/>
    </row>
    <row r="568" customFormat="false" ht="15" hidden="false" customHeight="false" outlineLevel="0" collapsed="false">
      <c r="A568" s="25" t="s">
        <v>1154</v>
      </c>
      <c r="B568" s="25" t="s">
        <v>2461</v>
      </c>
      <c r="C568" s="24" t="n">
        <v>46114</v>
      </c>
      <c r="D568" s="25" t="s">
        <v>119</v>
      </c>
      <c r="E568" s="21" t="n">
        <v>31550</v>
      </c>
      <c r="F568" s="21" t="n">
        <f aca="false">ROUND(ROUND(E568*100,0)/10,0)/100</f>
        <v>3155</v>
      </c>
      <c r="G568" s="21" t="n">
        <f aca="false">E568+F568</f>
        <v>34705</v>
      </c>
      <c r="H568" s="23" t="n">
        <v>412329292</v>
      </c>
      <c r="I568" s="25" t="s">
        <v>1155</v>
      </c>
    </row>
    <row r="569" customFormat="false" ht="15" hidden="false" customHeight="false" outlineLevel="0" collapsed="false">
      <c r="A569" s="25" t="s">
        <v>1163</v>
      </c>
      <c r="B569" s="25" t="s">
        <v>2462</v>
      </c>
      <c r="C569" s="24" t="n">
        <v>46114</v>
      </c>
      <c r="D569" s="25" t="s">
        <v>85</v>
      </c>
      <c r="E569" s="21" t="n">
        <v>9900</v>
      </c>
      <c r="F569" s="21" t="n">
        <f aca="false">ROUND(ROUND(E569*100,0)/10,0)/100</f>
        <v>990</v>
      </c>
      <c r="G569" s="21" t="n">
        <f aca="false">E569+F569</f>
        <v>10890</v>
      </c>
      <c r="H569" s="23" t="n">
        <v>412329511</v>
      </c>
      <c r="I569" s="25"/>
    </row>
    <row r="570" customFormat="false" ht="15" hidden="false" customHeight="false" outlineLevel="0" collapsed="false">
      <c r="A570" s="25" t="s">
        <v>1175</v>
      </c>
      <c r="B570" s="25" t="s">
        <v>2463</v>
      </c>
      <c r="C570" s="24" t="n">
        <v>46114</v>
      </c>
      <c r="D570" s="25" t="s">
        <v>119</v>
      </c>
      <c r="E570" s="21" t="n">
        <v>14600</v>
      </c>
      <c r="F570" s="21" t="n">
        <f aca="false">ROUND(ROUND(E570*100,0)/10,0)/100</f>
        <v>1460</v>
      </c>
      <c r="G570" s="21" t="n">
        <f aca="false">E570+F570</f>
        <v>16060</v>
      </c>
      <c r="H570" s="23" t="n">
        <v>412329988</v>
      </c>
      <c r="I570" s="25" t="s">
        <v>1176</v>
      </c>
    </row>
    <row r="571" customFormat="false" ht="15" hidden="false" customHeight="false" outlineLevel="0" collapsed="false">
      <c r="A571" s="25" t="s">
        <v>1123</v>
      </c>
      <c r="B571" s="25" t="s">
        <v>2464</v>
      </c>
      <c r="C571" s="24" t="n">
        <v>46115</v>
      </c>
      <c r="D571" s="25" t="s">
        <v>119</v>
      </c>
      <c r="E571" s="21" t="n">
        <v>29500</v>
      </c>
      <c r="F571" s="21" t="n">
        <f aca="false">ROUND(ROUND(E571*100,0)/10,0)/100</f>
        <v>2950</v>
      </c>
      <c r="G571" s="21" t="n">
        <f aca="false">E571+F571</f>
        <v>32450</v>
      </c>
      <c r="H571" s="23" t="n">
        <v>412328222</v>
      </c>
      <c r="I571" s="25" t="s">
        <v>1124</v>
      </c>
    </row>
    <row r="572" customFormat="false" ht="15" hidden="false" customHeight="false" outlineLevel="0" collapsed="false">
      <c r="A572" s="25" t="s">
        <v>1137</v>
      </c>
      <c r="B572" s="25" t="s">
        <v>2465</v>
      </c>
      <c r="C572" s="24" t="n">
        <v>46115</v>
      </c>
      <c r="D572" s="25" t="s">
        <v>85</v>
      </c>
      <c r="E572" s="21" t="n">
        <v>6250</v>
      </c>
      <c r="F572" s="21" t="n">
        <f aca="false">ROUND(ROUND(E572*100,0)/10,0)/100</f>
        <v>625</v>
      </c>
      <c r="G572" s="21" t="n">
        <f aca="false">E572+F572</f>
        <v>6875</v>
      </c>
      <c r="H572" s="23" t="n">
        <v>412328664</v>
      </c>
      <c r="I572" s="25"/>
    </row>
    <row r="573" customFormat="false" ht="15" hidden="false" customHeight="false" outlineLevel="0" collapsed="false">
      <c r="A573" s="25" t="s">
        <v>1142</v>
      </c>
      <c r="B573" s="25" t="s">
        <v>2466</v>
      </c>
      <c r="C573" s="24" t="n">
        <v>46115</v>
      </c>
      <c r="D573" s="25" t="s">
        <v>85</v>
      </c>
      <c r="E573" s="21" t="n">
        <v>30150</v>
      </c>
      <c r="F573" s="21" t="n">
        <f aca="false">ROUND(ROUND(E573*100,0)/10,0)/100</f>
        <v>3015</v>
      </c>
      <c r="G573" s="21" t="n">
        <f aca="false">E573+F573</f>
        <v>33165</v>
      </c>
      <c r="H573" s="23" t="n">
        <v>412328875</v>
      </c>
      <c r="I573" s="25"/>
    </row>
    <row r="574" customFormat="false" ht="15" hidden="false" customHeight="false" outlineLevel="0" collapsed="false">
      <c r="A574" s="25" t="s">
        <v>1152</v>
      </c>
      <c r="B574" s="25" t="s">
        <v>2467</v>
      </c>
      <c r="C574" s="24" t="n">
        <v>46115</v>
      </c>
      <c r="D574" s="25" t="s">
        <v>119</v>
      </c>
      <c r="E574" s="21" t="n">
        <v>35550</v>
      </c>
      <c r="F574" s="21" t="n">
        <f aca="false">ROUND(ROUND(E574*100,0)/10,0)/100</f>
        <v>3555</v>
      </c>
      <c r="G574" s="21" t="n">
        <f aca="false">E574+F574</f>
        <v>39105</v>
      </c>
      <c r="H574" s="23" t="n">
        <v>412329240</v>
      </c>
      <c r="I574" s="25" t="s">
        <v>1153</v>
      </c>
    </row>
    <row r="575" customFormat="false" ht="15" hidden="false" customHeight="false" outlineLevel="0" collapsed="false">
      <c r="A575" s="25" t="s">
        <v>1171</v>
      </c>
      <c r="B575" s="25" t="s">
        <v>2468</v>
      </c>
      <c r="C575" s="24" t="n">
        <v>46116</v>
      </c>
      <c r="D575" s="25" t="s">
        <v>119</v>
      </c>
      <c r="E575" s="21" t="n">
        <v>22800</v>
      </c>
      <c r="F575" s="21" t="n">
        <f aca="false">ROUND(ROUND(E575*100,0)/10,0)/100</f>
        <v>2280</v>
      </c>
      <c r="G575" s="21" t="n">
        <f aca="false">E575+F575</f>
        <v>25080</v>
      </c>
      <c r="H575" s="23" t="n">
        <v>412329751</v>
      </c>
      <c r="I575" s="25" t="s">
        <v>1172</v>
      </c>
    </row>
    <row r="576" customFormat="false" ht="15" hidden="false" customHeight="false" outlineLevel="0" collapsed="false">
      <c r="A576" s="25" t="s">
        <v>1173</v>
      </c>
      <c r="B576" s="25" t="s">
        <v>2469</v>
      </c>
      <c r="C576" s="24" t="n">
        <v>46116</v>
      </c>
      <c r="D576" s="25" t="s">
        <v>85</v>
      </c>
      <c r="E576" s="21" t="n">
        <v>11900</v>
      </c>
      <c r="F576" s="21" t="n">
        <f aca="false">ROUND(ROUND(E576*100,0)/10,0)/100</f>
        <v>1190</v>
      </c>
      <c r="G576" s="21" t="n">
        <f aca="false">E576+F576</f>
        <v>13090</v>
      </c>
      <c r="H576" s="23" t="n">
        <v>412329827</v>
      </c>
      <c r="I576" s="25"/>
    </row>
    <row r="577" customFormat="false" ht="15" hidden="false" customHeight="false" outlineLevel="0" collapsed="false">
      <c r="A577" s="25" t="s">
        <v>1179</v>
      </c>
      <c r="B577" s="25" t="s">
        <v>2470</v>
      </c>
      <c r="C577" s="24" t="n">
        <v>46116</v>
      </c>
      <c r="D577" s="25" t="s">
        <v>85</v>
      </c>
      <c r="E577" s="21" t="n">
        <v>20600</v>
      </c>
      <c r="F577" s="21" t="n">
        <f aca="false">ROUND(ROUND(E577*100,0)/10,0)/100</f>
        <v>2060</v>
      </c>
      <c r="G577" s="21" t="n">
        <f aca="false">E577+F577</f>
        <v>22660</v>
      </c>
      <c r="H577" s="23" t="n">
        <v>412330138</v>
      </c>
      <c r="I577" s="25"/>
    </row>
    <row r="578" customFormat="false" ht="15" hidden="false" customHeight="false" outlineLevel="0" collapsed="false">
      <c r="A578" s="25" t="s">
        <v>1127</v>
      </c>
      <c r="B578" s="25" t="s">
        <v>2471</v>
      </c>
      <c r="C578" s="24" t="n">
        <v>46117</v>
      </c>
      <c r="D578" s="25" t="s">
        <v>119</v>
      </c>
      <c r="E578" s="21" t="n">
        <v>2900</v>
      </c>
      <c r="F578" s="21" t="n">
        <f aca="false">ROUND(ROUND(E578*100,0)/10,0)/100</f>
        <v>290</v>
      </c>
      <c r="G578" s="21" t="n">
        <f aca="false">E578+F578</f>
        <v>3190</v>
      </c>
      <c r="H578" s="23" t="n">
        <v>412328322</v>
      </c>
      <c r="I578" s="25" t="s">
        <v>1128</v>
      </c>
    </row>
    <row r="579" customFormat="false" ht="15" hidden="false" customHeight="false" outlineLevel="0" collapsed="false">
      <c r="A579" s="25" t="s">
        <v>1129</v>
      </c>
      <c r="B579" s="25" t="s">
        <v>2472</v>
      </c>
      <c r="C579" s="24" t="n">
        <v>46117</v>
      </c>
      <c r="D579" s="25" t="s">
        <v>85</v>
      </c>
      <c r="E579" s="21" t="n">
        <v>14050</v>
      </c>
      <c r="F579" s="21" t="n">
        <f aca="false">ROUND(ROUND(E579*100,0)/10,0)/100</f>
        <v>1405</v>
      </c>
      <c r="G579" s="21" t="n">
        <f aca="false">E579+F579</f>
        <v>15455</v>
      </c>
      <c r="H579" s="23" t="n">
        <v>412328398</v>
      </c>
      <c r="I579" s="25"/>
    </row>
    <row r="580" customFormat="false" ht="15" hidden="false" customHeight="false" outlineLevel="0" collapsed="false">
      <c r="A580" s="25" t="s">
        <v>1188</v>
      </c>
      <c r="B580" s="25" t="s">
        <v>2473</v>
      </c>
      <c r="C580" s="24" t="n">
        <v>46117</v>
      </c>
      <c r="D580" s="25" t="s">
        <v>85</v>
      </c>
      <c r="E580" s="21" t="n">
        <v>10250</v>
      </c>
      <c r="F580" s="21" t="n">
        <f aca="false">ROUND(ROUND(E580*100,0)/10,0)/100</f>
        <v>1025</v>
      </c>
      <c r="G580" s="21" t="n">
        <f aca="false">E580+F580</f>
        <v>11275</v>
      </c>
      <c r="H580" s="23" t="n">
        <v>412330472</v>
      </c>
      <c r="I580" s="25"/>
    </row>
    <row r="581" customFormat="false" ht="15" hidden="false" customHeight="false" outlineLevel="0" collapsed="false">
      <c r="A581" s="25" t="s">
        <v>1191</v>
      </c>
      <c r="B581" s="25" t="s">
        <v>2474</v>
      </c>
      <c r="C581" s="24" t="n">
        <v>46117</v>
      </c>
      <c r="D581" s="25" t="s">
        <v>119</v>
      </c>
      <c r="E581" s="21" t="n">
        <v>13400</v>
      </c>
      <c r="F581" s="21" t="n">
        <f aca="false">ROUND(ROUND(E581*100,0)/10,0)/100</f>
        <v>1340</v>
      </c>
      <c r="G581" s="21" t="n">
        <f aca="false">E581+F581</f>
        <v>14740</v>
      </c>
      <c r="H581" s="23" t="n">
        <v>412330577</v>
      </c>
      <c r="I581" s="25" t="s">
        <v>1192</v>
      </c>
    </row>
    <row r="582" customFormat="false" ht="15" hidden="false" customHeight="false" outlineLevel="0" collapsed="false">
      <c r="A582" s="25" t="s">
        <v>1130</v>
      </c>
      <c r="B582" s="25" t="s">
        <v>2475</v>
      </c>
      <c r="C582" s="24" t="n">
        <v>46118</v>
      </c>
      <c r="D582" s="25" t="s">
        <v>85</v>
      </c>
      <c r="E582" s="21" t="n">
        <v>25100</v>
      </c>
      <c r="F582" s="21" t="n">
        <f aca="false">ROUND(ROUND(E582*100,0)/10,0)/100</f>
        <v>2510</v>
      </c>
      <c r="G582" s="21" t="n">
        <f aca="false">E582+F582</f>
        <v>27610</v>
      </c>
      <c r="H582" s="23" t="n">
        <v>412328431</v>
      </c>
      <c r="I582" s="25"/>
    </row>
    <row r="583" customFormat="false" ht="15" hidden="false" customHeight="false" outlineLevel="0" collapsed="false">
      <c r="A583" s="25" t="s">
        <v>1138</v>
      </c>
      <c r="B583" s="25" t="s">
        <v>2476</v>
      </c>
      <c r="C583" s="24" t="n">
        <v>46118</v>
      </c>
      <c r="D583" s="25" t="s">
        <v>85</v>
      </c>
      <c r="E583" s="21" t="n">
        <v>2200</v>
      </c>
      <c r="F583" s="21" t="n">
        <f aca="false">ROUND(ROUND(E583*100,0)/10,0)/100</f>
        <v>220</v>
      </c>
      <c r="G583" s="21" t="n">
        <f aca="false">E583+F583</f>
        <v>2420</v>
      </c>
      <c r="H583" s="23" t="n">
        <v>412328682</v>
      </c>
      <c r="I583" s="25"/>
    </row>
    <row r="584" customFormat="false" ht="15" hidden="false" customHeight="false" outlineLevel="0" collapsed="false">
      <c r="A584" s="25" t="s">
        <v>1168</v>
      </c>
      <c r="B584" s="25" t="s">
        <v>2477</v>
      </c>
      <c r="C584" s="24" t="n">
        <v>46118</v>
      </c>
      <c r="D584" s="25" t="s">
        <v>85</v>
      </c>
      <c r="E584" s="21" t="n">
        <v>13350</v>
      </c>
      <c r="F584" s="21" t="n">
        <f aca="false">ROUND(ROUND(E584*100,0)/10,0)/100</f>
        <v>1335</v>
      </c>
      <c r="G584" s="21" t="n">
        <f aca="false">E584+F584</f>
        <v>14685</v>
      </c>
      <c r="H584" s="23" t="n">
        <v>412329681</v>
      </c>
      <c r="I584" s="25"/>
    </row>
    <row r="585" customFormat="false" ht="15" hidden="false" customHeight="false" outlineLevel="0" collapsed="false">
      <c r="A585" s="25" t="s">
        <v>1182</v>
      </c>
      <c r="B585" s="25" t="s">
        <v>2478</v>
      </c>
      <c r="C585" s="24" t="n">
        <v>46118</v>
      </c>
      <c r="D585" s="25" t="s">
        <v>85</v>
      </c>
      <c r="E585" s="21" t="n">
        <v>6400</v>
      </c>
      <c r="F585" s="21" t="n">
        <f aca="false">ROUND(ROUND(E585*100,0)/10,0)/100</f>
        <v>640</v>
      </c>
      <c r="G585" s="21" t="n">
        <f aca="false">E585+F585</f>
        <v>7040</v>
      </c>
      <c r="H585" s="23" t="n">
        <v>412330202</v>
      </c>
      <c r="I585" s="25"/>
    </row>
    <row r="586" customFormat="false" ht="15" hidden="false" customHeight="false" outlineLevel="0" collapsed="false">
      <c r="A586" s="25" t="s">
        <v>1193</v>
      </c>
      <c r="B586" s="25" t="s">
        <v>2479</v>
      </c>
      <c r="C586" s="24" t="n">
        <v>46118</v>
      </c>
      <c r="D586" s="25" t="s">
        <v>119</v>
      </c>
      <c r="E586" s="21" t="n">
        <v>44900</v>
      </c>
      <c r="F586" s="21" t="n">
        <f aca="false">ROUND(ROUND(E586*100,0)/10,0)/100</f>
        <v>4490</v>
      </c>
      <c r="G586" s="21" t="n">
        <f aca="false">E586+F586</f>
        <v>49390</v>
      </c>
      <c r="H586" s="23" t="n">
        <v>412330619</v>
      </c>
      <c r="I586" s="25" t="s">
        <v>1194</v>
      </c>
    </row>
    <row r="587" customFormat="false" ht="15" hidden="false" customHeight="false" outlineLevel="0" collapsed="false">
      <c r="A587" s="25" t="s">
        <v>1144</v>
      </c>
      <c r="B587" s="25" t="s">
        <v>2480</v>
      </c>
      <c r="C587" s="24" t="n">
        <v>46119</v>
      </c>
      <c r="D587" s="25" t="s">
        <v>85</v>
      </c>
      <c r="E587" s="21" t="n">
        <v>30600</v>
      </c>
      <c r="F587" s="21" t="n">
        <f aca="false">ROUND(ROUND(E587*100,0)/10,0)/100</f>
        <v>3060</v>
      </c>
      <c r="G587" s="21" t="n">
        <f aca="false">E587+F587</f>
        <v>33660</v>
      </c>
      <c r="H587" s="23" t="n">
        <v>412329000</v>
      </c>
      <c r="I587" s="25"/>
    </row>
    <row r="588" customFormat="false" ht="15" hidden="false" customHeight="false" outlineLevel="0" collapsed="false">
      <c r="A588" s="25" t="s">
        <v>1169</v>
      </c>
      <c r="B588" s="25" t="s">
        <v>2481</v>
      </c>
      <c r="C588" s="24" t="n">
        <v>46119</v>
      </c>
      <c r="D588" s="25" t="s">
        <v>119</v>
      </c>
      <c r="E588" s="21" t="n">
        <v>6500</v>
      </c>
      <c r="F588" s="21" t="n">
        <f aca="false">ROUND(ROUND(E588*100,0)/10,0)/100</f>
        <v>650</v>
      </c>
      <c r="G588" s="21" t="n">
        <f aca="false">E588+F588</f>
        <v>7150</v>
      </c>
      <c r="H588" s="23" t="n">
        <v>412329713</v>
      </c>
      <c r="I588" s="25" t="s">
        <v>1170</v>
      </c>
    </row>
    <row r="589" customFormat="false" ht="15" hidden="false" customHeight="false" outlineLevel="0" collapsed="false">
      <c r="A589" s="25" t="s">
        <v>1181</v>
      </c>
      <c r="B589" s="25" t="s">
        <v>2482</v>
      </c>
      <c r="C589" s="24" t="n">
        <v>46119</v>
      </c>
      <c r="D589" s="25" t="s">
        <v>85</v>
      </c>
      <c r="E589" s="21" t="n">
        <v>8550</v>
      </c>
      <c r="F589" s="21" t="n">
        <f aca="false">ROUND(ROUND(E589*100,0)/10,0)/100</f>
        <v>855</v>
      </c>
      <c r="G589" s="21" t="n">
        <f aca="false">E589+F589</f>
        <v>9405</v>
      </c>
      <c r="H589" s="23" t="n">
        <v>412330156</v>
      </c>
      <c r="I589" s="25"/>
    </row>
    <row r="590" customFormat="false" ht="15" hidden="false" customHeight="false" outlineLevel="0" collapsed="false">
      <c r="A590" s="25" t="s">
        <v>1190</v>
      </c>
      <c r="B590" s="25" t="s">
        <v>2483</v>
      </c>
      <c r="C590" s="24" t="n">
        <v>46119</v>
      </c>
      <c r="D590" s="25" t="s">
        <v>85</v>
      </c>
      <c r="E590" s="21" t="n">
        <v>5500</v>
      </c>
      <c r="F590" s="21" t="n">
        <f aca="false">ROUND(ROUND(E590*100,0)/10,0)/100</f>
        <v>550</v>
      </c>
      <c r="G590" s="21" t="n">
        <f aca="false">E590+F590</f>
        <v>6050</v>
      </c>
      <c r="H590" s="23" t="n">
        <v>412330527</v>
      </c>
      <c r="I590" s="25"/>
    </row>
    <row r="591" customFormat="false" ht="15" hidden="false" customHeight="false" outlineLevel="0" collapsed="false">
      <c r="A591" s="25" t="s">
        <v>1199</v>
      </c>
      <c r="B591" s="25" t="s">
        <v>2484</v>
      </c>
      <c r="C591" s="24" t="n">
        <v>46119</v>
      </c>
      <c r="D591" s="25" t="s">
        <v>85</v>
      </c>
      <c r="E591" s="21" t="n">
        <v>4150</v>
      </c>
      <c r="F591" s="21" t="n">
        <f aca="false">ROUND(ROUND(E591*100,0)/10,0)/100</f>
        <v>415</v>
      </c>
      <c r="G591" s="21" t="n">
        <f aca="false">E591+F591</f>
        <v>4565</v>
      </c>
      <c r="H591" s="23" t="n">
        <v>412330786</v>
      </c>
      <c r="I591" s="25"/>
    </row>
    <row r="592" customFormat="false" ht="15" hidden="false" customHeight="false" outlineLevel="0" collapsed="false">
      <c r="A592" s="25" t="s">
        <v>1140</v>
      </c>
      <c r="B592" s="25" t="s">
        <v>2485</v>
      </c>
      <c r="C592" s="24" t="n">
        <v>46120</v>
      </c>
      <c r="D592" s="25" t="s">
        <v>119</v>
      </c>
      <c r="E592" s="21" t="n">
        <v>24000</v>
      </c>
      <c r="F592" s="21" t="n">
        <f aca="false">ROUND(ROUND(E592*100,0)/10,0)/100</f>
        <v>2400</v>
      </c>
      <c r="G592" s="21" t="n">
        <f aca="false">E592+F592</f>
        <v>26400</v>
      </c>
      <c r="H592" s="23" t="n">
        <v>412328778</v>
      </c>
      <c r="I592" s="25" t="s">
        <v>1141</v>
      </c>
    </row>
    <row r="593" customFormat="false" ht="15" hidden="false" customHeight="false" outlineLevel="0" collapsed="false">
      <c r="A593" s="25" t="s">
        <v>1143</v>
      </c>
      <c r="B593" s="25" t="s">
        <v>2486</v>
      </c>
      <c r="C593" s="24" t="n">
        <v>46120</v>
      </c>
      <c r="D593" s="25" t="s">
        <v>85</v>
      </c>
      <c r="E593" s="21" t="n">
        <v>24700</v>
      </c>
      <c r="F593" s="21" t="n">
        <f aca="false">ROUND(ROUND(E593*100,0)/10,0)/100</f>
        <v>2470</v>
      </c>
      <c r="G593" s="21" t="n">
        <f aca="false">E593+F593</f>
        <v>27170</v>
      </c>
      <c r="H593" s="23" t="n">
        <v>412328935</v>
      </c>
      <c r="I593" s="25"/>
    </row>
    <row r="594" customFormat="false" ht="15" hidden="false" customHeight="false" outlineLevel="0" collapsed="false">
      <c r="A594" s="25" t="s">
        <v>1160</v>
      </c>
      <c r="B594" s="25" t="s">
        <v>2487</v>
      </c>
      <c r="C594" s="24" t="n">
        <v>46120</v>
      </c>
      <c r="D594" s="25" t="s">
        <v>85</v>
      </c>
      <c r="E594" s="21" t="n">
        <v>9850</v>
      </c>
      <c r="F594" s="21" t="n">
        <f aca="false">ROUND(ROUND(E594*100,0)/10,0)/100</f>
        <v>985</v>
      </c>
      <c r="G594" s="21" t="n">
        <f aca="false">E594+F594</f>
        <v>10835</v>
      </c>
      <c r="H594" s="23" t="n">
        <v>412329429</v>
      </c>
      <c r="I594" s="25"/>
    </row>
    <row r="595" customFormat="false" ht="15" hidden="false" customHeight="false" outlineLevel="0" collapsed="false">
      <c r="A595" s="25" t="s">
        <v>1185</v>
      </c>
      <c r="B595" s="25" t="s">
        <v>2488</v>
      </c>
      <c r="C595" s="24" t="n">
        <v>46120</v>
      </c>
      <c r="D595" s="25" t="s">
        <v>85</v>
      </c>
      <c r="E595" s="21" t="n">
        <v>3800</v>
      </c>
      <c r="F595" s="21" t="n">
        <f aca="false">ROUND(ROUND(E595*100,0)/10,0)/100</f>
        <v>380</v>
      </c>
      <c r="G595" s="21" t="n">
        <f aca="false">E595+F595</f>
        <v>4180</v>
      </c>
      <c r="H595" s="23" t="n">
        <v>412330357</v>
      </c>
      <c r="I595" s="25"/>
    </row>
    <row r="596" customFormat="false" ht="15" hidden="false" customHeight="false" outlineLevel="0" collapsed="false">
      <c r="A596" s="25" t="s">
        <v>1200</v>
      </c>
      <c r="B596" s="25" t="s">
        <v>2489</v>
      </c>
      <c r="C596" s="24" t="n">
        <v>46120</v>
      </c>
      <c r="D596" s="25" t="s">
        <v>119</v>
      </c>
      <c r="E596" s="21" t="n">
        <v>18000</v>
      </c>
      <c r="F596" s="21" t="n">
        <f aca="false">ROUND(ROUND(E596*100,0)/10,0)/100</f>
        <v>1800</v>
      </c>
      <c r="G596" s="21" t="n">
        <f aca="false">E596+F596</f>
        <v>19800</v>
      </c>
      <c r="H596" s="23" t="n">
        <v>412330838</v>
      </c>
      <c r="I596" s="25" t="s">
        <v>1201</v>
      </c>
    </row>
    <row r="597" customFormat="false" ht="15" hidden="false" customHeight="false" outlineLevel="0" collapsed="false">
      <c r="A597" s="25" t="s">
        <v>1202</v>
      </c>
      <c r="B597" s="25" t="s">
        <v>2490</v>
      </c>
      <c r="C597" s="24" t="n">
        <v>46120</v>
      </c>
      <c r="D597" s="25" t="s">
        <v>119</v>
      </c>
      <c r="E597" s="21" t="n">
        <v>8900</v>
      </c>
      <c r="F597" s="21" t="n">
        <f aca="false">ROUND(ROUND(E597*100,0)/10,0)/100</f>
        <v>890</v>
      </c>
      <c r="G597" s="21" t="n">
        <f aca="false">E597+F597</f>
        <v>9790</v>
      </c>
      <c r="H597" s="23" t="n">
        <v>412330862</v>
      </c>
      <c r="I597" s="25" t="s">
        <v>1203</v>
      </c>
    </row>
    <row r="598" customFormat="false" ht="15" hidden="false" customHeight="false" outlineLevel="0" collapsed="false">
      <c r="A598" s="25" t="s">
        <v>1166</v>
      </c>
      <c r="B598" s="25" t="s">
        <v>2491</v>
      </c>
      <c r="C598" s="24" t="n">
        <v>46121</v>
      </c>
      <c r="D598" s="25" t="s">
        <v>85</v>
      </c>
      <c r="E598" s="21" t="n">
        <v>33150</v>
      </c>
      <c r="F598" s="21" t="n">
        <f aca="false">ROUND(ROUND(E598*100,0)/10,0)/100</f>
        <v>3315</v>
      </c>
      <c r="G598" s="21" t="n">
        <f aca="false">E598+F598</f>
        <v>36465</v>
      </c>
      <c r="H598" s="23" t="n">
        <v>412329603</v>
      </c>
      <c r="I598" s="25"/>
    </row>
    <row r="599" customFormat="false" ht="15" hidden="false" customHeight="false" outlineLevel="0" collapsed="false">
      <c r="A599" s="25" t="s">
        <v>1174</v>
      </c>
      <c r="B599" s="25" t="s">
        <v>2492</v>
      </c>
      <c r="C599" s="24" t="n">
        <v>46121</v>
      </c>
      <c r="D599" s="25" t="s">
        <v>85</v>
      </c>
      <c r="E599" s="21" t="n">
        <v>8350</v>
      </c>
      <c r="F599" s="21" t="n">
        <f aca="false">ROUND(ROUND(E599*100,0)/10,0)/100</f>
        <v>835</v>
      </c>
      <c r="G599" s="21" t="n">
        <f aca="false">E599+F599</f>
        <v>9185</v>
      </c>
      <c r="H599" s="23" t="n">
        <v>412329889</v>
      </c>
      <c r="I599" s="25"/>
    </row>
    <row r="600" customFormat="false" ht="15" hidden="false" customHeight="false" outlineLevel="0" collapsed="false">
      <c r="A600" s="25" t="s">
        <v>1183</v>
      </c>
      <c r="B600" s="25" t="s">
        <v>2493</v>
      </c>
      <c r="C600" s="24" t="n">
        <v>46121</v>
      </c>
      <c r="D600" s="25" t="s">
        <v>85</v>
      </c>
      <c r="E600" s="21" t="n">
        <v>13650</v>
      </c>
      <c r="F600" s="21" t="n">
        <f aca="false">ROUND(ROUND(E600*100,0)/10,0)/100</f>
        <v>1365</v>
      </c>
      <c r="G600" s="21" t="n">
        <f aca="false">E600+F600</f>
        <v>15015</v>
      </c>
      <c r="H600" s="23" t="n">
        <v>412330242</v>
      </c>
      <c r="I600" s="25"/>
    </row>
    <row r="601" customFormat="false" ht="15" hidden="false" customHeight="false" outlineLevel="0" collapsed="false">
      <c r="A601" s="25" t="s">
        <v>1206</v>
      </c>
      <c r="B601" s="25" t="s">
        <v>2494</v>
      </c>
      <c r="C601" s="24" t="n">
        <v>46122</v>
      </c>
      <c r="D601" s="25" t="s">
        <v>119</v>
      </c>
      <c r="E601" s="21" t="n">
        <v>14100</v>
      </c>
      <c r="F601" s="21" t="n">
        <f aca="false">ROUND(ROUND(E601*100,0)/10,0)/100</f>
        <v>1410</v>
      </c>
      <c r="G601" s="21" t="n">
        <f aca="false">E601+F601</f>
        <v>15510</v>
      </c>
      <c r="H601" s="23" t="n">
        <v>412331015</v>
      </c>
      <c r="I601" s="25" t="s">
        <v>1207</v>
      </c>
    </row>
    <row r="602" customFormat="false" ht="15" hidden="false" customHeight="false" outlineLevel="0" collapsed="false">
      <c r="A602" s="25" t="s">
        <v>1208</v>
      </c>
      <c r="B602" s="25" t="s">
        <v>2495</v>
      </c>
      <c r="C602" s="24" t="n">
        <v>46122</v>
      </c>
      <c r="D602" s="25" t="s">
        <v>85</v>
      </c>
      <c r="E602" s="21" t="n">
        <v>3850</v>
      </c>
      <c r="F602" s="21" t="n">
        <f aca="false">ROUND(ROUND(E602*100,0)/10,0)/100</f>
        <v>385</v>
      </c>
      <c r="G602" s="21" t="n">
        <f aca="false">E602+F602</f>
        <v>4235</v>
      </c>
      <c r="H602" s="23" t="n">
        <v>412331072</v>
      </c>
      <c r="I602" s="25"/>
    </row>
    <row r="603" customFormat="false" ht="15" hidden="false" customHeight="false" outlineLevel="0" collapsed="false">
      <c r="A603" s="25" t="s">
        <v>1209</v>
      </c>
      <c r="B603" s="25" t="s">
        <v>2496</v>
      </c>
      <c r="C603" s="24" t="n">
        <v>46122</v>
      </c>
      <c r="D603" s="25" t="s">
        <v>85</v>
      </c>
      <c r="E603" s="21" t="n">
        <v>1400</v>
      </c>
      <c r="F603" s="21" t="n">
        <f aca="false">ROUND(ROUND(E603*100,0)/10,0)/100</f>
        <v>140</v>
      </c>
      <c r="G603" s="21" t="n">
        <f aca="false">E603+F603</f>
        <v>1540</v>
      </c>
      <c r="H603" s="23" t="n">
        <v>412331106</v>
      </c>
      <c r="I603" s="25"/>
    </row>
    <row r="604" customFormat="false" ht="15" hidden="false" customHeight="false" outlineLevel="0" collapsed="false">
      <c r="A604" s="25" t="s">
        <v>1177</v>
      </c>
      <c r="B604" s="25" t="s">
        <v>2497</v>
      </c>
      <c r="C604" s="24" t="n">
        <v>46123</v>
      </c>
      <c r="D604" s="25" t="s">
        <v>85</v>
      </c>
      <c r="E604" s="21" t="n">
        <v>11150</v>
      </c>
      <c r="F604" s="21" t="n">
        <f aca="false">ROUND(ROUND(E604*100,0)/10,0)/100</f>
        <v>1115</v>
      </c>
      <c r="G604" s="21" t="n">
        <f aca="false">E604+F604</f>
        <v>12265</v>
      </c>
      <c r="H604" s="23" t="n">
        <v>412330020</v>
      </c>
      <c r="I604" s="25"/>
    </row>
    <row r="605" customFormat="false" ht="15" hidden="false" customHeight="false" outlineLevel="0" collapsed="false">
      <c r="A605" s="25" t="s">
        <v>1178</v>
      </c>
      <c r="B605" s="25" t="s">
        <v>2498</v>
      </c>
      <c r="C605" s="24" t="n">
        <v>46124</v>
      </c>
      <c r="D605" s="25" t="s">
        <v>85</v>
      </c>
      <c r="E605" s="21" t="n">
        <v>13750</v>
      </c>
      <c r="F605" s="21" t="n">
        <f aca="false">ROUND(ROUND(E605*100,0)/10,0)/100</f>
        <v>1375</v>
      </c>
      <c r="G605" s="21" t="n">
        <f aca="false">E605+F605</f>
        <v>15125</v>
      </c>
      <c r="H605" s="23" t="n">
        <v>412330097</v>
      </c>
      <c r="I605" s="25"/>
    </row>
    <row r="606" customFormat="false" ht="15" hidden="false" customHeight="false" outlineLevel="0" collapsed="false">
      <c r="A606" s="25" t="s">
        <v>1212</v>
      </c>
      <c r="B606" s="25" t="s">
        <v>2499</v>
      </c>
      <c r="C606" s="24" t="n">
        <v>46124</v>
      </c>
      <c r="D606" s="25" t="s">
        <v>119</v>
      </c>
      <c r="E606" s="21" t="n">
        <v>20750</v>
      </c>
      <c r="F606" s="21" t="n">
        <f aca="false">ROUND(ROUND(E606*100,0)/10,0)/100</f>
        <v>2075</v>
      </c>
      <c r="G606" s="21" t="n">
        <f aca="false">E606+F606</f>
        <v>22825</v>
      </c>
      <c r="H606" s="23" t="n">
        <v>412331209</v>
      </c>
      <c r="I606" s="25" t="s">
        <v>1213</v>
      </c>
    </row>
    <row r="607" customFormat="false" ht="15" hidden="false" customHeight="false" outlineLevel="0" collapsed="false">
      <c r="A607" s="25" t="s">
        <v>1184</v>
      </c>
      <c r="B607" s="25" t="s">
        <v>2500</v>
      </c>
      <c r="C607" s="24" t="n">
        <v>46125</v>
      </c>
      <c r="D607" s="25" t="s">
        <v>85</v>
      </c>
      <c r="E607" s="21" t="n">
        <v>24600</v>
      </c>
      <c r="F607" s="21" t="n">
        <f aca="false">ROUND(ROUND(E607*100,0)/10,0)/100</f>
        <v>2460</v>
      </c>
      <c r="G607" s="21" t="n">
        <f aca="false">E607+F607</f>
        <v>27060</v>
      </c>
      <c r="H607" s="23" t="n">
        <v>412330326</v>
      </c>
      <c r="I607" s="25"/>
    </row>
    <row r="608" customFormat="false" ht="15" hidden="false" customHeight="false" outlineLevel="0" collapsed="false">
      <c r="A608" s="25" t="s">
        <v>1189</v>
      </c>
      <c r="B608" s="25" t="s">
        <v>2501</v>
      </c>
      <c r="C608" s="24" t="n">
        <v>46125</v>
      </c>
      <c r="D608" s="25" t="s">
        <v>85</v>
      </c>
      <c r="E608" s="21" t="n">
        <v>31400</v>
      </c>
      <c r="F608" s="21" t="n">
        <f aca="false">ROUND(ROUND(E608*100,0)/10,0)/100</f>
        <v>3140</v>
      </c>
      <c r="G608" s="21" t="n">
        <f aca="false">E608+F608</f>
        <v>34540</v>
      </c>
      <c r="H608" s="23" t="n">
        <v>412330493</v>
      </c>
      <c r="I608" s="25"/>
    </row>
    <row r="609" customFormat="false" ht="15" hidden="false" customHeight="false" outlineLevel="0" collapsed="false">
      <c r="A609" s="25" t="s">
        <v>1195</v>
      </c>
      <c r="B609" s="25" t="s">
        <v>2502</v>
      </c>
      <c r="C609" s="24" t="n">
        <v>46125</v>
      </c>
      <c r="D609" s="25" t="s">
        <v>119</v>
      </c>
      <c r="E609" s="21" t="n">
        <v>5050</v>
      </c>
      <c r="F609" s="21" t="n">
        <f aca="false">ROUND(ROUND(E609*100,0)/10,0)/100</f>
        <v>505</v>
      </c>
      <c r="G609" s="21" t="n">
        <f aca="false">E609+F609</f>
        <v>5555</v>
      </c>
      <c r="H609" s="23" t="n">
        <v>412330713</v>
      </c>
      <c r="I609" s="25" t="s">
        <v>1196</v>
      </c>
    </row>
    <row r="610" customFormat="false" ht="15" hidden="false" customHeight="false" outlineLevel="0" collapsed="false">
      <c r="A610" s="25" t="s">
        <v>1210</v>
      </c>
      <c r="B610" s="25" t="s">
        <v>2503</v>
      </c>
      <c r="C610" s="24" t="n">
        <v>46126</v>
      </c>
      <c r="D610" s="25" t="s">
        <v>119</v>
      </c>
      <c r="E610" s="21" t="n">
        <v>15300</v>
      </c>
      <c r="F610" s="21" t="n">
        <f aca="false">ROUND(ROUND(E610*100,0)/10,0)/100</f>
        <v>1530</v>
      </c>
      <c r="G610" s="21" t="n">
        <f aca="false">E610+F610</f>
        <v>16830</v>
      </c>
      <c r="H610" s="23" t="n">
        <v>412331144</v>
      </c>
      <c r="I610" s="25" t="s">
        <v>1211</v>
      </c>
    </row>
    <row r="611" customFormat="false" ht="15" hidden="false" customHeight="false" outlineLevel="0" collapsed="false">
      <c r="A611" s="25" t="s">
        <v>1186</v>
      </c>
      <c r="B611" s="25" t="s">
        <v>2504</v>
      </c>
      <c r="C611" s="24" t="n">
        <v>46127</v>
      </c>
      <c r="D611" s="25" t="s">
        <v>85</v>
      </c>
      <c r="E611" s="21" t="n">
        <v>3850</v>
      </c>
      <c r="F611" s="21" t="n">
        <f aca="false">ROUND(ROUND(E611*100,0)/10,0)/100</f>
        <v>385</v>
      </c>
      <c r="G611" s="21" t="n">
        <f aca="false">E611+F611</f>
        <v>4235</v>
      </c>
      <c r="H611" s="23" t="n">
        <v>412330388</v>
      </c>
      <c r="I611" s="25"/>
    </row>
    <row r="612" customFormat="false" ht="15" hidden="false" customHeight="false" outlineLevel="0" collapsed="false">
      <c r="A612" s="25" t="s">
        <v>1204</v>
      </c>
      <c r="B612" s="25" t="s">
        <v>2505</v>
      </c>
      <c r="C612" s="24" t="n">
        <v>46127</v>
      </c>
      <c r="D612" s="25" t="s">
        <v>119</v>
      </c>
      <c r="E612" s="21" t="n">
        <v>30400</v>
      </c>
      <c r="F612" s="21" t="n">
        <f aca="false">ROUND(ROUND(E612*100,0)/10,0)/100</f>
        <v>3040</v>
      </c>
      <c r="G612" s="21" t="n">
        <f aca="false">E612+F612</f>
        <v>33440</v>
      </c>
      <c r="H612" s="23" t="n">
        <v>412330945</v>
      </c>
      <c r="I612" s="25" t="s">
        <v>1205</v>
      </c>
    </row>
    <row r="613" customFormat="false" ht="15" hidden="false" customHeight="false" outlineLevel="0" collapsed="false">
      <c r="A613" s="25" t="s">
        <v>1197</v>
      </c>
      <c r="B613" s="25" t="s">
        <v>2506</v>
      </c>
      <c r="C613" s="24" t="n">
        <v>46128</v>
      </c>
      <c r="D613" s="25" t="s">
        <v>119</v>
      </c>
      <c r="E613" s="21" t="n">
        <v>46550</v>
      </c>
      <c r="F613" s="21" t="n">
        <f aca="false">ROUND(ROUND(E613*100,0)/10,0)/100</f>
        <v>4655</v>
      </c>
      <c r="G613" s="21" t="n">
        <f aca="false">E613+F613</f>
        <v>51205</v>
      </c>
      <c r="H613" s="23" t="n">
        <v>412330766</v>
      </c>
      <c r="I613" s="25" t="s">
        <v>1198</v>
      </c>
    </row>
    <row r="614" customFormat="false" ht="15" hidden="false" customHeight="false" outlineLevel="0" collapsed="false">
      <c r="A614" s="25" t="s">
        <v>1219</v>
      </c>
      <c r="B614" s="25" t="s">
        <v>2507</v>
      </c>
      <c r="C614" s="24" t="n">
        <v>46128</v>
      </c>
      <c r="D614" s="25" t="s">
        <v>85</v>
      </c>
      <c r="E614" s="21" t="n">
        <v>12450</v>
      </c>
      <c r="F614" s="21" t="n">
        <f aca="false">ROUND(ROUND(E614*100,0)/10,0)/100</f>
        <v>1245</v>
      </c>
      <c r="G614" s="21" t="n">
        <f aca="false">E614+F614</f>
        <v>13695</v>
      </c>
      <c r="H614" s="23" t="n">
        <v>412331431</v>
      </c>
      <c r="I614" s="25"/>
    </row>
    <row r="615" customFormat="false" ht="15" hidden="false" customHeight="false" outlineLevel="0" collapsed="false">
      <c r="A615" s="25" t="s">
        <v>1230</v>
      </c>
      <c r="B615" s="25" t="s">
        <v>2508</v>
      </c>
      <c r="C615" s="24" t="n">
        <v>46128</v>
      </c>
      <c r="D615" s="25" t="s">
        <v>119</v>
      </c>
      <c r="E615" s="21" t="n">
        <v>21000</v>
      </c>
      <c r="F615" s="21" t="n">
        <f aca="false">ROUND(ROUND(E615*100,0)/10,0)/100</f>
        <v>2100</v>
      </c>
      <c r="G615" s="21" t="n">
        <f aca="false">E615+F615</f>
        <v>23100</v>
      </c>
      <c r="H615" s="23" t="n">
        <v>412332108</v>
      </c>
      <c r="I615" s="25" t="s">
        <v>1231</v>
      </c>
    </row>
    <row r="616" customFormat="false" ht="15" hidden="false" customHeight="false" outlineLevel="0" collapsed="false">
      <c r="A616" s="25" t="s">
        <v>1237</v>
      </c>
      <c r="B616" s="25" t="s">
        <v>2509</v>
      </c>
      <c r="C616" s="24" t="n">
        <v>46128</v>
      </c>
      <c r="D616" s="25" t="s">
        <v>119</v>
      </c>
      <c r="E616" s="21" t="n">
        <v>14600</v>
      </c>
      <c r="F616" s="21" t="n">
        <f aca="false">ROUND(ROUND(E616*100,0)/10,0)/100</f>
        <v>1460</v>
      </c>
      <c r="G616" s="21" t="n">
        <f aca="false">E616+F616</f>
        <v>16060</v>
      </c>
      <c r="H616" s="23" t="n">
        <v>412332320</v>
      </c>
      <c r="I616" s="25" t="s">
        <v>1238</v>
      </c>
    </row>
    <row r="617" customFormat="false" ht="15" hidden="false" customHeight="false" outlineLevel="0" collapsed="false">
      <c r="A617" s="25" t="s">
        <v>1214</v>
      </c>
      <c r="B617" s="25" t="s">
        <v>2510</v>
      </c>
      <c r="C617" s="24" t="n">
        <v>46129</v>
      </c>
      <c r="D617" s="25" t="s">
        <v>85</v>
      </c>
      <c r="E617" s="21" t="n">
        <v>11500</v>
      </c>
      <c r="F617" s="21" t="n">
        <f aca="false">ROUND(ROUND(E617*100,0)/10,0)/100</f>
        <v>1150</v>
      </c>
      <c r="G617" s="21" t="n">
        <f aca="false">E617+F617</f>
        <v>12650</v>
      </c>
      <c r="H617" s="23" t="n">
        <v>412331239</v>
      </c>
      <c r="I617" s="25"/>
    </row>
    <row r="618" customFormat="false" ht="15" hidden="false" customHeight="false" outlineLevel="0" collapsed="false">
      <c r="A618" s="25" t="s">
        <v>1222</v>
      </c>
      <c r="B618" s="25" t="s">
        <v>2511</v>
      </c>
      <c r="C618" s="24" t="n">
        <v>46129</v>
      </c>
      <c r="D618" s="25" t="s">
        <v>85</v>
      </c>
      <c r="E618" s="21" t="n">
        <v>3200</v>
      </c>
      <c r="F618" s="21" t="n">
        <f aca="false">ROUND(ROUND(E618*100,0)/10,0)/100</f>
        <v>320</v>
      </c>
      <c r="G618" s="21" t="n">
        <f aca="false">E618+F618</f>
        <v>3520</v>
      </c>
      <c r="H618" s="23" t="n">
        <v>412331601</v>
      </c>
      <c r="I618" s="25"/>
    </row>
    <row r="619" customFormat="false" ht="15" hidden="false" customHeight="false" outlineLevel="0" collapsed="false">
      <c r="A619" s="25" t="s">
        <v>1243</v>
      </c>
      <c r="B619" s="25" t="s">
        <v>2512</v>
      </c>
      <c r="C619" s="24" t="n">
        <v>46129</v>
      </c>
      <c r="D619" s="25" t="s">
        <v>119</v>
      </c>
      <c r="E619" s="21" t="n">
        <v>10200</v>
      </c>
      <c r="F619" s="21" t="n">
        <f aca="false">ROUND(ROUND(E619*100,0)/10,0)/100</f>
        <v>1020</v>
      </c>
      <c r="G619" s="21" t="n">
        <f aca="false">E619+F619</f>
        <v>11220</v>
      </c>
      <c r="H619" s="23" t="n">
        <v>412332508</v>
      </c>
      <c r="I619" s="25" t="s">
        <v>1244</v>
      </c>
    </row>
    <row r="620" customFormat="false" ht="15" hidden="false" customHeight="false" outlineLevel="0" collapsed="false">
      <c r="A620" s="25" t="s">
        <v>1247</v>
      </c>
      <c r="B620" s="25" t="s">
        <v>2513</v>
      </c>
      <c r="C620" s="24" t="n">
        <v>46129</v>
      </c>
      <c r="D620" s="25" t="s">
        <v>119</v>
      </c>
      <c r="E620" s="21" t="n">
        <v>20600</v>
      </c>
      <c r="F620" s="21" t="n">
        <f aca="false">ROUND(ROUND(E620*100,0)/10,0)/100</f>
        <v>2060</v>
      </c>
      <c r="G620" s="21" t="n">
        <f aca="false">E620+F620</f>
        <v>22660</v>
      </c>
      <c r="H620" s="23" t="n">
        <v>412332572</v>
      </c>
      <c r="I620" s="25" t="s">
        <v>1248</v>
      </c>
    </row>
    <row r="621" customFormat="false" ht="15" hidden="false" customHeight="false" outlineLevel="0" collapsed="false">
      <c r="A621" s="25" t="s">
        <v>1225</v>
      </c>
      <c r="B621" s="25" t="s">
        <v>2514</v>
      </c>
      <c r="C621" s="24" t="n">
        <v>46130</v>
      </c>
      <c r="D621" s="25" t="s">
        <v>85</v>
      </c>
      <c r="E621" s="21" t="n">
        <v>13450</v>
      </c>
      <c r="F621" s="21" t="n">
        <f aca="false">ROUND(ROUND(E621*100,0)/10,0)/100</f>
        <v>1345</v>
      </c>
      <c r="G621" s="21" t="n">
        <f aca="false">E621+F621</f>
        <v>14795</v>
      </c>
      <c r="H621" s="23" t="n">
        <v>412331784</v>
      </c>
      <c r="I621" s="25"/>
    </row>
    <row r="622" customFormat="false" ht="15" hidden="false" customHeight="false" outlineLevel="0" collapsed="false">
      <c r="A622" s="25" t="s">
        <v>1215</v>
      </c>
      <c r="B622" s="25" t="s">
        <v>2515</v>
      </c>
      <c r="C622" s="24" t="n">
        <v>46131</v>
      </c>
      <c r="D622" s="25" t="s">
        <v>119</v>
      </c>
      <c r="E622" s="21" t="n">
        <v>27950</v>
      </c>
      <c r="F622" s="21" t="n">
        <f aca="false">ROUND(ROUND(E622*100,0)/10,0)/100</f>
        <v>2795</v>
      </c>
      <c r="G622" s="21" t="n">
        <f aca="false">E622+F622</f>
        <v>30745</v>
      </c>
      <c r="H622" s="23" t="n">
        <v>412331279</v>
      </c>
      <c r="I622" s="25" t="s">
        <v>1216</v>
      </c>
    </row>
    <row r="623" customFormat="false" ht="15" hidden="false" customHeight="false" outlineLevel="0" collapsed="false">
      <c r="A623" s="25" t="s">
        <v>1217</v>
      </c>
      <c r="B623" s="25" t="s">
        <v>2516</v>
      </c>
      <c r="C623" s="24" t="n">
        <v>46131</v>
      </c>
      <c r="D623" s="25" t="s">
        <v>119</v>
      </c>
      <c r="E623" s="21" t="n">
        <v>15600</v>
      </c>
      <c r="F623" s="21" t="n">
        <f aca="false">ROUND(ROUND(E623*100,0)/10,0)/100</f>
        <v>1560</v>
      </c>
      <c r="G623" s="21" t="n">
        <f aca="false">E623+F623</f>
        <v>17160</v>
      </c>
      <c r="H623" s="23" t="n">
        <v>412331376</v>
      </c>
      <c r="I623" s="25" t="s">
        <v>1218</v>
      </c>
    </row>
    <row r="624" customFormat="false" ht="15" hidden="false" customHeight="false" outlineLevel="0" collapsed="false">
      <c r="A624" s="25" t="s">
        <v>1228</v>
      </c>
      <c r="B624" s="25" t="s">
        <v>2517</v>
      </c>
      <c r="C624" s="24" t="n">
        <v>46131</v>
      </c>
      <c r="D624" s="25" t="s">
        <v>85</v>
      </c>
      <c r="E624" s="21" t="n">
        <v>7150</v>
      </c>
      <c r="F624" s="21" t="n">
        <f aca="false">ROUND(ROUND(E624*100,0)/10,0)/100</f>
        <v>715</v>
      </c>
      <c r="G624" s="21" t="n">
        <f aca="false">E624+F624</f>
        <v>7865</v>
      </c>
      <c r="H624" s="23" t="n">
        <v>412332016</v>
      </c>
      <c r="I624" s="25"/>
    </row>
    <row r="625" customFormat="false" ht="15" hidden="false" customHeight="false" outlineLevel="0" collapsed="false">
      <c r="A625" s="25" t="s">
        <v>1229</v>
      </c>
      <c r="B625" s="25" t="s">
        <v>2518</v>
      </c>
      <c r="C625" s="24" t="n">
        <v>46131</v>
      </c>
      <c r="D625" s="25" t="s">
        <v>85</v>
      </c>
      <c r="E625" s="21" t="n">
        <v>45450</v>
      </c>
      <c r="F625" s="21" t="n">
        <f aca="false">ROUND(ROUND(E625*100,0)/10,0)/100</f>
        <v>4545</v>
      </c>
      <c r="G625" s="21" t="n">
        <f aca="false">E625+F625</f>
        <v>49995</v>
      </c>
      <c r="H625" s="23" t="n">
        <v>412332061</v>
      </c>
      <c r="I625" s="25"/>
    </row>
    <row r="626" customFormat="false" ht="15" hidden="false" customHeight="false" outlineLevel="0" collapsed="false">
      <c r="A626" s="25" t="s">
        <v>1241</v>
      </c>
      <c r="B626" s="25" t="s">
        <v>2519</v>
      </c>
      <c r="C626" s="24" t="n">
        <v>46131</v>
      </c>
      <c r="D626" s="25" t="s">
        <v>85</v>
      </c>
      <c r="E626" s="21" t="n">
        <v>17450</v>
      </c>
      <c r="F626" s="21" t="n">
        <f aca="false">ROUND(ROUND(E626*100,0)/10,0)/100</f>
        <v>1745</v>
      </c>
      <c r="G626" s="21" t="n">
        <f aca="false">E626+F626</f>
        <v>19195</v>
      </c>
      <c r="H626" s="23" t="n">
        <v>412332388</v>
      </c>
      <c r="I626" s="25"/>
    </row>
    <row r="627" customFormat="false" ht="15" hidden="false" customHeight="false" outlineLevel="0" collapsed="false">
      <c r="A627" s="25" t="s">
        <v>1249</v>
      </c>
      <c r="B627" s="25" t="s">
        <v>2520</v>
      </c>
      <c r="C627" s="24" t="n">
        <v>46132</v>
      </c>
      <c r="D627" s="25" t="s">
        <v>85</v>
      </c>
      <c r="E627" s="21" t="n">
        <v>10450</v>
      </c>
      <c r="F627" s="21" t="n">
        <f aca="false">ROUND(ROUND(E627*100,0)/10,0)/100</f>
        <v>1045</v>
      </c>
      <c r="G627" s="21" t="n">
        <f aca="false">E627+F627</f>
        <v>11495</v>
      </c>
      <c r="H627" s="23" t="n">
        <v>412332612</v>
      </c>
      <c r="I627" s="25"/>
    </row>
    <row r="628" customFormat="false" ht="15" hidden="false" customHeight="false" outlineLevel="0" collapsed="false">
      <c r="A628" s="25" t="s">
        <v>1250</v>
      </c>
      <c r="B628" s="25" t="s">
        <v>2521</v>
      </c>
      <c r="C628" s="24" t="n">
        <v>46132</v>
      </c>
      <c r="D628" s="25" t="s">
        <v>85</v>
      </c>
      <c r="E628" s="21" t="n">
        <v>10750</v>
      </c>
      <c r="F628" s="21" t="n">
        <f aca="false">ROUND(ROUND(E628*100,0)/10,0)/100</f>
        <v>1075</v>
      </c>
      <c r="G628" s="21" t="n">
        <f aca="false">E628+F628</f>
        <v>11825</v>
      </c>
      <c r="H628" s="23" t="n">
        <v>412332691</v>
      </c>
      <c r="I628" s="25"/>
    </row>
    <row r="629" customFormat="false" ht="15" hidden="false" customHeight="false" outlineLevel="0" collapsed="false">
      <c r="A629" s="25" t="s">
        <v>1260</v>
      </c>
      <c r="B629" s="25" t="s">
        <v>2522</v>
      </c>
      <c r="C629" s="24" t="n">
        <v>46132</v>
      </c>
      <c r="D629" s="25" t="s">
        <v>119</v>
      </c>
      <c r="E629" s="21" t="n">
        <v>34950</v>
      </c>
      <c r="F629" s="21" t="n">
        <f aca="false">ROUND(ROUND(E629*100,0)/10,0)/100</f>
        <v>3495</v>
      </c>
      <c r="G629" s="21" t="n">
        <f aca="false">E629+F629</f>
        <v>38445</v>
      </c>
      <c r="H629" s="23" t="n">
        <v>412333061</v>
      </c>
      <c r="I629" s="25" t="s">
        <v>1261</v>
      </c>
    </row>
    <row r="630" customFormat="false" ht="15" hidden="false" customHeight="false" outlineLevel="0" collapsed="false">
      <c r="A630" s="25" t="s">
        <v>1239</v>
      </c>
      <c r="B630" s="25" t="s">
        <v>2523</v>
      </c>
      <c r="C630" s="24" t="n">
        <v>46133</v>
      </c>
      <c r="D630" s="25" t="s">
        <v>119</v>
      </c>
      <c r="E630" s="21" t="n">
        <v>11400</v>
      </c>
      <c r="F630" s="21" t="n">
        <f aca="false">ROUND(ROUND(E630*100,0)/10,0)/100</f>
        <v>1140</v>
      </c>
      <c r="G630" s="21" t="n">
        <f aca="false">E630+F630</f>
        <v>12540</v>
      </c>
      <c r="H630" s="23" t="n">
        <v>412332356</v>
      </c>
      <c r="I630" s="25" t="s">
        <v>1240</v>
      </c>
    </row>
    <row r="631" customFormat="false" ht="15" hidden="false" customHeight="false" outlineLevel="0" collapsed="false">
      <c r="A631" s="25" t="s">
        <v>1245</v>
      </c>
      <c r="B631" s="25" t="s">
        <v>2524</v>
      </c>
      <c r="C631" s="24" t="n">
        <v>46133</v>
      </c>
      <c r="D631" s="25" t="s">
        <v>119</v>
      </c>
      <c r="E631" s="21" t="n">
        <v>11950</v>
      </c>
      <c r="F631" s="21" t="n">
        <f aca="false">ROUND(ROUND(E631*100,0)/10,0)/100</f>
        <v>1195</v>
      </c>
      <c r="G631" s="21" t="n">
        <f aca="false">E631+F631</f>
        <v>13145</v>
      </c>
      <c r="H631" s="23" t="n">
        <v>412332549</v>
      </c>
      <c r="I631" s="25" t="s">
        <v>1246</v>
      </c>
    </row>
    <row r="632" customFormat="false" ht="15" hidden="false" customHeight="false" outlineLevel="0" collapsed="false">
      <c r="A632" s="25" t="s">
        <v>1251</v>
      </c>
      <c r="B632" s="25" t="s">
        <v>2525</v>
      </c>
      <c r="C632" s="24" t="n">
        <v>46133</v>
      </c>
      <c r="D632" s="25" t="s">
        <v>85</v>
      </c>
      <c r="E632" s="21" t="n">
        <v>14750</v>
      </c>
      <c r="F632" s="21" t="n">
        <f aca="false">ROUND(ROUND(E632*100,0)/10,0)/100</f>
        <v>1475</v>
      </c>
      <c r="G632" s="21" t="n">
        <f aca="false">E632+F632</f>
        <v>16225</v>
      </c>
      <c r="H632" s="23" t="n">
        <v>412332732</v>
      </c>
      <c r="I632" s="25"/>
    </row>
    <row r="633" customFormat="false" ht="15" hidden="false" customHeight="false" outlineLevel="0" collapsed="false">
      <c r="A633" s="25" t="s">
        <v>1220</v>
      </c>
      <c r="B633" s="25" t="s">
        <v>2526</v>
      </c>
      <c r="C633" s="24" t="n">
        <v>46134</v>
      </c>
      <c r="D633" s="25" t="s">
        <v>85</v>
      </c>
      <c r="E633" s="21" t="n">
        <v>20500</v>
      </c>
      <c r="F633" s="21" t="n">
        <f aca="false">ROUND(ROUND(E633*100,0)/10,0)/100</f>
        <v>2050</v>
      </c>
      <c r="G633" s="21" t="n">
        <f aca="false">E633+F633</f>
        <v>22550</v>
      </c>
      <c r="H633" s="23" t="n">
        <v>412331544</v>
      </c>
      <c r="I633" s="25"/>
    </row>
    <row r="634" customFormat="false" ht="15" hidden="false" customHeight="false" outlineLevel="0" collapsed="false">
      <c r="A634" s="25" t="s">
        <v>1223</v>
      </c>
      <c r="B634" s="25" t="s">
        <v>2527</v>
      </c>
      <c r="C634" s="24" t="n">
        <v>46134</v>
      </c>
      <c r="D634" s="25" t="s">
        <v>85</v>
      </c>
      <c r="E634" s="21" t="n">
        <v>6150</v>
      </c>
      <c r="F634" s="21" t="n">
        <f aca="false">ROUND(ROUND(E634*100,0)/10,0)/100</f>
        <v>615</v>
      </c>
      <c r="G634" s="21" t="n">
        <f aca="false">E634+F634</f>
        <v>6765</v>
      </c>
      <c r="H634" s="23" t="n">
        <v>412331664</v>
      </c>
      <c r="I634" s="25"/>
    </row>
    <row r="635" customFormat="false" ht="15" hidden="false" customHeight="false" outlineLevel="0" collapsed="false">
      <c r="A635" s="25" t="s">
        <v>1227</v>
      </c>
      <c r="B635" s="25" t="s">
        <v>2528</v>
      </c>
      <c r="C635" s="24" t="n">
        <v>46134</v>
      </c>
      <c r="D635" s="25" t="s">
        <v>85</v>
      </c>
      <c r="E635" s="21" t="n">
        <v>20200</v>
      </c>
      <c r="F635" s="21" t="n">
        <f aca="false">ROUND(ROUND(E635*100,0)/10,0)/100</f>
        <v>2020</v>
      </c>
      <c r="G635" s="21" t="n">
        <f aca="false">E635+F635</f>
        <v>22220</v>
      </c>
      <c r="H635" s="23" t="n">
        <v>412331936</v>
      </c>
      <c r="I635" s="25"/>
    </row>
    <row r="636" customFormat="false" ht="15" hidden="false" customHeight="false" outlineLevel="0" collapsed="false">
      <c r="A636" s="25" t="s">
        <v>1232</v>
      </c>
      <c r="B636" s="25" t="s">
        <v>2529</v>
      </c>
      <c r="C636" s="24" t="n">
        <v>46134</v>
      </c>
      <c r="D636" s="25" t="s">
        <v>85</v>
      </c>
      <c r="E636" s="21" t="n">
        <v>25050</v>
      </c>
      <c r="F636" s="21" t="n">
        <f aca="false">ROUND(ROUND(E636*100,0)/10,0)/100</f>
        <v>2505</v>
      </c>
      <c r="G636" s="21" t="n">
        <f aca="false">E636+F636</f>
        <v>27555</v>
      </c>
      <c r="H636" s="23" t="n">
        <v>412332169</v>
      </c>
      <c r="I636" s="25"/>
    </row>
    <row r="637" customFormat="false" ht="15" hidden="false" customHeight="false" outlineLevel="0" collapsed="false">
      <c r="A637" s="25" t="s">
        <v>1255</v>
      </c>
      <c r="B637" s="25" t="s">
        <v>2530</v>
      </c>
      <c r="C637" s="24" t="n">
        <v>46134</v>
      </c>
      <c r="D637" s="25" t="s">
        <v>119</v>
      </c>
      <c r="E637" s="21" t="n">
        <v>9400</v>
      </c>
      <c r="F637" s="21" t="n">
        <f aca="false">ROUND(ROUND(E637*100,0)/10,0)/100</f>
        <v>940</v>
      </c>
      <c r="G637" s="21" t="n">
        <f aca="false">E637+F637</f>
        <v>10340</v>
      </c>
      <c r="H637" s="23" t="n">
        <v>412332826</v>
      </c>
      <c r="I637" s="25" t="s">
        <v>1256</v>
      </c>
    </row>
    <row r="638" customFormat="false" ht="15" hidden="false" customHeight="false" outlineLevel="0" collapsed="false">
      <c r="A638" s="25" t="s">
        <v>1234</v>
      </c>
      <c r="B638" s="25" t="s">
        <v>2531</v>
      </c>
      <c r="C638" s="24" t="n">
        <v>46135</v>
      </c>
      <c r="D638" s="25" t="s">
        <v>85</v>
      </c>
      <c r="E638" s="21" t="n">
        <v>8850</v>
      </c>
      <c r="F638" s="21" t="n">
        <f aca="false">ROUND(ROUND(E638*100,0)/10,0)/100</f>
        <v>885</v>
      </c>
      <c r="G638" s="21" t="n">
        <f aca="false">E638+F638</f>
        <v>9735</v>
      </c>
      <c r="H638" s="23" t="n">
        <v>412332196</v>
      </c>
      <c r="I638" s="25"/>
    </row>
    <row r="639" customFormat="false" ht="15" hidden="false" customHeight="false" outlineLevel="0" collapsed="false">
      <c r="A639" s="25" t="s">
        <v>1226</v>
      </c>
      <c r="B639" s="25" t="s">
        <v>2532</v>
      </c>
      <c r="C639" s="24" t="n">
        <v>46136</v>
      </c>
      <c r="D639" s="25" t="s">
        <v>85</v>
      </c>
      <c r="E639" s="21" t="n">
        <v>7650</v>
      </c>
      <c r="F639" s="21" t="n">
        <f aca="false">ROUND(ROUND(E639*100,0)/10,0)/100</f>
        <v>765</v>
      </c>
      <c r="G639" s="21" t="n">
        <f aca="false">E639+F639</f>
        <v>8415</v>
      </c>
      <c r="H639" s="23" t="n">
        <v>412331850</v>
      </c>
      <c r="I639" s="25"/>
    </row>
    <row r="640" customFormat="false" ht="15" hidden="false" customHeight="false" outlineLevel="0" collapsed="false">
      <c r="A640" s="25" t="s">
        <v>1264</v>
      </c>
      <c r="B640" s="25" t="s">
        <v>2533</v>
      </c>
      <c r="C640" s="24" t="n">
        <v>46136</v>
      </c>
      <c r="D640" s="25" t="s">
        <v>119</v>
      </c>
      <c r="E640" s="21" t="n">
        <v>32450</v>
      </c>
      <c r="F640" s="21" t="n">
        <f aca="false">ROUND(ROUND(E640*100,0)/10,0)/100</f>
        <v>3245</v>
      </c>
      <c r="G640" s="21" t="n">
        <f aca="false">E640+F640</f>
        <v>35695</v>
      </c>
      <c r="H640" s="23" t="n">
        <v>412333198</v>
      </c>
      <c r="I640" s="25" t="s">
        <v>1265</v>
      </c>
    </row>
    <row r="641" customFormat="false" ht="15" hidden="false" customHeight="false" outlineLevel="0" collapsed="false">
      <c r="A641" s="25" t="s">
        <v>1278</v>
      </c>
      <c r="B641" s="25" t="s">
        <v>2534</v>
      </c>
      <c r="C641" s="24" t="n">
        <v>46137</v>
      </c>
      <c r="D641" s="25" t="s">
        <v>119</v>
      </c>
      <c r="E641" s="21" t="n">
        <v>9550</v>
      </c>
      <c r="F641" s="21" t="n">
        <f aca="false">ROUND(ROUND(E641*100,0)/10,0)/100</f>
        <v>955</v>
      </c>
      <c r="G641" s="21" t="n">
        <f aca="false">E641+F641</f>
        <v>10505</v>
      </c>
      <c r="H641" s="23" t="n">
        <v>412333663</v>
      </c>
      <c r="I641" s="25" t="s">
        <v>1279</v>
      </c>
    </row>
    <row r="642" customFormat="false" ht="15" hidden="false" customHeight="false" outlineLevel="0" collapsed="false">
      <c r="A642" s="25" t="s">
        <v>1252</v>
      </c>
      <c r="B642" s="25" t="s">
        <v>2535</v>
      </c>
      <c r="C642" s="24" t="n">
        <v>46138</v>
      </c>
      <c r="D642" s="25" t="s">
        <v>119</v>
      </c>
      <c r="E642" s="21" t="n">
        <v>30300</v>
      </c>
      <c r="F642" s="21" t="n">
        <f aca="false">ROUND(ROUND(E642*100,0)/10,0)/100</f>
        <v>3030</v>
      </c>
      <c r="G642" s="21" t="n">
        <f aca="false">E642+F642</f>
        <v>33330</v>
      </c>
      <c r="H642" s="23" t="n">
        <v>412332745</v>
      </c>
      <c r="I642" s="25" t="s">
        <v>1253</v>
      </c>
    </row>
    <row r="643" customFormat="false" ht="15" hidden="false" customHeight="false" outlineLevel="0" collapsed="false">
      <c r="A643" s="25" t="s">
        <v>1258</v>
      </c>
      <c r="B643" s="25" t="s">
        <v>2536</v>
      </c>
      <c r="C643" s="24" t="n">
        <v>46138</v>
      </c>
      <c r="D643" s="25" t="s">
        <v>85</v>
      </c>
      <c r="E643" s="21" t="n">
        <v>34950</v>
      </c>
      <c r="F643" s="21" t="n">
        <f aca="false">ROUND(ROUND(E643*100,0)/10,0)/100</f>
        <v>3495</v>
      </c>
      <c r="G643" s="21" t="n">
        <f aca="false">E643+F643</f>
        <v>38445</v>
      </c>
      <c r="H643" s="23" t="n">
        <v>412332958</v>
      </c>
      <c r="I643" s="25"/>
    </row>
    <row r="644" customFormat="false" ht="15" hidden="false" customHeight="false" outlineLevel="0" collapsed="false">
      <c r="A644" s="25" t="s">
        <v>1271</v>
      </c>
      <c r="B644" s="25" t="s">
        <v>2537</v>
      </c>
      <c r="C644" s="24" t="n">
        <v>46138</v>
      </c>
      <c r="D644" s="25" t="s">
        <v>119</v>
      </c>
      <c r="E644" s="21" t="n">
        <v>26450</v>
      </c>
      <c r="F644" s="21" t="n">
        <f aca="false">ROUND(ROUND(E644*100,0)/10,0)/100</f>
        <v>2645</v>
      </c>
      <c r="G644" s="21" t="n">
        <f aca="false">E644+F644</f>
        <v>29095</v>
      </c>
      <c r="H644" s="23" t="n">
        <v>412333394</v>
      </c>
      <c r="I644" s="25" t="s">
        <v>1272</v>
      </c>
    </row>
    <row r="645" customFormat="false" ht="15" hidden="false" customHeight="false" outlineLevel="0" collapsed="false">
      <c r="A645" s="25" t="s">
        <v>1291</v>
      </c>
      <c r="B645" s="25" t="s">
        <v>2538</v>
      </c>
      <c r="C645" s="24" t="n">
        <v>46138</v>
      </c>
      <c r="D645" s="25" t="s">
        <v>119</v>
      </c>
      <c r="E645" s="21" t="n">
        <v>7050</v>
      </c>
      <c r="F645" s="21" t="n">
        <f aca="false">ROUND(ROUND(E645*100,0)/10,0)/100</f>
        <v>705</v>
      </c>
      <c r="G645" s="21" t="n">
        <f aca="false">E645+F645</f>
        <v>7755</v>
      </c>
      <c r="H645" s="23" t="n">
        <v>412334077</v>
      </c>
      <c r="I645" s="25" t="s">
        <v>1292</v>
      </c>
    </row>
    <row r="646" customFormat="false" ht="15" hidden="false" customHeight="false" outlineLevel="0" collapsed="false">
      <c r="A646" s="25" t="s">
        <v>1293</v>
      </c>
      <c r="B646" s="25" t="s">
        <v>2539</v>
      </c>
      <c r="C646" s="24" t="n">
        <v>46138</v>
      </c>
      <c r="D646" s="25" t="s">
        <v>119</v>
      </c>
      <c r="E646" s="21" t="n">
        <v>12400</v>
      </c>
      <c r="F646" s="21" t="n">
        <f aca="false">ROUND(ROUND(E646*100,0)/10,0)/100</f>
        <v>1240</v>
      </c>
      <c r="G646" s="21" t="n">
        <f aca="false">E646+F646</f>
        <v>13640</v>
      </c>
      <c r="H646" s="23" t="n">
        <v>412334155</v>
      </c>
      <c r="I646" s="25" t="s">
        <v>1294</v>
      </c>
    </row>
    <row r="647" customFormat="false" ht="15" hidden="false" customHeight="false" outlineLevel="0" collapsed="false">
      <c r="A647" s="25" t="s">
        <v>1224</v>
      </c>
      <c r="B647" s="25" t="s">
        <v>2540</v>
      </c>
      <c r="C647" s="24" t="n">
        <v>46139</v>
      </c>
      <c r="D647" s="25" t="s">
        <v>85</v>
      </c>
      <c r="E647" s="21" t="n">
        <v>45150</v>
      </c>
      <c r="F647" s="21" t="n">
        <f aca="false">ROUND(ROUND(E647*100,0)/10,0)/100</f>
        <v>4515</v>
      </c>
      <c r="G647" s="21" t="n">
        <f aca="false">E647+F647</f>
        <v>49665</v>
      </c>
      <c r="H647" s="23" t="n">
        <v>412331749</v>
      </c>
      <c r="I647" s="25"/>
    </row>
    <row r="648" customFormat="false" ht="15" hidden="false" customHeight="false" outlineLevel="0" collapsed="false">
      <c r="A648" s="25" t="s">
        <v>1235</v>
      </c>
      <c r="B648" s="25" t="s">
        <v>2541</v>
      </c>
      <c r="C648" s="24" t="n">
        <v>46139</v>
      </c>
      <c r="D648" s="25" t="s">
        <v>119</v>
      </c>
      <c r="E648" s="21" t="n">
        <v>31350</v>
      </c>
      <c r="F648" s="21" t="n">
        <f aca="false">ROUND(ROUND(E648*100,0)/10,0)/100</f>
        <v>3135</v>
      </c>
      <c r="G648" s="21" t="n">
        <f aca="false">E648+F648</f>
        <v>34485</v>
      </c>
      <c r="H648" s="23" t="n">
        <v>412332245</v>
      </c>
      <c r="I648" s="25" t="s">
        <v>1236</v>
      </c>
    </row>
    <row r="649" customFormat="false" ht="15" hidden="false" customHeight="false" outlineLevel="0" collapsed="false">
      <c r="A649" s="25" t="s">
        <v>1280</v>
      </c>
      <c r="B649" s="25" t="s">
        <v>2542</v>
      </c>
      <c r="C649" s="24" t="n">
        <v>46139</v>
      </c>
      <c r="D649" s="25" t="s">
        <v>119</v>
      </c>
      <c r="E649" s="21" t="n">
        <v>4400</v>
      </c>
      <c r="F649" s="21" t="n">
        <f aca="false">ROUND(ROUND(E649*100,0)/10,0)/100</f>
        <v>440</v>
      </c>
      <c r="G649" s="21" t="n">
        <f aca="false">E649+F649</f>
        <v>4840</v>
      </c>
      <c r="H649" s="23" t="n">
        <v>412333677</v>
      </c>
      <c r="I649" s="25" t="s">
        <v>1281</v>
      </c>
    </row>
    <row r="650" customFormat="false" ht="15" hidden="false" customHeight="false" outlineLevel="0" collapsed="false">
      <c r="A650" s="25" t="s">
        <v>1286</v>
      </c>
      <c r="B650" s="25" t="s">
        <v>2543</v>
      </c>
      <c r="C650" s="24" t="n">
        <v>46139</v>
      </c>
      <c r="D650" s="25" t="s">
        <v>85</v>
      </c>
      <c r="E650" s="21" t="n">
        <v>19250</v>
      </c>
      <c r="F650" s="21" t="n">
        <f aca="false">ROUND(ROUND(E650*100,0)/10,0)/100</f>
        <v>1925</v>
      </c>
      <c r="G650" s="21" t="n">
        <f aca="false">E650+F650</f>
        <v>21175</v>
      </c>
      <c r="H650" s="23" t="n">
        <v>412333949</v>
      </c>
      <c r="I650" s="25"/>
    </row>
    <row r="651" customFormat="false" ht="15" hidden="false" customHeight="false" outlineLevel="0" collapsed="false">
      <c r="A651" s="25" t="s">
        <v>1242</v>
      </c>
      <c r="B651" s="25" t="s">
        <v>2544</v>
      </c>
      <c r="C651" s="24" t="n">
        <v>46140</v>
      </c>
      <c r="D651" s="25" t="s">
        <v>85</v>
      </c>
      <c r="E651" s="21" t="n">
        <v>11900</v>
      </c>
      <c r="F651" s="21" t="n">
        <f aca="false">ROUND(ROUND(E651*100,0)/10,0)/100</f>
        <v>1190</v>
      </c>
      <c r="G651" s="21" t="n">
        <f aca="false">E651+F651</f>
        <v>13090</v>
      </c>
      <c r="H651" s="23" t="n">
        <v>412332464</v>
      </c>
      <c r="I651" s="25"/>
    </row>
    <row r="652" customFormat="false" ht="15" hidden="false" customHeight="false" outlineLevel="0" collapsed="false">
      <c r="A652" s="25" t="s">
        <v>1268</v>
      </c>
      <c r="B652" s="25" t="s">
        <v>2545</v>
      </c>
      <c r="C652" s="24" t="n">
        <v>46140</v>
      </c>
      <c r="D652" s="25" t="s">
        <v>85</v>
      </c>
      <c r="E652" s="21" t="n">
        <v>21900</v>
      </c>
      <c r="F652" s="21" t="n">
        <f aca="false">ROUND(ROUND(E652*100,0)/10,0)/100</f>
        <v>2190</v>
      </c>
      <c r="G652" s="21" t="n">
        <f aca="false">E652+F652</f>
        <v>24090</v>
      </c>
      <c r="H652" s="23" t="n">
        <v>412333280</v>
      </c>
      <c r="I652" s="25"/>
    </row>
    <row r="653" customFormat="false" ht="15" hidden="false" customHeight="false" outlineLevel="0" collapsed="false">
      <c r="A653" s="25" t="s">
        <v>1269</v>
      </c>
      <c r="B653" s="25" t="s">
        <v>2546</v>
      </c>
      <c r="C653" s="24" t="n">
        <v>46140</v>
      </c>
      <c r="D653" s="25" t="s">
        <v>85</v>
      </c>
      <c r="E653" s="21" t="n">
        <v>8450</v>
      </c>
      <c r="F653" s="21" t="n">
        <f aca="false">ROUND(ROUND(E653*100,0)/10,0)/100</f>
        <v>845</v>
      </c>
      <c r="G653" s="21" t="n">
        <f aca="false">E653+F653</f>
        <v>9295</v>
      </c>
      <c r="H653" s="23" t="n">
        <v>412333330</v>
      </c>
      <c r="I653" s="25"/>
    </row>
    <row r="654" customFormat="false" ht="15" hidden="false" customHeight="false" outlineLevel="0" collapsed="false">
      <c r="A654" s="25" t="s">
        <v>1257</v>
      </c>
      <c r="B654" s="25" t="s">
        <v>2547</v>
      </c>
      <c r="C654" s="24" t="n">
        <v>46141</v>
      </c>
      <c r="D654" s="25" t="s">
        <v>85</v>
      </c>
      <c r="E654" s="21" t="n">
        <v>11800</v>
      </c>
      <c r="F654" s="21" t="n">
        <f aca="false">ROUND(ROUND(E654*100,0)/10,0)/100</f>
        <v>1180</v>
      </c>
      <c r="G654" s="21" t="n">
        <f aca="false">E654+F654</f>
        <v>12980</v>
      </c>
      <c r="H654" s="23" t="n">
        <v>412332870</v>
      </c>
      <c r="I654" s="25"/>
    </row>
    <row r="655" customFormat="false" ht="15" hidden="false" customHeight="false" outlineLevel="0" collapsed="false">
      <c r="A655" s="25" t="s">
        <v>1259</v>
      </c>
      <c r="B655" s="25" t="s">
        <v>2548</v>
      </c>
      <c r="C655" s="24" t="n">
        <v>46141</v>
      </c>
      <c r="D655" s="25" t="s">
        <v>85</v>
      </c>
      <c r="E655" s="21" t="n">
        <v>17400</v>
      </c>
      <c r="F655" s="21" t="n">
        <f aca="false">ROUND(ROUND(E655*100,0)/10,0)/100</f>
        <v>1740</v>
      </c>
      <c r="G655" s="21" t="n">
        <f aca="false">E655+F655</f>
        <v>19140</v>
      </c>
      <c r="H655" s="23" t="n">
        <v>412333028</v>
      </c>
      <c r="I655" s="25"/>
    </row>
    <row r="656" customFormat="false" ht="15" hidden="false" customHeight="false" outlineLevel="0" collapsed="false">
      <c r="A656" s="25" t="s">
        <v>1295</v>
      </c>
      <c r="B656" s="25" t="s">
        <v>2549</v>
      </c>
      <c r="C656" s="24" t="n">
        <v>46141</v>
      </c>
      <c r="D656" s="25" t="s">
        <v>85</v>
      </c>
      <c r="E656" s="21" t="n">
        <v>3600</v>
      </c>
      <c r="F656" s="21" t="n">
        <f aca="false">ROUND(ROUND(E656*100,0)/10,0)/100</f>
        <v>360</v>
      </c>
      <c r="G656" s="21" t="n">
        <f aca="false">E656+F656</f>
        <v>3960</v>
      </c>
      <c r="H656" s="23" t="n">
        <v>412334236</v>
      </c>
      <c r="I656" s="25"/>
    </row>
    <row r="657" customFormat="false" ht="15" hidden="false" customHeight="false" outlineLevel="0" collapsed="false">
      <c r="A657" s="25" t="s">
        <v>1296</v>
      </c>
      <c r="B657" s="25" t="s">
        <v>2550</v>
      </c>
      <c r="C657" s="24" t="n">
        <v>46141</v>
      </c>
      <c r="D657" s="25" t="s">
        <v>119</v>
      </c>
      <c r="E657" s="21" t="n">
        <v>17100</v>
      </c>
      <c r="F657" s="21" t="n">
        <f aca="false">ROUND(ROUND(E657*100,0)/10,0)/100</f>
        <v>1710</v>
      </c>
      <c r="G657" s="21" t="n">
        <f aca="false">E657+F657</f>
        <v>18810</v>
      </c>
      <c r="H657" s="23" t="n">
        <v>412334283</v>
      </c>
      <c r="I657" s="25" t="s">
        <v>1297</v>
      </c>
    </row>
    <row r="658" customFormat="false" ht="15" hidden="false" customHeight="false" outlineLevel="0" collapsed="false">
      <c r="A658" s="25" t="s">
        <v>1254</v>
      </c>
      <c r="B658" s="25" t="s">
        <v>2551</v>
      </c>
      <c r="C658" s="24" t="n">
        <v>46142</v>
      </c>
      <c r="D658" s="25" t="s">
        <v>85</v>
      </c>
      <c r="E658" s="21" t="n">
        <v>28100</v>
      </c>
      <c r="F658" s="21" t="n">
        <f aca="false">ROUND(ROUND(E658*100,0)/10,0)/100</f>
        <v>2810</v>
      </c>
      <c r="G658" s="21" t="n">
        <f aca="false">E658+F658</f>
        <v>30910</v>
      </c>
      <c r="H658" s="23" t="n">
        <v>412332783</v>
      </c>
      <c r="I658" s="25"/>
    </row>
    <row r="659" customFormat="false" ht="15" hidden="false" customHeight="false" outlineLevel="0" collapsed="false">
      <c r="A659" s="25" t="s">
        <v>1277</v>
      </c>
      <c r="B659" s="25" t="s">
        <v>2552</v>
      </c>
      <c r="C659" s="24" t="n">
        <v>46142</v>
      </c>
      <c r="D659" s="25" t="s">
        <v>85</v>
      </c>
      <c r="E659" s="21" t="n">
        <v>18900</v>
      </c>
      <c r="F659" s="21" t="n">
        <f aca="false">ROUND(ROUND(E659*100,0)/10,0)/100</f>
        <v>1890</v>
      </c>
      <c r="G659" s="21" t="n">
        <f aca="false">E659+F659</f>
        <v>20790</v>
      </c>
      <c r="H659" s="23" t="n">
        <v>412333532</v>
      </c>
      <c r="I659" s="25"/>
    </row>
    <row r="660" customFormat="false" ht="15" hidden="false" customHeight="false" outlineLevel="0" collapsed="false">
      <c r="A660" s="25" t="s">
        <v>1309</v>
      </c>
      <c r="B660" s="25" t="s">
        <v>2553</v>
      </c>
      <c r="C660" s="24" t="n">
        <v>46142</v>
      </c>
      <c r="D660" s="25" t="s">
        <v>119</v>
      </c>
      <c r="E660" s="21" t="n">
        <v>14600</v>
      </c>
      <c r="F660" s="21" t="n">
        <f aca="false">ROUND(ROUND(E660*100,0)/10,0)/100</f>
        <v>1460</v>
      </c>
      <c r="G660" s="21" t="n">
        <f aca="false">E660+F660</f>
        <v>16060</v>
      </c>
      <c r="H660" s="23" t="n">
        <v>412334715</v>
      </c>
      <c r="I660" s="25" t="s">
        <v>1310</v>
      </c>
    </row>
    <row r="661" customFormat="false" ht="15" hidden="false" customHeight="false" outlineLevel="0" collapsed="false">
      <c r="A661" s="25" t="s">
        <v>1313</v>
      </c>
      <c r="B661" s="25" t="s">
        <v>2554</v>
      </c>
      <c r="C661" s="24" t="n">
        <v>46142</v>
      </c>
      <c r="D661" s="25" t="s">
        <v>85</v>
      </c>
      <c r="E661" s="21" t="n">
        <v>14650</v>
      </c>
      <c r="F661" s="21" t="n">
        <f aca="false">ROUND(ROUND(E661*100,0)/10,0)/100</f>
        <v>1465</v>
      </c>
      <c r="G661" s="21" t="n">
        <f aca="false">E661+F661</f>
        <v>16115</v>
      </c>
      <c r="H661" s="23" t="n">
        <v>412334872</v>
      </c>
      <c r="I661" s="25"/>
    </row>
    <row r="662" customFormat="false" ht="15" hidden="false" customHeight="false" outlineLevel="0" collapsed="false">
      <c r="A662" s="25" t="s">
        <v>1270</v>
      </c>
      <c r="B662" s="25" t="s">
        <v>2555</v>
      </c>
      <c r="C662" s="24" t="n">
        <v>46143</v>
      </c>
      <c r="D662" s="25" t="s">
        <v>85</v>
      </c>
      <c r="E662" s="21" t="n">
        <v>10850</v>
      </c>
      <c r="F662" s="21" t="n">
        <f aca="false">ROUND(ROUND(E662*100,0)/10,0)/100</f>
        <v>1085</v>
      </c>
      <c r="G662" s="21" t="n">
        <f aca="false">E662+F662</f>
        <v>11935</v>
      </c>
      <c r="H662" s="23" t="n">
        <v>412333345</v>
      </c>
      <c r="I662" s="25"/>
    </row>
    <row r="663" customFormat="false" ht="15" hidden="false" customHeight="false" outlineLevel="0" collapsed="false">
      <c r="A663" s="25" t="s">
        <v>1273</v>
      </c>
      <c r="B663" s="25" t="s">
        <v>2556</v>
      </c>
      <c r="C663" s="24" t="n">
        <v>46143</v>
      </c>
      <c r="D663" s="25" t="s">
        <v>85</v>
      </c>
      <c r="E663" s="21" t="n">
        <v>3550</v>
      </c>
      <c r="F663" s="21" t="n">
        <f aca="false">ROUND(ROUND(E663*100,0)/10,0)/100</f>
        <v>355</v>
      </c>
      <c r="G663" s="21" t="n">
        <f aca="false">E663+F663</f>
        <v>3905</v>
      </c>
      <c r="H663" s="23" t="n">
        <v>412333411</v>
      </c>
      <c r="I663" s="25"/>
    </row>
    <row r="664" customFormat="false" ht="15" hidden="false" customHeight="false" outlineLevel="0" collapsed="false">
      <c r="A664" s="25" t="s">
        <v>1262</v>
      </c>
      <c r="B664" s="25" t="s">
        <v>2557</v>
      </c>
      <c r="C664" s="24" t="n">
        <v>46144</v>
      </c>
      <c r="D664" s="25" t="s">
        <v>85</v>
      </c>
      <c r="E664" s="21" t="n">
        <v>29050</v>
      </c>
      <c r="F664" s="21" t="n">
        <f aca="false">ROUND(ROUND(E664*100,0)/10,0)/100</f>
        <v>2905</v>
      </c>
      <c r="G664" s="21" t="n">
        <f aca="false">E664+F664</f>
        <v>31955</v>
      </c>
      <c r="H664" s="23" t="n">
        <v>412333143</v>
      </c>
      <c r="I664" s="25"/>
    </row>
    <row r="665" customFormat="false" ht="15" hidden="false" customHeight="false" outlineLevel="0" collapsed="false">
      <c r="A665" s="25" t="s">
        <v>1263</v>
      </c>
      <c r="B665" s="25" t="s">
        <v>2558</v>
      </c>
      <c r="C665" s="24" t="n">
        <v>46144</v>
      </c>
      <c r="D665" s="25" t="s">
        <v>85</v>
      </c>
      <c r="E665" s="21" t="n">
        <v>23300</v>
      </c>
      <c r="F665" s="21" t="n">
        <f aca="false">ROUND(ROUND(E665*100,0)/10,0)/100</f>
        <v>2330</v>
      </c>
      <c r="G665" s="21" t="n">
        <f aca="false">E665+F665</f>
        <v>25630</v>
      </c>
      <c r="H665" s="23" t="n">
        <v>412333176</v>
      </c>
      <c r="I665" s="25"/>
    </row>
    <row r="666" customFormat="false" ht="15" hidden="false" customHeight="false" outlineLevel="0" collapsed="false">
      <c r="A666" s="25" t="s">
        <v>1282</v>
      </c>
      <c r="B666" s="25" t="s">
        <v>2559</v>
      </c>
      <c r="C666" s="24" t="n">
        <v>46144</v>
      </c>
      <c r="D666" s="25" t="s">
        <v>85</v>
      </c>
      <c r="E666" s="21" t="n">
        <v>24500</v>
      </c>
      <c r="F666" s="21" t="n">
        <f aca="false">ROUND(ROUND(E666*100,0)/10,0)/100</f>
        <v>2450</v>
      </c>
      <c r="G666" s="21" t="n">
        <f aca="false">E666+F666</f>
        <v>26950</v>
      </c>
      <c r="H666" s="23" t="n">
        <v>412333718</v>
      </c>
      <c r="I666" s="25"/>
    </row>
    <row r="667" customFormat="false" ht="15" hidden="false" customHeight="false" outlineLevel="0" collapsed="false">
      <c r="A667" s="25" t="s">
        <v>1300</v>
      </c>
      <c r="B667" s="25" t="s">
        <v>2560</v>
      </c>
      <c r="C667" s="24" t="n">
        <v>46144</v>
      </c>
      <c r="D667" s="25" t="s">
        <v>85</v>
      </c>
      <c r="E667" s="21" t="n">
        <v>5450</v>
      </c>
      <c r="F667" s="21" t="n">
        <f aca="false">ROUND(ROUND(E667*100,0)/10,0)/100</f>
        <v>545</v>
      </c>
      <c r="G667" s="21" t="n">
        <f aca="false">E667+F667</f>
        <v>5995</v>
      </c>
      <c r="H667" s="23" t="n">
        <v>412334433</v>
      </c>
      <c r="I667" s="25"/>
    </row>
    <row r="668" customFormat="false" ht="15" hidden="false" customHeight="false" outlineLevel="0" collapsed="false">
      <c r="A668" s="25" t="s">
        <v>1276</v>
      </c>
      <c r="B668" s="25" t="s">
        <v>2561</v>
      </c>
      <c r="C668" s="24" t="n">
        <v>46146</v>
      </c>
      <c r="D668" s="25" t="s">
        <v>85</v>
      </c>
      <c r="E668" s="21" t="n">
        <v>22400</v>
      </c>
      <c r="F668" s="21" t="n">
        <f aca="false">ROUND(ROUND(E668*100,0)/10,0)/100</f>
        <v>2240</v>
      </c>
      <c r="G668" s="21" t="n">
        <f aca="false">E668+F668</f>
        <v>24640</v>
      </c>
      <c r="H668" s="23" t="n">
        <v>412333497</v>
      </c>
      <c r="I668" s="25"/>
    </row>
    <row r="669" customFormat="false" ht="15" hidden="false" customHeight="false" outlineLevel="0" collapsed="false">
      <c r="A669" s="25" t="s">
        <v>1289</v>
      </c>
      <c r="B669" s="25" t="s">
        <v>2562</v>
      </c>
      <c r="C669" s="24" t="n">
        <v>46146</v>
      </c>
      <c r="D669" s="25" t="s">
        <v>85</v>
      </c>
      <c r="E669" s="21" t="n">
        <v>34000</v>
      </c>
      <c r="F669" s="21" t="n">
        <f aca="false">ROUND(ROUND(E669*100,0)/10,0)/100</f>
        <v>3400</v>
      </c>
      <c r="G669" s="21" t="n">
        <f aca="false">E669+F669</f>
        <v>37400</v>
      </c>
      <c r="H669" s="23" t="n">
        <v>412334049</v>
      </c>
      <c r="I669" s="25"/>
    </row>
    <row r="670" customFormat="false" ht="15" hidden="false" customHeight="false" outlineLevel="0" collapsed="false">
      <c r="A670" s="25" t="s">
        <v>1301</v>
      </c>
      <c r="B670" s="25" t="s">
        <v>2563</v>
      </c>
      <c r="C670" s="24" t="n">
        <v>46146</v>
      </c>
      <c r="D670" s="25" t="s">
        <v>85</v>
      </c>
      <c r="E670" s="21" t="n">
        <v>16100</v>
      </c>
      <c r="F670" s="21" t="n">
        <f aca="false">ROUND(ROUND(E670*100,0)/10,0)/100</f>
        <v>1610</v>
      </c>
      <c r="G670" s="21" t="n">
        <f aca="false">E670+F670</f>
        <v>17710</v>
      </c>
      <c r="H670" s="23" t="n">
        <v>412334450</v>
      </c>
      <c r="I670" s="25"/>
    </row>
    <row r="671" customFormat="false" ht="15" hidden="false" customHeight="false" outlineLevel="0" collapsed="false">
      <c r="A671" s="25" t="s">
        <v>1266</v>
      </c>
      <c r="B671" s="25" t="s">
        <v>2564</v>
      </c>
      <c r="C671" s="24" t="n">
        <v>46147</v>
      </c>
      <c r="D671" s="25" t="s">
        <v>119</v>
      </c>
      <c r="E671" s="21" t="n">
        <v>19150</v>
      </c>
      <c r="F671" s="21" t="n">
        <f aca="false">ROUND(ROUND(E671*100,0)/10,0)/100</f>
        <v>1915</v>
      </c>
      <c r="G671" s="21" t="n">
        <f aca="false">E671+F671</f>
        <v>21065</v>
      </c>
      <c r="H671" s="23" t="n">
        <v>412333227</v>
      </c>
      <c r="I671" s="25" t="s">
        <v>1267</v>
      </c>
    </row>
    <row r="672" customFormat="false" ht="15" hidden="false" customHeight="false" outlineLevel="0" collapsed="false">
      <c r="A672" s="25" t="s">
        <v>1283</v>
      </c>
      <c r="B672" s="25" t="s">
        <v>2565</v>
      </c>
      <c r="C672" s="24" t="n">
        <v>46147</v>
      </c>
      <c r="D672" s="25" t="s">
        <v>85</v>
      </c>
      <c r="E672" s="21" t="n">
        <v>18050</v>
      </c>
      <c r="F672" s="21" t="n">
        <f aca="false">ROUND(ROUND(E672*100,0)/10,0)/100</f>
        <v>1805</v>
      </c>
      <c r="G672" s="21" t="n">
        <f aca="false">E672+F672</f>
        <v>19855</v>
      </c>
      <c r="H672" s="23" t="n">
        <v>412333831</v>
      </c>
      <c r="I672" s="25"/>
    </row>
    <row r="673" customFormat="false" ht="15" hidden="false" customHeight="false" outlineLevel="0" collapsed="false">
      <c r="A673" s="25" t="s">
        <v>1308</v>
      </c>
      <c r="B673" s="25" t="s">
        <v>2566</v>
      </c>
      <c r="C673" s="24" t="n">
        <v>46147</v>
      </c>
      <c r="D673" s="25" t="s">
        <v>85</v>
      </c>
      <c r="E673" s="21" t="n">
        <v>12850</v>
      </c>
      <c r="F673" s="21" t="n">
        <f aca="false">ROUND(ROUND(E673*100,0)/10,0)/100</f>
        <v>1285</v>
      </c>
      <c r="G673" s="21" t="n">
        <f aca="false">E673+F673</f>
        <v>14135</v>
      </c>
      <c r="H673" s="23" t="n">
        <v>412334672</v>
      </c>
      <c r="I673" s="25"/>
    </row>
    <row r="674" customFormat="false" ht="15" hidden="false" customHeight="false" outlineLevel="0" collapsed="false">
      <c r="A674" s="25" t="s">
        <v>1316</v>
      </c>
      <c r="B674" s="25" t="s">
        <v>2567</v>
      </c>
      <c r="C674" s="24" t="n">
        <v>46147</v>
      </c>
      <c r="D674" s="25" t="s">
        <v>119</v>
      </c>
      <c r="E674" s="21" t="n">
        <v>8700</v>
      </c>
      <c r="F674" s="21" t="n">
        <f aca="false">ROUND(ROUND(E674*100,0)/10,0)/100</f>
        <v>870</v>
      </c>
      <c r="G674" s="21" t="n">
        <f aca="false">E674+F674</f>
        <v>9570</v>
      </c>
      <c r="H674" s="23" t="n">
        <v>412335059</v>
      </c>
      <c r="I674" s="25" t="s">
        <v>1317</v>
      </c>
    </row>
    <row r="675" customFormat="false" ht="15" hidden="false" customHeight="false" outlineLevel="0" collapsed="false">
      <c r="A675" s="25" t="s">
        <v>1326</v>
      </c>
      <c r="B675" s="25" t="s">
        <v>2568</v>
      </c>
      <c r="C675" s="24" t="n">
        <v>46147</v>
      </c>
      <c r="D675" s="25" t="s">
        <v>119</v>
      </c>
      <c r="E675" s="21" t="n">
        <v>19350</v>
      </c>
      <c r="F675" s="21" t="n">
        <f aca="false">ROUND(ROUND(E675*100,0)/10,0)/100</f>
        <v>1935</v>
      </c>
      <c r="G675" s="21" t="n">
        <f aca="false">E675+F675</f>
        <v>21285</v>
      </c>
      <c r="H675" s="23" t="n">
        <v>412335475</v>
      </c>
      <c r="I675" s="25" t="s">
        <v>1327</v>
      </c>
    </row>
    <row r="676" customFormat="false" ht="15" hidden="false" customHeight="false" outlineLevel="0" collapsed="false">
      <c r="A676" s="25" t="s">
        <v>1274</v>
      </c>
      <c r="B676" s="25" t="s">
        <v>2569</v>
      </c>
      <c r="C676" s="24" t="n">
        <v>46148</v>
      </c>
      <c r="D676" s="25" t="s">
        <v>119</v>
      </c>
      <c r="E676" s="21" t="n">
        <v>5750</v>
      </c>
      <c r="F676" s="21" t="n">
        <f aca="false">ROUND(ROUND(E676*100,0)/10,0)/100</f>
        <v>575</v>
      </c>
      <c r="G676" s="21" t="n">
        <f aca="false">E676+F676</f>
        <v>6325</v>
      </c>
      <c r="H676" s="23" t="n">
        <v>412333456</v>
      </c>
      <c r="I676" s="25" t="s">
        <v>1275</v>
      </c>
    </row>
    <row r="677" customFormat="false" ht="15" hidden="false" customHeight="false" outlineLevel="0" collapsed="false">
      <c r="A677" s="25" t="s">
        <v>1298</v>
      </c>
      <c r="B677" s="25" t="s">
        <v>2570</v>
      </c>
      <c r="C677" s="24" t="n">
        <v>46148</v>
      </c>
      <c r="D677" s="25" t="s">
        <v>119</v>
      </c>
      <c r="E677" s="21" t="n">
        <v>4200</v>
      </c>
      <c r="F677" s="21" t="n">
        <f aca="false">ROUND(ROUND(E677*100,0)/10,0)/100</f>
        <v>420</v>
      </c>
      <c r="G677" s="21" t="n">
        <f aca="false">E677+F677</f>
        <v>4620</v>
      </c>
      <c r="H677" s="23" t="n">
        <v>412334309</v>
      </c>
      <c r="I677" s="25" t="s">
        <v>1299</v>
      </c>
    </row>
    <row r="678" customFormat="false" ht="15" hidden="false" customHeight="false" outlineLevel="0" collapsed="false">
      <c r="A678" s="25" t="s">
        <v>1318</v>
      </c>
      <c r="B678" s="25" t="s">
        <v>2571</v>
      </c>
      <c r="C678" s="24" t="n">
        <v>46148</v>
      </c>
      <c r="D678" s="25" t="s">
        <v>85</v>
      </c>
      <c r="E678" s="21" t="n">
        <v>10850</v>
      </c>
      <c r="F678" s="21" t="n">
        <f aca="false">ROUND(ROUND(E678*100,0)/10,0)/100</f>
        <v>1085</v>
      </c>
      <c r="G678" s="21" t="n">
        <f aca="false">E678+F678</f>
        <v>11935</v>
      </c>
      <c r="H678" s="23" t="n">
        <v>412335132</v>
      </c>
      <c r="I678" s="25"/>
    </row>
    <row r="679" customFormat="false" ht="15" hidden="false" customHeight="false" outlineLevel="0" collapsed="false">
      <c r="A679" s="25" t="s">
        <v>1324</v>
      </c>
      <c r="B679" s="25" t="s">
        <v>2572</v>
      </c>
      <c r="C679" s="24" t="n">
        <v>46148</v>
      </c>
      <c r="D679" s="25" t="s">
        <v>85</v>
      </c>
      <c r="E679" s="21" t="n">
        <v>26650</v>
      </c>
      <c r="F679" s="21" t="n">
        <f aca="false">ROUND(ROUND(E679*100,0)/10,0)/100</f>
        <v>2665</v>
      </c>
      <c r="G679" s="21" t="n">
        <f aca="false">E679+F679</f>
        <v>29315</v>
      </c>
      <c r="H679" s="23" t="n">
        <v>412335398</v>
      </c>
      <c r="I679" s="25"/>
    </row>
    <row r="680" customFormat="false" ht="15" hidden="false" customHeight="false" outlineLevel="0" collapsed="false">
      <c r="A680" s="25" t="s">
        <v>1287</v>
      </c>
      <c r="B680" s="25" t="s">
        <v>2573</v>
      </c>
      <c r="C680" s="24" t="n">
        <v>46149</v>
      </c>
      <c r="D680" s="25" t="s">
        <v>119</v>
      </c>
      <c r="E680" s="21" t="n">
        <v>12250</v>
      </c>
      <c r="F680" s="21" t="n">
        <f aca="false">ROUND(ROUND(E680*100,0)/10,0)/100</f>
        <v>1225</v>
      </c>
      <c r="G680" s="21" t="n">
        <f aca="false">E680+F680</f>
        <v>13475</v>
      </c>
      <c r="H680" s="23" t="n">
        <v>412333990</v>
      </c>
      <c r="I680" s="25" t="s">
        <v>1288</v>
      </c>
    </row>
    <row r="681" customFormat="false" ht="15" hidden="false" customHeight="false" outlineLevel="0" collapsed="false">
      <c r="A681" s="25" t="s">
        <v>1325</v>
      </c>
      <c r="B681" s="25" t="s">
        <v>2574</v>
      </c>
      <c r="C681" s="24" t="n">
        <v>46149</v>
      </c>
      <c r="D681" s="25" t="s">
        <v>85</v>
      </c>
      <c r="E681" s="21" t="n">
        <v>31250</v>
      </c>
      <c r="F681" s="21" t="n">
        <f aca="false">ROUND(ROUND(E681*100,0)/10,0)/100</f>
        <v>3125</v>
      </c>
      <c r="G681" s="21" t="n">
        <f aca="false">E681+F681</f>
        <v>34375</v>
      </c>
      <c r="H681" s="23" t="n">
        <v>412335424</v>
      </c>
      <c r="I681" s="25"/>
    </row>
    <row r="682" customFormat="false" ht="15" hidden="false" customHeight="false" outlineLevel="0" collapsed="false">
      <c r="A682" s="25" t="s">
        <v>1284</v>
      </c>
      <c r="B682" s="25" t="s">
        <v>2575</v>
      </c>
      <c r="C682" s="24" t="n">
        <v>46150</v>
      </c>
      <c r="D682" s="25" t="s">
        <v>119</v>
      </c>
      <c r="E682" s="21" t="n">
        <v>27900</v>
      </c>
      <c r="F682" s="21" t="n">
        <f aca="false">ROUND(ROUND(E682*100,0)/10,0)/100</f>
        <v>2790</v>
      </c>
      <c r="G682" s="21" t="n">
        <f aca="false">E682+F682</f>
        <v>30690</v>
      </c>
      <c r="H682" s="23" t="n">
        <v>412333922</v>
      </c>
      <c r="I682" s="25" t="s">
        <v>1285</v>
      </c>
    </row>
    <row r="683" customFormat="false" ht="15" hidden="false" customHeight="false" outlineLevel="0" collapsed="false">
      <c r="A683" s="25" t="s">
        <v>1306</v>
      </c>
      <c r="B683" s="25" t="s">
        <v>2576</v>
      </c>
      <c r="C683" s="24" t="n">
        <v>46150</v>
      </c>
      <c r="D683" s="25" t="s">
        <v>85</v>
      </c>
      <c r="E683" s="21" t="n">
        <v>8200</v>
      </c>
      <c r="F683" s="21" t="n">
        <f aca="false">ROUND(ROUND(E683*100,0)/10,0)/100</f>
        <v>820</v>
      </c>
      <c r="G683" s="21" t="n">
        <f aca="false">E683+F683</f>
        <v>9020</v>
      </c>
      <c r="H683" s="23" t="n">
        <v>412334619</v>
      </c>
      <c r="I683" s="25"/>
    </row>
    <row r="684" customFormat="false" ht="15" hidden="false" customHeight="false" outlineLevel="0" collapsed="false">
      <c r="A684" s="25" t="s">
        <v>1311</v>
      </c>
      <c r="B684" s="25" t="s">
        <v>2577</v>
      </c>
      <c r="C684" s="24" t="n">
        <v>46150</v>
      </c>
      <c r="D684" s="25" t="s">
        <v>119</v>
      </c>
      <c r="E684" s="21" t="n">
        <v>31350</v>
      </c>
      <c r="F684" s="21" t="n">
        <f aca="false">ROUND(ROUND(E684*100,0)/10,0)/100</f>
        <v>3135</v>
      </c>
      <c r="G684" s="21" t="n">
        <f aca="false">E684+F684</f>
        <v>34485</v>
      </c>
      <c r="H684" s="23" t="n">
        <v>412334752</v>
      </c>
      <c r="I684" s="25" t="s">
        <v>1312</v>
      </c>
    </row>
    <row r="685" customFormat="false" ht="15" hidden="false" customHeight="false" outlineLevel="0" collapsed="false">
      <c r="A685" s="25" t="s">
        <v>1314</v>
      </c>
      <c r="B685" s="25" t="s">
        <v>2578</v>
      </c>
      <c r="C685" s="24" t="n">
        <v>46150</v>
      </c>
      <c r="D685" s="25" t="s">
        <v>85</v>
      </c>
      <c r="E685" s="21" t="n">
        <v>12250</v>
      </c>
      <c r="F685" s="21" t="n">
        <f aca="false">ROUND(ROUND(E685*100,0)/10,0)/100</f>
        <v>1225</v>
      </c>
      <c r="G685" s="21" t="n">
        <f aca="false">E685+F685</f>
        <v>13475</v>
      </c>
      <c r="H685" s="23" t="n">
        <v>412334953</v>
      </c>
      <c r="I685" s="25"/>
    </row>
    <row r="686" customFormat="false" ht="15" hidden="false" customHeight="false" outlineLevel="0" collapsed="false">
      <c r="A686" s="25" t="s">
        <v>1323</v>
      </c>
      <c r="B686" s="25" t="s">
        <v>2579</v>
      </c>
      <c r="C686" s="24" t="n">
        <v>46150</v>
      </c>
      <c r="D686" s="25" t="s">
        <v>85</v>
      </c>
      <c r="E686" s="21" t="n">
        <v>34700</v>
      </c>
      <c r="F686" s="21" t="n">
        <f aca="false">ROUND(ROUND(E686*100,0)/10,0)/100</f>
        <v>3470</v>
      </c>
      <c r="G686" s="21" t="n">
        <f aca="false">E686+F686</f>
        <v>38170</v>
      </c>
      <c r="H686" s="23" t="n">
        <v>412335353</v>
      </c>
      <c r="I686" s="25"/>
    </row>
    <row r="687" customFormat="false" ht="15" hidden="false" customHeight="false" outlineLevel="0" collapsed="false">
      <c r="A687" s="25" t="s">
        <v>1303</v>
      </c>
      <c r="B687" s="25" t="s">
        <v>2580</v>
      </c>
      <c r="C687" s="24" t="n">
        <v>46151</v>
      </c>
      <c r="D687" s="25" t="s">
        <v>119</v>
      </c>
      <c r="E687" s="21" t="n">
        <v>8000</v>
      </c>
      <c r="F687" s="21" t="n">
        <f aca="false">ROUND(ROUND(E687*100,0)/10,0)/100</f>
        <v>800</v>
      </c>
      <c r="G687" s="21" t="n">
        <f aca="false">E687+F687</f>
        <v>8800</v>
      </c>
      <c r="H687" s="23" t="n">
        <v>412334538</v>
      </c>
      <c r="I687" s="25" t="s">
        <v>1304</v>
      </c>
    </row>
    <row r="688" customFormat="false" ht="15" hidden="false" customHeight="false" outlineLevel="0" collapsed="false">
      <c r="A688" s="25" t="s">
        <v>1331</v>
      </c>
      <c r="B688" s="25" t="s">
        <v>2581</v>
      </c>
      <c r="C688" s="24" t="n">
        <v>46151</v>
      </c>
      <c r="D688" s="25" t="s">
        <v>119</v>
      </c>
      <c r="E688" s="21" t="n">
        <v>25050</v>
      </c>
      <c r="F688" s="21" t="n">
        <f aca="false">ROUND(ROUND(E688*100,0)/10,0)/100</f>
        <v>2505</v>
      </c>
      <c r="G688" s="21" t="n">
        <f aca="false">E688+F688</f>
        <v>27555</v>
      </c>
      <c r="H688" s="23" t="n">
        <v>412335597</v>
      </c>
      <c r="I688" s="25" t="s">
        <v>1332</v>
      </c>
    </row>
    <row r="689" customFormat="false" ht="15" hidden="false" customHeight="false" outlineLevel="0" collapsed="false">
      <c r="A689" s="25" t="s">
        <v>1302</v>
      </c>
      <c r="B689" s="25" t="s">
        <v>2582</v>
      </c>
      <c r="C689" s="24" t="n">
        <v>46152</v>
      </c>
      <c r="D689" s="25" t="s">
        <v>85</v>
      </c>
      <c r="E689" s="21" t="n">
        <v>29650</v>
      </c>
      <c r="F689" s="21" t="n">
        <f aca="false">ROUND(ROUND(E689*100,0)/10,0)/100</f>
        <v>2965</v>
      </c>
      <c r="G689" s="21" t="n">
        <f aca="false">E689+F689</f>
        <v>32615</v>
      </c>
      <c r="H689" s="23" t="n">
        <v>412334496</v>
      </c>
      <c r="I689" s="25"/>
    </row>
    <row r="690" customFormat="false" ht="15" hidden="false" customHeight="false" outlineLevel="0" collapsed="false">
      <c r="A690" s="25" t="s">
        <v>1319</v>
      </c>
      <c r="B690" s="25" t="s">
        <v>2583</v>
      </c>
      <c r="C690" s="24" t="n">
        <v>46153</v>
      </c>
      <c r="D690" s="25" t="s">
        <v>119</v>
      </c>
      <c r="E690" s="21" t="n">
        <v>17550</v>
      </c>
      <c r="F690" s="21" t="n">
        <f aca="false">ROUND(ROUND(E690*100,0)/10,0)/100</f>
        <v>1755</v>
      </c>
      <c r="G690" s="21" t="n">
        <f aca="false">E690+F690</f>
        <v>19305</v>
      </c>
      <c r="H690" s="23" t="n">
        <v>412335261</v>
      </c>
      <c r="I690" s="25" t="s">
        <v>1320</v>
      </c>
    </row>
    <row r="691" customFormat="false" ht="15" hidden="false" customHeight="false" outlineLevel="0" collapsed="false">
      <c r="A691" s="25" t="s">
        <v>1333</v>
      </c>
      <c r="B691" s="25" t="s">
        <v>2584</v>
      </c>
      <c r="C691" s="24" t="n">
        <v>46153</v>
      </c>
      <c r="D691" s="25" t="s">
        <v>119</v>
      </c>
      <c r="E691" s="21" t="n">
        <v>15400</v>
      </c>
      <c r="F691" s="21" t="n">
        <f aca="false">ROUND(ROUND(E691*100,0)/10,0)/100</f>
        <v>1540</v>
      </c>
      <c r="G691" s="21" t="n">
        <f aca="false">E691+F691</f>
        <v>16940</v>
      </c>
      <c r="H691" s="23" t="n">
        <v>412335634</v>
      </c>
      <c r="I691" s="25" t="s">
        <v>1334</v>
      </c>
    </row>
    <row r="692" customFormat="false" ht="15" hidden="false" customHeight="false" outlineLevel="0" collapsed="false">
      <c r="A692" s="25" t="s">
        <v>1335</v>
      </c>
      <c r="B692" s="25" t="s">
        <v>2585</v>
      </c>
      <c r="C692" s="24" t="n">
        <v>46153</v>
      </c>
      <c r="D692" s="25" t="s">
        <v>85</v>
      </c>
      <c r="E692" s="21" t="n">
        <v>10250</v>
      </c>
      <c r="F692" s="21" t="n">
        <f aca="false">ROUND(ROUND(E692*100,0)/10,0)/100</f>
        <v>1025</v>
      </c>
      <c r="G692" s="21" t="n">
        <f aca="false">E692+F692</f>
        <v>11275</v>
      </c>
      <c r="H692" s="23" t="n">
        <v>412335686</v>
      </c>
      <c r="I692" s="25"/>
    </row>
    <row r="693" customFormat="false" ht="15" hidden="false" customHeight="false" outlineLevel="0" collapsed="false">
      <c r="A693" s="25" t="s">
        <v>1321</v>
      </c>
      <c r="B693" s="25" t="s">
        <v>2586</v>
      </c>
      <c r="C693" s="24" t="n">
        <v>46154</v>
      </c>
      <c r="D693" s="25" t="s">
        <v>119</v>
      </c>
      <c r="E693" s="21" t="n">
        <v>13000</v>
      </c>
      <c r="F693" s="21" t="n">
        <f aca="false">ROUND(ROUND(E693*100,0)/10,0)/100</f>
        <v>1300</v>
      </c>
      <c r="G693" s="21" t="n">
        <f aca="false">E693+F693</f>
        <v>14300</v>
      </c>
      <c r="H693" s="23" t="n">
        <v>412335314</v>
      </c>
      <c r="I693" s="25" t="s">
        <v>1322</v>
      </c>
    </row>
    <row r="694" customFormat="false" ht="15" hidden="false" customHeight="false" outlineLevel="0" collapsed="false">
      <c r="A694" s="25" t="s">
        <v>1338</v>
      </c>
      <c r="B694" s="25" t="s">
        <v>2587</v>
      </c>
      <c r="C694" s="24" t="n">
        <v>46154</v>
      </c>
      <c r="D694" s="25" t="s">
        <v>85</v>
      </c>
      <c r="E694" s="21" t="n">
        <v>7050</v>
      </c>
      <c r="F694" s="21" t="n">
        <f aca="false">ROUND(ROUND(E694*100,0)/10,0)/100</f>
        <v>705</v>
      </c>
      <c r="G694" s="21" t="n">
        <f aca="false">E694+F694</f>
        <v>7755</v>
      </c>
      <c r="H694" s="23" t="n">
        <v>412335806</v>
      </c>
      <c r="I694" s="25"/>
    </row>
    <row r="695" customFormat="false" ht="15" hidden="false" customHeight="false" outlineLevel="0" collapsed="false">
      <c r="A695" s="25" t="s">
        <v>1342</v>
      </c>
      <c r="B695" s="25" t="s">
        <v>2588</v>
      </c>
      <c r="C695" s="24" t="n">
        <v>46154</v>
      </c>
      <c r="D695" s="25" t="s">
        <v>119</v>
      </c>
      <c r="E695" s="21" t="n">
        <v>43450</v>
      </c>
      <c r="F695" s="21" t="n">
        <f aca="false">ROUND(ROUND(E695*100,0)/10,0)/100</f>
        <v>4345</v>
      </c>
      <c r="G695" s="21" t="n">
        <f aca="false">E695+F695</f>
        <v>47795</v>
      </c>
      <c r="H695" s="23" t="n">
        <v>412335951</v>
      </c>
      <c r="I695" s="25" t="s">
        <v>1343</v>
      </c>
    </row>
    <row r="696" customFormat="false" ht="15" hidden="false" customHeight="false" outlineLevel="0" collapsed="false">
      <c r="A696" s="25" t="s">
        <v>1336</v>
      </c>
      <c r="B696" s="25" t="s">
        <v>2589</v>
      </c>
      <c r="C696" s="24" t="n">
        <v>46155</v>
      </c>
      <c r="D696" s="25" t="s">
        <v>85</v>
      </c>
      <c r="E696" s="21" t="n">
        <v>23200</v>
      </c>
      <c r="F696" s="21" t="n">
        <f aca="false">ROUND(ROUND(E696*100,0)/10,0)/100</f>
        <v>2320</v>
      </c>
      <c r="G696" s="21" t="n">
        <f aca="false">E696+F696</f>
        <v>25520</v>
      </c>
      <c r="H696" s="23" t="n">
        <v>412335728</v>
      </c>
      <c r="I696" s="25"/>
    </row>
    <row r="697" customFormat="false" ht="15" hidden="false" customHeight="false" outlineLevel="0" collapsed="false">
      <c r="A697" s="25" t="s">
        <v>1328</v>
      </c>
      <c r="B697" s="25" t="s">
        <v>2590</v>
      </c>
      <c r="C697" s="24" t="n">
        <v>46156</v>
      </c>
      <c r="D697" s="25" t="s">
        <v>119</v>
      </c>
      <c r="E697" s="21" t="n">
        <v>19400</v>
      </c>
      <c r="F697" s="21" t="n">
        <f aca="false">ROUND(ROUND(E697*100,0)/10,0)/100</f>
        <v>1940</v>
      </c>
      <c r="G697" s="21" t="n">
        <f aca="false">E697+F697</f>
        <v>21340</v>
      </c>
      <c r="H697" s="23" t="n">
        <v>412335507</v>
      </c>
      <c r="I697" s="25" t="s">
        <v>1329</v>
      </c>
    </row>
    <row r="698" customFormat="false" ht="15" hidden="false" customHeight="false" outlineLevel="0" collapsed="false">
      <c r="A698" s="25" t="s">
        <v>1348</v>
      </c>
      <c r="B698" s="25" t="s">
        <v>2591</v>
      </c>
      <c r="C698" s="24" t="n">
        <v>46156</v>
      </c>
      <c r="D698" s="25" t="s">
        <v>85</v>
      </c>
      <c r="E698" s="21" t="n">
        <v>6300</v>
      </c>
      <c r="F698" s="21" t="n">
        <f aca="false">ROUND(ROUND(E698*100,0)/10,0)/100</f>
        <v>630</v>
      </c>
      <c r="G698" s="21" t="n">
        <f aca="false">E698+F698</f>
        <v>6930</v>
      </c>
      <c r="H698" s="23" t="n">
        <v>412336172</v>
      </c>
      <c r="I698" s="25"/>
    </row>
    <row r="699" customFormat="false" ht="15" hidden="false" customHeight="false" outlineLevel="0" collapsed="false">
      <c r="A699" s="25" t="s">
        <v>1355</v>
      </c>
      <c r="B699" s="25" t="s">
        <v>2592</v>
      </c>
      <c r="C699" s="24" t="n">
        <v>46156</v>
      </c>
      <c r="D699" s="25" t="s">
        <v>85</v>
      </c>
      <c r="E699" s="21" t="n">
        <v>13000</v>
      </c>
      <c r="F699" s="21" t="n">
        <f aca="false">ROUND(ROUND(E699*100,0)/10,0)/100</f>
        <v>1300</v>
      </c>
      <c r="G699" s="21" t="n">
        <f aca="false">E699+F699</f>
        <v>14300</v>
      </c>
      <c r="H699" s="23" t="n">
        <v>412336408</v>
      </c>
      <c r="I699" s="25"/>
    </row>
    <row r="700" customFormat="false" ht="15" hidden="false" customHeight="false" outlineLevel="0" collapsed="false">
      <c r="A700" s="25" t="s">
        <v>1339</v>
      </c>
      <c r="B700" s="25" t="s">
        <v>2593</v>
      </c>
      <c r="C700" s="24" t="n">
        <v>46157</v>
      </c>
      <c r="D700" s="25" t="s">
        <v>85</v>
      </c>
      <c r="E700" s="21" t="n">
        <v>6650</v>
      </c>
      <c r="F700" s="21" t="n">
        <f aca="false">ROUND(ROUND(E700*100,0)/10,0)/100</f>
        <v>665</v>
      </c>
      <c r="G700" s="21" t="n">
        <f aca="false">E700+F700</f>
        <v>7315</v>
      </c>
      <c r="H700" s="23" t="n">
        <v>412335839</v>
      </c>
      <c r="I700" s="25"/>
    </row>
    <row r="701" customFormat="false" ht="15" hidden="false" customHeight="false" outlineLevel="0" collapsed="false">
      <c r="A701" s="25" t="s">
        <v>1360</v>
      </c>
      <c r="B701" s="25" t="s">
        <v>2594</v>
      </c>
      <c r="C701" s="24" t="n">
        <v>46157</v>
      </c>
      <c r="D701" s="25" t="s">
        <v>85</v>
      </c>
      <c r="E701" s="21" t="n">
        <v>1200</v>
      </c>
      <c r="F701" s="21" t="n">
        <f aca="false">ROUND(ROUND(E701*100,0)/10,0)/100</f>
        <v>120</v>
      </c>
      <c r="G701" s="21" t="n">
        <f aca="false">E701+F701</f>
        <v>1320</v>
      </c>
      <c r="H701" s="23" t="n">
        <v>412336572</v>
      </c>
      <c r="I701" s="25"/>
    </row>
    <row r="702" customFormat="false" ht="15" hidden="false" customHeight="false" outlineLevel="0" collapsed="false">
      <c r="A702" s="25" t="s">
        <v>1330</v>
      </c>
      <c r="B702" s="25" t="s">
        <v>2595</v>
      </c>
      <c r="C702" s="24" t="n">
        <v>46158</v>
      </c>
      <c r="D702" s="25" t="s">
        <v>85</v>
      </c>
      <c r="E702" s="21" t="n">
        <v>19450</v>
      </c>
      <c r="F702" s="21" t="n">
        <f aca="false">ROUND(ROUND(E702*100,0)/10,0)/100</f>
        <v>1945</v>
      </c>
      <c r="G702" s="21" t="n">
        <f aca="false">E702+F702</f>
        <v>21395</v>
      </c>
      <c r="H702" s="23" t="n">
        <v>412335580</v>
      </c>
      <c r="I702" s="25"/>
    </row>
    <row r="703" customFormat="false" ht="15" hidden="false" customHeight="false" outlineLevel="0" collapsed="false">
      <c r="A703" s="25" t="s">
        <v>1344</v>
      </c>
      <c r="B703" s="25" t="s">
        <v>2596</v>
      </c>
      <c r="C703" s="24" t="n">
        <v>46158</v>
      </c>
      <c r="D703" s="25" t="s">
        <v>119</v>
      </c>
      <c r="E703" s="21" t="n">
        <v>15500</v>
      </c>
      <c r="F703" s="21" t="n">
        <f aca="false">ROUND(ROUND(E703*100,0)/10,0)/100</f>
        <v>1550</v>
      </c>
      <c r="G703" s="21" t="n">
        <f aca="false">E703+F703</f>
        <v>17050</v>
      </c>
      <c r="H703" s="23" t="n">
        <v>412335972</v>
      </c>
      <c r="I703" s="25" t="s">
        <v>1345</v>
      </c>
    </row>
    <row r="704" customFormat="false" ht="15" hidden="false" customHeight="false" outlineLevel="0" collapsed="false">
      <c r="A704" s="25" t="s">
        <v>1347</v>
      </c>
      <c r="B704" s="25" t="s">
        <v>2597</v>
      </c>
      <c r="C704" s="24" t="n">
        <v>46158</v>
      </c>
      <c r="D704" s="25" t="s">
        <v>85</v>
      </c>
      <c r="E704" s="21" t="n">
        <v>13050</v>
      </c>
      <c r="F704" s="21" t="n">
        <f aca="false">ROUND(ROUND(E704*100,0)/10,0)/100</f>
        <v>1305</v>
      </c>
      <c r="G704" s="21" t="n">
        <f aca="false">E704+F704</f>
        <v>14355</v>
      </c>
      <c r="H704" s="23" t="n">
        <v>412336098</v>
      </c>
      <c r="I704" s="25"/>
    </row>
    <row r="705" customFormat="false" ht="15" hidden="false" customHeight="false" outlineLevel="0" collapsed="false">
      <c r="A705" s="25" t="s">
        <v>1357</v>
      </c>
      <c r="B705" s="25" t="s">
        <v>2598</v>
      </c>
      <c r="C705" s="24" t="n">
        <v>46158</v>
      </c>
      <c r="D705" s="25" t="s">
        <v>119</v>
      </c>
      <c r="E705" s="21" t="n">
        <v>13500</v>
      </c>
      <c r="F705" s="21" t="n">
        <f aca="false">ROUND(ROUND(E705*100,0)/10,0)/100</f>
        <v>1350</v>
      </c>
      <c r="G705" s="21" t="n">
        <f aca="false">E705+F705</f>
        <v>14850</v>
      </c>
      <c r="H705" s="23" t="n">
        <v>412336485</v>
      </c>
      <c r="I705" s="25" t="s">
        <v>1358</v>
      </c>
    </row>
    <row r="706" customFormat="false" ht="15" hidden="false" customHeight="false" outlineLevel="0" collapsed="false">
      <c r="A706" s="25" t="s">
        <v>1349</v>
      </c>
      <c r="B706" s="25" t="s">
        <v>2599</v>
      </c>
      <c r="C706" s="24" t="n">
        <v>46159</v>
      </c>
      <c r="D706" s="25" t="s">
        <v>85</v>
      </c>
      <c r="E706" s="21" t="n">
        <v>23350</v>
      </c>
      <c r="F706" s="21" t="n">
        <f aca="false">ROUND(ROUND(E706*100,0)/10,0)/100</f>
        <v>2335</v>
      </c>
      <c r="G706" s="21" t="n">
        <f aca="false">E706+F706</f>
        <v>25685</v>
      </c>
      <c r="H706" s="23" t="n">
        <v>412336186</v>
      </c>
      <c r="I706" s="25"/>
    </row>
    <row r="707" customFormat="false" ht="15" hidden="false" customHeight="false" outlineLevel="0" collapsed="false">
      <c r="A707" s="25" t="s">
        <v>1351</v>
      </c>
      <c r="B707" s="25" t="s">
        <v>2600</v>
      </c>
      <c r="C707" s="24" t="n">
        <v>46159</v>
      </c>
      <c r="D707" s="25" t="s">
        <v>119</v>
      </c>
      <c r="E707" s="21" t="n">
        <v>12650</v>
      </c>
      <c r="F707" s="21" t="n">
        <f aca="false">ROUND(ROUND(E707*100,0)/10,0)/100</f>
        <v>1265</v>
      </c>
      <c r="G707" s="21" t="n">
        <f aca="false">E707+F707</f>
        <v>13915</v>
      </c>
      <c r="H707" s="23" t="n">
        <v>412336260</v>
      </c>
      <c r="I707" s="25" t="s">
        <v>1352</v>
      </c>
    </row>
    <row r="708" customFormat="false" ht="15" hidden="false" customHeight="false" outlineLevel="0" collapsed="false">
      <c r="A708" s="25" t="s">
        <v>1340</v>
      </c>
      <c r="B708" s="25" t="s">
        <v>2601</v>
      </c>
      <c r="C708" s="24" t="n">
        <v>46160</v>
      </c>
      <c r="D708" s="25" t="s">
        <v>119</v>
      </c>
      <c r="E708" s="21" t="n">
        <v>5700</v>
      </c>
      <c r="F708" s="21" t="n">
        <f aca="false">ROUND(ROUND(E708*100,0)/10,0)/100</f>
        <v>570</v>
      </c>
      <c r="G708" s="21" t="n">
        <f aca="false">E708+F708</f>
        <v>6270</v>
      </c>
      <c r="H708" s="23" t="n">
        <v>412335914</v>
      </c>
      <c r="I708" s="25" t="s">
        <v>1341</v>
      </c>
    </row>
    <row r="709" customFormat="false" ht="15" hidden="false" customHeight="false" outlineLevel="0" collapsed="false">
      <c r="A709" s="25" t="s">
        <v>1337</v>
      </c>
      <c r="B709" s="25" t="s">
        <v>2602</v>
      </c>
      <c r="C709" s="24" t="n">
        <v>46161</v>
      </c>
      <c r="D709" s="25" t="s">
        <v>85</v>
      </c>
      <c r="E709" s="21" t="n">
        <v>11100</v>
      </c>
      <c r="F709" s="21" t="n">
        <f aca="false">ROUND(ROUND(E709*100,0)/10,0)/100</f>
        <v>1110</v>
      </c>
      <c r="G709" s="21" t="n">
        <f aca="false">E709+F709</f>
        <v>12210</v>
      </c>
      <c r="H709" s="23" t="n">
        <v>412335761</v>
      </c>
      <c r="I709" s="25"/>
    </row>
    <row r="710" customFormat="false" ht="15" hidden="false" customHeight="false" outlineLevel="0" collapsed="false">
      <c r="A710" s="25" t="s">
        <v>1354</v>
      </c>
      <c r="B710" s="25" t="s">
        <v>2603</v>
      </c>
      <c r="C710" s="24" t="n">
        <v>46161</v>
      </c>
      <c r="D710" s="25" t="s">
        <v>85</v>
      </c>
      <c r="E710" s="21" t="n">
        <v>26500</v>
      </c>
      <c r="F710" s="21" t="n">
        <f aca="false">ROUND(ROUND(E710*100,0)/10,0)/100</f>
        <v>2650</v>
      </c>
      <c r="G710" s="21" t="n">
        <f aca="false">E710+F710</f>
        <v>29150</v>
      </c>
      <c r="H710" s="23" t="n">
        <v>412336393</v>
      </c>
      <c r="I710" s="25"/>
    </row>
    <row r="711" customFormat="false" ht="15" hidden="false" customHeight="false" outlineLevel="0" collapsed="false">
      <c r="A711" s="25" t="s">
        <v>1353</v>
      </c>
      <c r="B711" s="25" t="s">
        <v>2604</v>
      </c>
      <c r="C711" s="24" t="n">
        <v>46162</v>
      </c>
      <c r="D711" s="25" t="s">
        <v>85</v>
      </c>
      <c r="E711" s="21" t="n">
        <v>25800</v>
      </c>
      <c r="F711" s="21" t="n">
        <f aca="false">ROUND(ROUND(E711*100,0)/10,0)/100</f>
        <v>2580</v>
      </c>
      <c r="G711" s="21" t="n">
        <f aca="false">E711+F711</f>
        <v>28380</v>
      </c>
      <c r="H711" s="23" t="n">
        <v>412336359</v>
      </c>
      <c r="I711" s="25"/>
    </row>
    <row r="712" customFormat="false" ht="15" hidden="false" customHeight="false" outlineLevel="0" collapsed="false">
      <c r="A712" s="25" t="s">
        <v>1365</v>
      </c>
      <c r="B712" s="25" t="s">
        <v>2605</v>
      </c>
      <c r="C712" s="24" t="n">
        <v>46162</v>
      </c>
      <c r="D712" s="25" t="s">
        <v>119</v>
      </c>
      <c r="E712" s="21" t="n">
        <v>14800</v>
      </c>
      <c r="F712" s="21" t="n">
        <f aca="false">ROUND(ROUND(E712*100,0)/10,0)/100</f>
        <v>1480</v>
      </c>
      <c r="G712" s="21" t="n">
        <f aca="false">E712+F712</f>
        <v>16280</v>
      </c>
      <c r="H712" s="23" t="n">
        <v>412336964</v>
      </c>
      <c r="I712" s="25" t="s">
        <v>1366</v>
      </c>
    </row>
    <row r="713" customFormat="false" ht="15" hidden="false" customHeight="false" outlineLevel="0" collapsed="false">
      <c r="A713" s="25" t="s">
        <v>1346</v>
      </c>
      <c r="B713" s="25" t="s">
        <v>2606</v>
      </c>
      <c r="C713" s="24" t="n">
        <v>46164</v>
      </c>
      <c r="D713" s="25" t="s">
        <v>85</v>
      </c>
      <c r="E713" s="21" t="n">
        <v>20550</v>
      </c>
      <c r="F713" s="21" t="n">
        <f aca="false">ROUND(ROUND(E713*100,0)/10,0)/100</f>
        <v>2055</v>
      </c>
      <c r="G713" s="21" t="n">
        <f aca="false">E713+F713</f>
        <v>22605</v>
      </c>
      <c r="H713" s="23" t="n">
        <v>412336056</v>
      </c>
      <c r="I713" s="25"/>
    </row>
    <row r="714" customFormat="false" ht="15" hidden="false" customHeight="false" outlineLevel="0" collapsed="false">
      <c r="A714" s="25" t="s">
        <v>1356</v>
      </c>
      <c r="B714" s="25" t="s">
        <v>2607</v>
      </c>
      <c r="C714" s="24" t="n">
        <v>46164</v>
      </c>
      <c r="D714" s="25" t="s">
        <v>85</v>
      </c>
      <c r="E714" s="21" t="n">
        <v>14800</v>
      </c>
      <c r="F714" s="21" t="n">
        <f aca="false">ROUND(ROUND(E714*100,0)/10,0)/100</f>
        <v>1480</v>
      </c>
      <c r="G714" s="21" t="n">
        <f aca="false">E714+F714</f>
        <v>16280</v>
      </c>
      <c r="H714" s="23" t="n">
        <v>412336461</v>
      </c>
      <c r="I714" s="25"/>
    </row>
    <row r="715" customFormat="false" ht="15" hidden="false" customHeight="false" outlineLevel="0" collapsed="false">
      <c r="A715" s="25" t="s">
        <v>1350</v>
      </c>
      <c r="B715" s="25" t="s">
        <v>2608</v>
      </c>
      <c r="C715" s="24" t="n">
        <v>46165</v>
      </c>
      <c r="D715" s="25" t="s">
        <v>85</v>
      </c>
      <c r="E715" s="21" t="n">
        <v>28250</v>
      </c>
      <c r="F715" s="21" t="n">
        <f aca="false">ROUND(ROUND(E715*100,0)/10,0)/100</f>
        <v>2825</v>
      </c>
      <c r="G715" s="21" t="n">
        <f aca="false">E715+F715</f>
        <v>31075</v>
      </c>
      <c r="H715" s="23" t="n">
        <v>412336252</v>
      </c>
      <c r="I715" s="25"/>
    </row>
    <row r="716" customFormat="false" ht="15" hidden="false" customHeight="false" outlineLevel="0" collapsed="false">
      <c r="A716" s="25" t="s">
        <v>1362</v>
      </c>
      <c r="B716" s="25" t="s">
        <v>2609</v>
      </c>
      <c r="C716" s="24" t="n">
        <v>46165</v>
      </c>
      <c r="D716" s="25" t="s">
        <v>85</v>
      </c>
      <c r="E716" s="21" t="n">
        <v>12600</v>
      </c>
      <c r="F716" s="21" t="n">
        <f aca="false">ROUND(ROUND(E716*100,0)/10,0)/100</f>
        <v>1260</v>
      </c>
      <c r="G716" s="21" t="n">
        <f aca="false">E716+F716</f>
        <v>13860</v>
      </c>
      <c r="H716" s="23" t="n">
        <v>412336892</v>
      </c>
      <c r="I716" s="25"/>
    </row>
    <row r="717" customFormat="false" ht="15" hidden="false" customHeight="false" outlineLevel="0" collapsed="false">
      <c r="A717" s="25" t="s">
        <v>1370</v>
      </c>
      <c r="B717" s="25" t="s">
        <v>2610</v>
      </c>
      <c r="C717" s="24" t="n">
        <v>46165</v>
      </c>
      <c r="D717" s="25" t="s">
        <v>119</v>
      </c>
      <c r="E717" s="21" t="n">
        <v>45250</v>
      </c>
      <c r="F717" s="21" t="n">
        <f aca="false">ROUND(ROUND(E717*100,0)/10,0)/100</f>
        <v>4525</v>
      </c>
      <c r="G717" s="21" t="n">
        <f aca="false">E717+F717</f>
        <v>49775</v>
      </c>
      <c r="H717" s="23" t="n">
        <v>412337165</v>
      </c>
      <c r="I717" s="25" t="s">
        <v>1371</v>
      </c>
    </row>
    <row r="718" customFormat="false" ht="15" hidden="false" customHeight="false" outlineLevel="0" collapsed="false">
      <c r="A718" s="25" t="s">
        <v>1372</v>
      </c>
      <c r="B718" s="25" t="s">
        <v>2611</v>
      </c>
      <c r="C718" s="24" t="n">
        <v>46166</v>
      </c>
      <c r="D718" s="25" t="s">
        <v>119</v>
      </c>
      <c r="E718" s="21" t="n">
        <v>11300</v>
      </c>
      <c r="F718" s="21" t="n">
        <f aca="false">ROUND(ROUND(E718*100,0)/10,0)/100</f>
        <v>1130</v>
      </c>
      <c r="G718" s="21" t="n">
        <f aca="false">E718+F718</f>
        <v>12430</v>
      </c>
      <c r="H718" s="23" t="n">
        <v>412337194</v>
      </c>
      <c r="I718" s="25" t="s">
        <v>1373</v>
      </c>
    </row>
    <row r="719" customFormat="false" ht="15" hidden="false" customHeight="false" outlineLevel="0" collapsed="false">
      <c r="A719" s="25" t="s">
        <v>1382</v>
      </c>
      <c r="B719" s="25" t="s">
        <v>2612</v>
      </c>
      <c r="C719" s="24" t="n">
        <v>46167</v>
      </c>
      <c r="D719" s="25" t="s">
        <v>119</v>
      </c>
      <c r="E719" s="21" t="n">
        <v>7850</v>
      </c>
      <c r="F719" s="21" t="n">
        <f aca="false">ROUND(ROUND(E719*100,0)/10,0)/100</f>
        <v>785</v>
      </c>
      <c r="G719" s="21" t="n">
        <f aca="false">E719+F719</f>
        <v>8635</v>
      </c>
      <c r="H719" s="23" t="n">
        <v>412337496</v>
      </c>
      <c r="I719" s="25" t="s">
        <v>1383</v>
      </c>
    </row>
    <row r="720" customFormat="false" ht="15" hidden="false" customHeight="false" outlineLevel="0" collapsed="false">
      <c r="A720" s="25" t="s">
        <v>1389</v>
      </c>
      <c r="B720" s="25" t="s">
        <v>2613</v>
      </c>
      <c r="C720" s="24" t="n">
        <v>46167</v>
      </c>
      <c r="D720" s="25" t="s">
        <v>119</v>
      </c>
      <c r="E720" s="21" t="n">
        <v>10950</v>
      </c>
      <c r="F720" s="21" t="n">
        <f aca="false">ROUND(ROUND(E720*100,0)/10,0)/100</f>
        <v>1095</v>
      </c>
      <c r="G720" s="21" t="n">
        <f aca="false">E720+F720</f>
        <v>12045</v>
      </c>
      <c r="H720" s="23" t="n">
        <v>412337678</v>
      </c>
      <c r="I720" s="25" t="s">
        <v>1390</v>
      </c>
    </row>
    <row r="721" customFormat="false" ht="15" hidden="false" customHeight="false" outlineLevel="0" collapsed="false">
      <c r="A721" s="25" t="s">
        <v>1393</v>
      </c>
      <c r="B721" s="25" t="s">
        <v>2614</v>
      </c>
      <c r="C721" s="24" t="n">
        <v>46167</v>
      </c>
      <c r="D721" s="25" t="s">
        <v>119</v>
      </c>
      <c r="E721" s="21" t="n">
        <v>35650</v>
      </c>
      <c r="F721" s="21" t="n">
        <f aca="false">ROUND(ROUND(E721*100,0)/10,0)/100</f>
        <v>3565</v>
      </c>
      <c r="G721" s="21" t="n">
        <f aca="false">E721+F721</f>
        <v>39215</v>
      </c>
      <c r="H721" s="23" t="n">
        <v>412337764</v>
      </c>
      <c r="I721" s="25" t="s">
        <v>1394</v>
      </c>
    </row>
    <row r="722" customFormat="false" ht="15" hidden="false" customHeight="false" outlineLevel="0" collapsed="false">
      <c r="A722" s="25" t="s">
        <v>1380</v>
      </c>
      <c r="B722" s="25" t="s">
        <v>2615</v>
      </c>
      <c r="C722" s="24" t="n">
        <v>46168</v>
      </c>
      <c r="D722" s="25" t="s">
        <v>119</v>
      </c>
      <c r="E722" s="21" t="n">
        <v>39650</v>
      </c>
      <c r="F722" s="21" t="n">
        <f aca="false">ROUND(ROUND(E722*100,0)/10,0)/100</f>
        <v>3965</v>
      </c>
      <c r="G722" s="21" t="n">
        <f aca="false">E722+F722</f>
        <v>43615</v>
      </c>
      <c r="H722" s="23" t="n">
        <v>412337445</v>
      </c>
      <c r="I722" s="25" t="s">
        <v>1381</v>
      </c>
    </row>
    <row r="723" customFormat="false" ht="15" hidden="false" customHeight="false" outlineLevel="0" collapsed="false">
      <c r="A723" s="25" t="s">
        <v>1384</v>
      </c>
      <c r="B723" s="25" t="s">
        <v>2616</v>
      </c>
      <c r="C723" s="24" t="n">
        <v>46168</v>
      </c>
      <c r="D723" s="25" t="s">
        <v>85</v>
      </c>
      <c r="E723" s="21" t="n">
        <v>2800</v>
      </c>
      <c r="F723" s="21" t="n">
        <f aca="false">ROUND(ROUND(E723*100,0)/10,0)/100</f>
        <v>280</v>
      </c>
      <c r="G723" s="21" t="n">
        <f aca="false">E723+F723</f>
        <v>3080</v>
      </c>
      <c r="H723" s="23" t="n">
        <v>412337573</v>
      </c>
      <c r="I723" s="25"/>
    </row>
    <row r="724" customFormat="false" ht="15" hidden="false" customHeight="false" outlineLevel="0" collapsed="false">
      <c r="A724" s="25" t="s">
        <v>1386</v>
      </c>
      <c r="B724" s="25" t="s">
        <v>2617</v>
      </c>
      <c r="C724" s="24" t="n">
        <v>46168</v>
      </c>
      <c r="D724" s="25" t="s">
        <v>119</v>
      </c>
      <c r="E724" s="21" t="n">
        <v>12300</v>
      </c>
      <c r="F724" s="21" t="n">
        <f aca="false">ROUND(ROUND(E724*100,0)/10,0)/100</f>
        <v>1230</v>
      </c>
      <c r="G724" s="21" t="n">
        <f aca="false">E724+F724</f>
        <v>13530</v>
      </c>
      <c r="H724" s="23" t="n">
        <v>412337600</v>
      </c>
      <c r="I724" s="25" t="s">
        <v>1387</v>
      </c>
    </row>
    <row r="725" customFormat="false" ht="15" hidden="false" customHeight="false" outlineLevel="0" collapsed="false">
      <c r="A725" s="25" t="s">
        <v>1359</v>
      </c>
      <c r="B725" s="25" t="s">
        <v>2618</v>
      </c>
      <c r="C725" s="24" t="n">
        <v>46169</v>
      </c>
      <c r="D725" s="25" t="s">
        <v>85</v>
      </c>
      <c r="E725" s="21" t="n">
        <v>25950</v>
      </c>
      <c r="F725" s="21" t="n">
        <f aca="false">ROUND(ROUND(E725*100,0)/10,0)/100</f>
        <v>2595</v>
      </c>
      <c r="G725" s="21" t="n">
        <f aca="false">E725+F725</f>
        <v>28545</v>
      </c>
      <c r="H725" s="23" t="n">
        <v>412336535</v>
      </c>
      <c r="I725" s="25"/>
    </row>
    <row r="726" customFormat="false" ht="15" hidden="false" customHeight="false" outlineLevel="0" collapsed="false">
      <c r="A726" s="25" t="s">
        <v>1361</v>
      </c>
      <c r="B726" s="25" t="s">
        <v>2619</v>
      </c>
      <c r="C726" s="24" t="n">
        <v>46169</v>
      </c>
      <c r="D726" s="25" t="s">
        <v>85</v>
      </c>
      <c r="E726" s="21" t="n">
        <v>37100</v>
      </c>
      <c r="F726" s="21" t="n">
        <f aca="false">ROUND(ROUND(E726*100,0)/10,0)/100</f>
        <v>3710</v>
      </c>
      <c r="G726" s="21" t="n">
        <f aca="false">E726+F726</f>
        <v>40810</v>
      </c>
      <c r="H726" s="23" t="n">
        <v>412336796</v>
      </c>
      <c r="I726" s="25"/>
    </row>
    <row r="727" customFormat="false" ht="15" hidden="false" customHeight="false" outlineLevel="0" collapsed="false">
      <c r="A727" s="25" t="s">
        <v>1395</v>
      </c>
      <c r="B727" s="25" t="s">
        <v>2620</v>
      </c>
      <c r="C727" s="24" t="n">
        <v>46169</v>
      </c>
      <c r="D727" s="25" t="s">
        <v>85</v>
      </c>
      <c r="E727" s="21" t="n">
        <v>28000</v>
      </c>
      <c r="F727" s="21" t="n">
        <f aca="false">ROUND(ROUND(E727*100,0)/10,0)/100</f>
        <v>2800</v>
      </c>
      <c r="G727" s="21" t="n">
        <f aca="false">E727+F727</f>
        <v>30800</v>
      </c>
      <c r="H727" s="23" t="n">
        <v>412337802</v>
      </c>
      <c r="I727" s="25"/>
    </row>
    <row r="728" customFormat="false" ht="15" hidden="false" customHeight="false" outlineLevel="0" collapsed="false">
      <c r="A728" s="25" t="s">
        <v>1396</v>
      </c>
      <c r="B728" s="25" t="s">
        <v>2621</v>
      </c>
      <c r="C728" s="24" t="n">
        <v>46169</v>
      </c>
      <c r="D728" s="25" t="s">
        <v>85</v>
      </c>
      <c r="E728" s="21" t="n">
        <v>21600</v>
      </c>
      <c r="F728" s="21" t="n">
        <f aca="false">ROUND(ROUND(E728*100,0)/10,0)/100</f>
        <v>2160</v>
      </c>
      <c r="G728" s="21" t="n">
        <f aca="false">E728+F728</f>
        <v>23760</v>
      </c>
      <c r="H728" s="23" t="n">
        <v>412337899</v>
      </c>
      <c r="I728" s="25"/>
    </row>
    <row r="729" customFormat="false" ht="15" hidden="false" customHeight="false" outlineLevel="0" collapsed="false">
      <c r="A729" s="25" t="s">
        <v>1397</v>
      </c>
      <c r="B729" s="25" t="s">
        <v>2622</v>
      </c>
      <c r="C729" s="24" t="n">
        <v>46170</v>
      </c>
      <c r="D729" s="25" t="s">
        <v>119</v>
      </c>
      <c r="E729" s="21" t="n">
        <v>37150</v>
      </c>
      <c r="F729" s="21" t="n">
        <f aca="false">ROUND(ROUND(E729*100,0)/10,0)/100</f>
        <v>3715</v>
      </c>
      <c r="G729" s="21" t="n">
        <f aca="false">E729+F729</f>
        <v>40865</v>
      </c>
      <c r="H729" s="23" t="n">
        <v>412338084</v>
      </c>
      <c r="I729" s="25" t="s">
        <v>1398</v>
      </c>
    </row>
    <row r="730" customFormat="false" ht="15" hidden="false" customHeight="false" outlineLevel="0" collapsed="false">
      <c r="A730" s="25" t="s">
        <v>1388</v>
      </c>
      <c r="B730" s="25" t="s">
        <v>2623</v>
      </c>
      <c r="C730" s="24" t="n">
        <v>46171</v>
      </c>
      <c r="D730" s="25" t="s">
        <v>85</v>
      </c>
      <c r="E730" s="21" t="n">
        <v>13300</v>
      </c>
      <c r="F730" s="21" t="n">
        <f aca="false">ROUND(ROUND(E730*100,0)/10,0)/100</f>
        <v>1330</v>
      </c>
      <c r="G730" s="21" t="n">
        <f aca="false">E730+F730</f>
        <v>14630</v>
      </c>
      <c r="H730" s="23" t="n">
        <v>412337637</v>
      </c>
      <c r="I730" s="25"/>
    </row>
    <row r="731" customFormat="false" ht="15" hidden="false" customHeight="false" outlineLevel="0" collapsed="false">
      <c r="A731" s="25" t="s">
        <v>1363</v>
      </c>
      <c r="B731" s="25" t="s">
        <v>2624</v>
      </c>
      <c r="C731" s="24" t="n">
        <v>46172</v>
      </c>
      <c r="D731" s="25" t="s">
        <v>119</v>
      </c>
      <c r="E731" s="21" t="n">
        <v>12000</v>
      </c>
      <c r="F731" s="21" t="n">
        <f aca="false">ROUND(ROUND(E731*100,0)/10,0)/100</f>
        <v>1200</v>
      </c>
      <c r="G731" s="21" t="n">
        <f aca="false">E731+F731</f>
        <v>13200</v>
      </c>
      <c r="H731" s="23" t="n">
        <v>412336938</v>
      </c>
      <c r="I731" s="25" t="s">
        <v>1364</v>
      </c>
    </row>
    <row r="732" customFormat="false" ht="15" hidden="false" customHeight="false" outlineLevel="0" collapsed="false">
      <c r="A732" s="25" t="s">
        <v>1402</v>
      </c>
      <c r="B732" s="25" t="s">
        <v>2625</v>
      </c>
      <c r="C732" s="24" t="n">
        <v>46172</v>
      </c>
      <c r="D732" s="25" t="s">
        <v>119</v>
      </c>
      <c r="E732" s="21" t="n">
        <v>5500</v>
      </c>
      <c r="F732" s="21" t="n">
        <f aca="false">ROUND(ROUND(E732*100,0)/10,0)/100</f>
        <v>550</v>
      </c>
      <c r="G732" s="21" t="n">
        <f aca="false">E732+F732</f>
        <v>6050</v>
      </c>
      <c r="H732" s="23" t="n">
        <v>412338236</v>
      </c>
      <c r="I732" s="25" t="s">
        <v>1403</v>
      </c>
    </row>
    <row r="733" customFormat="false" ht="15" hidden="false" customHeight="false" outlineLevel="0" collapsed="false">
      <c r="A733" s="25" t="s">
        <v>1369</v>
      </c>
      <c r="B733" s="25" t="s">
        <v>2626</v>
      </c>
      <c r="C733" s="24" t="n">
        <v>46173</v>
      </c>
      <c r="D733" s="25" t="s">
        <v>85</v>
      </c>
      <c r="E733" s="21" t="n">
        <v>6500</v>
      </c>
      <c r="F733" s="21" t="n">
        <f aca="false">ROUND(ROUND(E733*100,0)/10,0)/100</f>
        <v>650</v>
      </c>
      <c r="G733" s="21" t="n">
        <f aca="false">E733+F733</f>
        <v>7150</v>
      </c>
      <c r="H733" s="23" t="n">
        <v>412337116</v>
      </c>
      <c r="I733" s="25"/>
    </row>
    <row r="734" customFormat="false" ht="15" hidden="false" customHeight="false" outlineLevel="0" collapsed="false">
      <c r="A734" s="25" t="s">
        <v>1367</v>
      </c>
      <c r="B734" s="25" t="s">
        <v>2627</v>
      </c>
      <c r="C734" s="24" t="n">
        <v>46174</v>
      </c>
      <c r="D734" s="25" t="s">
        <v>119</v>
      </c>
      <c r="E734" s="21" t="n">
        <v>35650</v>
      </c>
      <c r="F734" s="21" t="n">
        <f aca="false">ROUND(ROUND(E734*100,0)/10,0)/100</f>
        <v>3565</v>
      </c>
      <c r="G734" s="21" t="n">
        <f aca="false">E734+F734</f>
        <v>39215</v>
      </c>
      <c r="H734" s="23" t="n">
        <v>412337007</v>
      </c>
      <c r="I734" s="25" t="s">
        <v>1368</v>
      </c>
    </row>
    <row r="735" customFormat="false" ht="15" hidden="false" customHeight="false" outlineLevel="0" collapsed="false">
      <c r="A735" s="25" t="s">
        <v>1374</v>
      </c>
      <c r="B735" s="25" t="s">
        <v>2628</v>
      </c>
      <c r="C735" s="24" t="n">
        <v>46174</v>
      </c>
      <c r="D735" s="25" t="s">
        <v>85</v>
      </c>
      <c r="E735" s="21" t="n">
        <v>18050</v>
      </c>
      <c r="F735" s="21" t="n">
        <f aca="false">ROUND(ROUND(E735*100,0)/10,0)/100</f>
        <v>1805</v>
      </c>
      <c r="G735" s="21" t="n">
        <f aca="false">E735+F735</f>
        <v>19855</v>
      </c>
      <c r="H735" s="23" t="n">
        <v>412337324</v>
      </c>
      <c r="I735" s="25"/>
    </row>
    <row r="736" customFormat="false" ht="15" hidden="false" customHeight="false" outlineLevel="0" collapsed="false">
      <c r="A736" s="25" t="s">
        <v>1375</v>
      </c>
      <c r="B736" s="25" t="s">
        <v>2629</v>
      </c>
      <c r="C736" s="24" t="n">
        <v>46174</v>
      </c>
      <c r="D736" s="25" t="s">
        <v>119</v>
      </c>
      <c r="E736" s="21" t="n">
        <v>9300</v>
      </c>
      <c r="F736" s="21" t="n">
        <f aca="false">ROUND(ROUND(E736*100,0)/10,0)/100</f>
        <v>930</v>
      </c>
      <c r="G736" s="21" t="n">
        <f aca="false">E736+F736</f>
        <v>10230</v>
      </c>
      <c r="H736" s="23" t="n">
        <v>412337343</v>
      </c>
      <c r="I736" s="25" t="s">
        <v>1376</v>
      </c>
    </row>
    <row r="737" customFormat="false" ht="15" hidden="false" customHeight="false" outlineLevel="0" collapsed="false">
      <c r="A737" s="25" t="s">
        <v>1378</v>
      </c>
      <c r="B737" s="25" t="s">
        <v>2630</v>
      </c>
      <c r="C737" s="24" t="n">
        <v>46174</v>
      </c>
      <c r="D737" s="25" t="s">
        <v>119</v>
      </c>
      <c r="E737" s="21" t="n">
        <v>8500</v>
      </c>
      <c r="F737" s="21" t="n">
        <f aca="false">ROUND(ROUND(E737*100,0)/10,0)/100</f>
        <v>850</v>
      </c>
      <c r="G737" s="21" t="n">
        <f aca="false">E737+F737</f>
        <v>9350</v>
      </c>
      <c r="H737" s="23" t="n">
        <v>412337436</v>
      </c>
      <c r="I737" s="25" t="s">
        <v>1379</v>
      </c>
    </row>
    <row r="738" customFormat="false" ht="15" hidden="false" customHeight="false" outlineLevel="0" collapsed="false">
      <c r="A738" s="25" t="s">
        <v>1391</v>
      </c>
      <c r="B738" s="25" t="s">
        <v>2631</v>
      </c>
      <c r="C738" s="24" t="n">
        <v>46174</v>
      </c>
      <c r="D738" s="25" t="s">
        <v>119</v>
      </c>
      <c r="E738" s="21" t="n">
        <v>9800</v>
      </c>
      <c r="F738" s="21" t="n">
        <f aca="false">ROUND(ROUND(E738*100,0)/10,0)/100</f>
        <v>980</v>
      </c>
      <c r="G738" s="21" t="n">
        <f aca="false">E738+F738</f>
        <v>10780</v>
      </c>
      <c r="H738" s="23" t="n">
        <v>412337711</v>
      </c>
      <c r="I738" s="25" t="s">
        <v>1392</v>
      </c>
    </row>
    <row r="739" customFormat="false" ht="15" hidden="false" customHeight="false" outlineLevel="0" collapsed="false">
      <c r="A739" s="25" t="s">
        <v>1404</v>
      </c>
      <c r="B739" s="25" t="s">
        <v>2632</v>
      </c>
      <c r="C739" s="24" t="n">
        <v>46174</v>
      </c>
      <c r="D739" s="25" t="s">
        <v>119</v>
      </c>
      <c r="E739" s="21" t="n">
        <v>2150</v>
      </c>
      <c r="F739" s="21" t="n">
        <f aca="false">ROUND(ROUND(E739*100,0)/10,0)/100</f>
        <v>215</v>
      </c>
      <c r="G739" s="21" t="n">
        <f aca="false">E739+F739</f>
        <v>2365</v>
      </c>
      <c r="H739" s="23" t="n">
        <v>412338348</v>
      </c>
      <c r="I739" s="25" t="s">
        <v>1405</v>
      </c>
    </row>
    <row r="740" customFormat="false" ht="15" hidden="false" customHeight="false" outlineLevel="0" collapsed="false">
      <c r="A740" s="25" t="s">
        <v>1411</v>
      </c>
      <c r="B740" s="25" t="s">
        <v>2633</v>
      </c>
      <c r="C740" s="24" t="n">
        <v>46174</v>
      </c>
      <c r="D740" s="25" t="s">
        <v>119</v>
      </c>
      <c r="E740" s="21" t="n">
        <v>6450</v>
      </c>
      <c r="F740" s="21" t="n">
        <f aca="false">ROUND(ROUND(E740*100,0)/10,0)/100</f>
        <v>645</v>
      </c>
      <c r="G740" s="21" t="n">
        <f aca="false">E740+F740</f>
        <v>7095</v>
      </c>
      <c r="H740" s="23" t="n">
        <v>412338570</v>
      </c>
      <c r="I740" s="25" t="s">
        <v>1412</v>
      </c>
    </row>
    <row r="741" customFormat="false" ht="15" hidden="false" customHeight="false" outlineLevel="0" collapsed="false">
      <c r="A741" s="25" t="s">
        <v>1413</v>
      </c>
      <c r="B741" s="25" t="s">
        <v>2634</v>
      </c>
      <c r="C741" s="24" t="n">
        <v>46174</v>
      </c>
      <c r="D741" s="25" t="s">
        <v>85</v>
      </c>
      <c r="E741" s="21" t="n">
        <v>15700</v>
      </c>
      <c r="F741" s="21" t="n">
        <f aca="false">ROUND(ROUND(E741*100,0)/10,0)/100</f>
        <v>1570</v>
      </c>
      <c r="G741" s="21" t="n">
        <f aca="false">E741+F741</f>
        <v>17270</v>
      </c>
      <c r="H741" s="23" t="n">
        <v>412338680</v>
      </c>
      <c r="I741" s="25"/>
    </row>
    <row r="742" customFormat="false" ht="15" hidden="false" customHeight="false" outlineLevel="0" collapsed="false">
      <c r="A742" s="25" t="s">
        <v>1377</v>
      </c>
      <c r="B742" s="25" t="s">
        <v>2635</v>
      </c>
      <c r="C742" s="24" t="n">
        <v>46175</v>
      </c>
      <c r="D742" s="25" t="s">
        <v>85</v>
      </c>
      <c r="E742" s="21" t="n">
        <v>8500</v>
      </c>
      <c r="F742" s="21" t="n">
        <f aca="false">ROUND(ROUND(E742*100,0)/10,0)/100</f>
        <v>850</v>
      </c>
      <c r="G742" s="21" t="n">
        <f aca="false">E742+F742</f>
        <v>9350</v>
      </c>
      <c r="H742" s="23" t="n">
        <v>412337400</v>
      </c>
      <c r="I742" s="25"/>
    </row>
    <row r="743" customFormat="false" ht="15" hidden="false" customHeight="false" outlineLevel="0" collapsed="false">
      <c r="A743" s="25" t="s">
        <v>1399</v>
      </c>
      <c r="B743" s="25" t="s">
        <v>2636</v>
      </c>
      <c r="C743" s="24" t="n">
        <v>46175</v>
      </c>
      <c r="D743" s="25" t="s">
        <v>119</v>
      </c>
      <c r="E743" s="21" t="n">
        <v>12100</v>
      </c>
      <c r="F743" s="21" t="n">
        <f aca="false">ROUND(ROUND(E743*100,0)/10,0)/100</f>
        <v>1210</v>
      </c>
      <c r="G743" s="21" t="n">
        <f aca="false">E743+F743</f>
        <v>13310</v>
      </c>
      <c r="H743" s="23" t="n">
        <v>412338139</v>
      </c>
      <c r="I743" s="25" t="s">
        <v>1400</v>
      </c>
    </row>
    <row r="744" customFormat="false" ht="15" hidden="false" customHeight="false" outlineLevel="0" collapsed="false">
      <c r="A744" s="25" t="s">
        <v>1401</v>
      </c>
      <c r="B744" s="25" t="s">
        <v>2637</v>
      </c>
      <c r="C744" s="24" t="n">
        <v>46175</v>
      </c>
      <c r="D744" s="25" t="s">
        <v>85</v>
      </c>
      <c r="E744" s="21" t="n">
        <v>12200</v>
      </c>
      <c r="F744" s="21" t="n">
        <f aca="false">ROUND(ROUND(E744*100,0)/10,0)/100</f>
        <v>1220</v>
      </c>
      <c r="G744" s="21" t="n">
        <f aca="false">E744+F744</f>
        <v>13420</v>
      </c>
      <c r="H744" s="23" t="n">
        <v>412338198</v>
      </c>
      <c r="I744" s="25"/>
    </row>
    <row r="745" customFormat="false" ht="15" hidden="false" customHeight="false" outlineLevel="0" collapsed="false">
      <c r="A745" s="25" t="s">
        <v>1416</v>
      </c>
      <c r="B745" s="25" t="s">
        <v>2638</v>
      </c>
      <c r="C745" s="24" t="n">
        <v>46178</v>
      </c>
      <c r="D745" s="25" t="s">
        <v>85</v>
      </c>
      <c r="E745" s="21" t="n">
        <v>8350</v>
      </c>
      <c r="F745" s="21" t="n">
        <f aca="false">ROUND(ROUND(E745*100,0)/10,0)/100</f>
        <v>835</v>
      </c>
      <c r="G745" s="21" t="n">
        <f aca="false">E745+F745</f>
        <v>9185</v>
      </c>
      <c r="H745" s="23" t="n">
        <v>412338745</v>
      </c>
      <c r="I745" s="25"/>
    </row>
    <row r="746" customFormat="false" ht="15" hidden="false" customHeight="false" outlineLevel="0" collapsed="false">
      <c r="A746" s="25" t="s">
        <v>1422</v>
      </c>
      <c r="B746" s="25" t="s">
        <v>2639</v>
      </c>
      <c r="C746" s="24" t="n">
        <v>46178</v>
      </c>
      <c r="D746" s="25" t="s">
        <v>119</v>
      </c>
      <c r="E746" s="21" t="n">
        <v>3950</v>
      </c>
      <c r="F746" s="21" t="n">
        <f aca="false">ROUND(ROUND(E746*100,0)/10,0)/100</f>
        <v>395</v>
      </c>
      <c r="G746" s="21" t="n">
        <f aca="false">E746+F746</f>
        <v>4345</v>
      </c>
      <c r="H746" s="23" t="n">
        <v>412338982</v>
      </c>
      <c r="I746" s="25" t="s">
        <v>1423</v>
      </c>
    </row>
    <row r="747" customFormat="false" ht="15" hidden="false" customHeight="false" outlineLevel="0" collapsed="false">
      <c r="A747" s="25" t="s">
        <v>1407</v>
      </c>
      <c r="B747" s="25" t="s">
        <v>2640</v>
      </c>
      <c r="C747" s="24" t="n">
        <v>46180</v>
      </c>
      <c r="D747" s="25" t="s">
        <v>119</v>
      </c>
      <c r="E747" s="21" t="n">
        <v>15050</v>
      </c>
      <c r="F747" s="21" t="n">
        <f aca="false">ROUND(ROUND(E747*100,0)/10,0)/100</f>
        <v>1505</v>
      </c>
      <c r="G747" s="21" t="n">
        <f aca="false">E747+F747</f>
        <v>16555</v>
      </c>
      <c r="H747" s="23" t="n">
        <v>412338433</v>
      </c>
      <c r="I747" s="25" t="s">
        <v>1408</v>
      </c>
    </row>
    <row r="748" customFormat="false" ht="15" hidden="false" customHeight="false" outlineLevel="0" collapsed="false">
      <c r="A748" s="25" t="s">
        <v>1409</v>
      </c>
      <c r="B748" s="25" t="s">
        <v>2641</v>
      </c>
      <c r="C748" s="24" t="n">
        <v>46180</v>
      </c>
      <c r="D748" s="25" t="s">
        <v>119</v>
      </c>
      <c r="E748" s="21" t="n">
        <v>43250</v>
      </c>
      <c r="F748" s="21" t="n">
        <f aca="false">ROUND(ROUND(E748*100,0)/10,0)/100</f>
        <v>4325</v>
      </c>
      <c r="G748" s="21" t="n">
        <f aca="false">E748+F748</f>
        <v>47575</v>
      </c>
      <c r="H748" s="23" t="n">
        <v>412338472</v>
      </c>
      <c r="I748" s="25" t="s">
        <v>1410</v>
      </c>
    </row>
    <row r="749" customFormat="false" ht="15" hidden="false" customHeight="false" outlineLevel="0" collapsed="false">
      <c r="A749" s="25" t="s">
        <v>1424</v>
      </c>
      <c r="B749" s="25" t="s">
        <v>2642</v>
      </c>
      <c r="C749" s="24" t="n">
        <v>46180</v>
      </c>
      <c r="D749" s="25" t="s">
        <v>85</v>
      </c>
      <c r="E749" s="21" t="n">
        <v>22500</v>
      </c>
      <c r="F749" s="21" t="n">
        <f aca="false">ROUND(ROUND(E749*100,0)/10,0)/100</f>
        <v>2250</v>
      </c>
      <c r="G749" s="21" t="n">
        <f aca="false">E749+F749</f>
        <v>24750</v>
      </c>
      <c r="H749" s="23" t="n">
        <v>412339004</v>
      </c>
      <c r="I749" s="25"/>
    </row>
    <row r="750" customFormat="false" ht="15" hidden="false" customHeight="false" outlineLevel="0" collapsed="false">
      <c r="A750" s="25" t="s">
        <v>1425</v>
      </c>
      <c r="B750" s="25" t="s">
        <v>2643</v>
      </c>
      <c r="C750" s="24" t="n">
        <v>46180</v>
      </c>
      <c r="D750" s="25" t="s">
        <v>85</v>
      </c>
      <c r="E750" s="21" t="n">
        <v>4650</v>
      </c>
      <c r="F750" s="21" t="n">
        <f aca="false">ROUND(ROUND(E750*100,0)/10,0)/100</f>
        <v>465</v>
      </c>
      <c r="G750" s="21" t="n">
        <f aca="false">E750+F750</f>
        <v>5115</v>
      </c>
      <c r="H750" s="23" t="n">
        <v>412339040</v>
      </c>
      <c r="I750" s="25"/>
    </row>
    <row r="751" customFormat="false" ht="15" hidden="false" customHeight="false" outlineLevel="0" collapsed="false">
      <c r="A751" s="25" t="s">
        <v>1428</v>
      </c>
      <c r="B751" s="25" t="s">
        <v>2644</v>
      </c>
      <c r="C751" s="24" t="n">
        <v>46180</v>
      </c>
      <c r="D751" s="25" t="s">
        <v>85</v>
      </c>
      <c r="E751" s="21" t="n">
        <v>16900</v>
      </c>
      <c r="F751" s="21" t="n">
        <f aca="false">ROUND(ROUND(E751*100,0)/10,0)/100</f>
        <v>1690</v>
      </c>
      <c r="G751" s="21" t="n">
        <f aca="false">E751+F751</f>
        <v>18590</v>
      </c>
      <c r="H751" s="23" t="n">
        <v>412339153</v>
      </c>
      <c r="I751" s="25"/>
    </row>
    <row r="752" customFormat="false" ht="15" hidden="false" customHeight="false" outlineLevel="0" collapsed="false">
      <c r="A752" s="25" t="s">
        <v>1435</v>
      </c>
      <c r="B752" s="25" t="s">
        <v>2645</v>
      </c>
      <c r="C752" s="24" t="n">
        <v>46180</v>
      </c>
      <c r="D752" s="25" t="s">
        <v>119</v>
      </c>
      <c r="E752" s="21" t="n">
        <v>3400</v>
      </c>
      <c r="F752" s="21" t="n">
        <f aca="false">ROUND(ROUND(E752*100,0)/10,0)/100</f>
        <v>340</v>
      </c>
      <c r="G752" s="21" t="n">
        <f aca="false">E752+F752</f>
        <v>3740</v>
      </c>
      <c r="H752" s="23" t="n">
        <v>412339507</v>
      </c>
      <c r="I752" s="25" t="s">
        <v>1436</v>
      </c>
    </row>
    <row r="753" customFormat="false" ht="15" hidden="false" customHeight="false" outlineLevel="0" collapsed="false">
      <c r="A753" s="25" t="s">
        <v>1417</v>
      </c>
      <c r="B753" s="25" t="s">
        <v>2646</v>
      </c>
      <c r="C753" s="24" t="n">
        <v>46181</v>
      </c>
      <c r="D753" s="25" t="s">
        <v>85</v>
      </c>
      <c r="E753" s="21" t="n">
        <v>17550</v>
      </c>
      <c r="F753" s="21" t="n">
        <f aca="false">ROUND(ROUND(E753*100,0)/10,0)/100</f>
        <v>1755</v>
      </c>
      <c r="G753" s="21" t="n">
        <f aca="false">E753+F753</f>
        <v>19305</v>
      </c>
      <c r="H753" s="23" t="n">
        <v>412338777</v>
      </c>
      <c r="I753" s="25"/>
    </row>
    <row r="754" customFormat="false" ht="15" hidden="false" customHeight="false" outlineLevel="0" collapsed="false">
      <c r="A754" s="25" t="s">
        <v>1429</v>
      </c>
      <c r="B754" s="25" t="s">
        <v>2647</v>
      </c>
      <c r="C754" s="24" t="n">
        <v>46181</v>
      </c>
      <c r="D754" s="25" t="s">
        <v>85</v>
      </c>
      <c r="E754" s="21" t="n">
        <v>18850</v>
      </c>
      <c r="F754" s="21" t="n">
        <f aca="false">ROUND(ROUND(E754*100,0)/10,0)/100</f>
        <v>1885</v>
      </c>
      <c r="G754" s="21" t="n">
        <f aca="false">E754+F754</f>
        <v>20735</v>
      </c>
      <c r="H754" s="23" t="n">
        <v>412339188</v>
      </c>
      <c r="I754" s="25"/>
    </row>
    <row r="755" customFormat="false" ht="15" hidden="false" customHeight="false" outlineLevel="0" collapsed="false">
      <c r="A755" s="25" t="s">
        <v>1406</v>
      </c>
      <c r="B755" s="25" t="s">
        <v>2648</v>
      </c>
      <c r="C755" s="24" t="n">
        <v>46183</v>
      </c>
      <c r="D755" s="25" t="s">
        <v>85</v>
      </c>
      <c r="E755" s="21" t="n">
        <v>25050</v>
      </c>
      <c r="F755" s="21" t="n">
        <f aca="false">ROUND(ROUND(E755*100,0)/10,0)/100</f>
        <v>2505</v>
      </c>
      <c r="G755" s="21" t="n">
        <f aca="false">E755+F755</f>
        <v>27555</v>
      </c>
      <c r="H755" s="23" t="n">
        <v>412338376</v>
      </c>
      <c r="I755" s="25"/>
    </row>
    <row r="756" customFormat="false" ht="15" hidden="false" customHeight="false" outlineLevel="0" collapsed="false">
      <c r="A756" s="25" t="s">
        <v>1434</v>
      </c>
      <c r="B756" s="25" t="s">
        <v>2649</v>
      </c>
      <c r="C756" s="24" t="n">
        <v>46183</v>
      </c>
      <c r="D756" s="25" t="s">
        <v>85</v>
      </c>
      <c r="E756" s="21" t="n">
        <v>43400</v>
      </c>
      <c r="F756" s="21" t="n">
        <f aca="false">ROUND(ROUND(E756*100,0)/10,0)/100</f>
        <v>4340</v>
      </c>
      <c r="G756" s="21" t="n">
        <f aca="false">E756+F756</f>
        <v>47740</v>
      </c>
      <c r="H756" s="23" t="n">
        <v>412339360</v>
      </c>
      <c r="I756" s="25"/>
    </row>
    <row r="757" customFormat="false" ht="15" hidden="false" customHeight="false" outlineLevel="0" collapsed="false">
      <c r="A757" s="25" t="s">
        <v>1438</v>
      </c>
      <c r="B757" s="25" t="s">
        <v>2650</v>
      </c>
      <c r="C757" s="24" t="n">
        <v>46183</v>
      </c>
      <c r="D757" s="25" t="s">
        <v>119</v>
      </c>
      <c r="E757" s="21" t="n">
        <v>16200</v>
      </c>
      <c r="F757" s="21" t="n">
        <f aca="false">ROUND(ROUND(E757*100,0)/10,0)/100</f>
        <v>1620</v>
      </c>
      <c r="G757" s="21" t="n">
        <f aca="false">E757+F757</f>
        <v>17820</v>
      </c>
      <c r="H757" s="23" t="n">
        <v>412339687</v>
      </c>
      <c r="I757" s="25" t="s">
        <v>1439</v>
      </c>
    </row>
    <row r="758" customFormat="false" ht="15" hidden="false" customHeight="false" outlineLevel="0" collapsed="false">
      <c r="A758" s="25" t="s">
        <v>1420</v>
      </c>
      <c r="B758" s="25" t="s">
        <v>2651</v>
      </c>
      <c r="C758" s="24" t="n">
        <v>46185</v>
      </c>
      <c r="D758" s="25" t="s">
        <v>119</v>
      </c>
      <c r="E758" s="21" t="n">
        <v>5150</v>
      </c>
      <c r="F758" s="21" t="n">
        <f aca="false">ROUND(ROUND(E758*100,0)/10,0)/100</f>
        <v>515</v>
      </c>
      <c r="G758" s="21" t="n">
        <f aca="false">E758+F758</f>
        <v>5665</v>
      </c>
      <c r="H758" s="23" t="n">
        <v>412338864</v>
      </c>
      <c r="I758" s="25" t="s">
        <v>1421</v>
      </c>
    </row>
    <row r="759" customFormat="false" ht="15" hidden="false" customHeight="false" outlineLevel="0" collapsed="false">
      <c r="A759" s="25" t="s">
        <v>1418</v>
      </c>
      <c r="B759" s="25" t="s">
        <v>2652</v>
      </c>
      <c r="C759" s="24" t="n">
        <v>46186</v>
      </c>
      <c r="D759" s="25" t="s">
        <v>119</v>
      </c>
      <c r="E759" s="21" t="n">
        <v>8850</v>
      </c>
      <c r="F759" s="21" t="n">
        <f aca="false">ROUND(ROUND(E759*100,0)/10,0)/100</f>
        <v>885</v>
      </c>
      <c r="G759" s="21" t="n">
        <f aca="false">E759+F759</f>
        <v>9735</v>
      </c>
      <c r="H759" s="23" t="n">
        <v>412338836</v>
      </c>
      <c r="I759" s="25" t="s">
        <v>1419</v>
      </c>
    </row>
    <row r="760" customFormat="false" ht="15" hidden="false" customHeight="false" outlineLevel="0" collapsed="false">
      <c r="A760" s="25" t="s">
        <v>1442</v>
      </c>
      <c r="B760" s="25" t="s">
        <v>2653</v>
      </c>
      <c r="C760" s="24" t="n">
        <v>46186</v>
      </c>
      <c r="D760" s="25" t="s">
        <v>119</v>
      </c>
      <c r="E760" s="21" t="n">
        <v>5800</v>
      </c>
      <c r="F760" s="21" t="n">
        <f aca="false">ROUND(ROUND(E760*100,0)/10,0)/100</f>
        <v>580</v>
      </c>
      <c r="G760" s="21" t="n">
        <f aca="false">E760+F760</f>
        <v>6380</v>
      </c>
      <c r="H760" s="23" t="n">
        <v>412339785</v>
      </c>
      <c r="I760" s="25" t="s">
        <v>1443</v>
      </c>
    </row>
    <row r="761" customFormat="false" ht="15" hidden="false" customHeight="false" outlineLevel="0" collapsed="false">
      <c r="A761" s="25" t="s">
        <v>1452</v>
      </c>
      <c r="B761" s="25" t="s">
        <v>2654</v>
      </c>
      <c r="C761" s="24" t="n">
        <v>46186</v>
      </c>
      <c r="D761" s="25" t="s">
        <v>85</v>
      </c>
      <c r="E761" s="21" t="n">
        <v>38950</v>
      </c>
      <c r="F761" s="21" t="n">
        <f aca="false">ROUND(ROUND(E761*100,0)/10,0)/100</f>
        <v>3895</v>
      </c>
      <c r="G761" s="21" t="n">
        <f aca="false">E761+F761</f>
        <v>42845</v>
      </c>
      <c r="H761" s="23" t="n">
        <v>412340113</v>
      </c>
      <c r="I761" s="25"/>
    </row>
    <row r="762" customFormat="false" ht="15" hidden="false" customHeight="false" outlineLevel="0" collapsed="false">
      <c r="A762" s="25" t="s">
        <v>1414</v>
      </c>
      <c r="B762" s="25" t="s">
        <v>2655</v>
      </c>
      <c r="C762" s="24" t="n">
        <v>46187</v>
      </c>
      <c r="D762" s="25" t="s">
        <v>119</v>
      </c>
      <c r="E762" s="21" t="n">
        <v>19200</v>
      </c>
      <c r="F762" s="21" t="n">
        <f aca="false">ROUND(ROUND(E762*100,0)/10,0)/100</f>
        <v>1920</v>
      </c>
      <c r="G762" s="21" t="n">
        <f aca="false">E762+F762</f>
        <v>21120</v>
      </c>
      <c r="H762" s="23" t="n">
        <v>412338721</v>
      </c>
      <c r="I762" s="25" t="s">
        <v>1415</v>
      </c>
    </row>
    <row r="763" customFormat="false" ht="15" hidden="false" customHeight="false" outlineLevel="0" collapsed="false">
      <c r="A763" s="25" t="s">
        <v>1444</v>
      </c>
      <c r="B763" s="25" t="s">
        <v>2656</v>
      </c>
      <c r="C763" s="24" t="n">
        <v>46187</v>
      </c>
      <c r="D763" s="25" t="s">
        <v>119</v>
      </c>
      <c r="E763" s="21" t="n">
        <v>23850</v>
      </c>
      <c r="F763" s="21" t="n">
        <f aca="false">ROUND(ROUND(E763*100,0)/10,0)/100</f>
        <v>2385</v>
      </c>
      <c r="G763" s="21" t="n">
        <f aca="false">E763+F763</f>
        <v>26235</v>
      </c>
      <c r="H763" s="23" t="n">
        <v>412339874</v>
      </c>
      <c r="I763" s="25" t="s">
        <v>1445</v>
      </c>
    </row>
    <row r="764" customFormat="false" ht="15" hidden="false" customHeight="false" outlineLevel="0" collapsed="false">
      <c r="A764" s="25" t="s">
        <v>1448</v>
      </c>
      <c r="B764" s="25" t="s">
        <v>2657</v>
      </c>
      <c r="C764" s="24" t="n">
        <v>46187</v>
      </c>
      <c r="D764" s="25" t="s">
        <v>85</v>
      </c>
      <c r="E764" s="21" t="n">
        <v>29550</v>
      </c>
      <c r="F764" s="21" t="n">
        <f aca="false">ROUND(ROUND(E764*100,0)/10,0)/100</f>
        <v>2955</v>
      </c>
      <c r="G764" s="21" t="n">
        <f aca="false">E764+F764</f>
        <v>32505</v>
      </c>
      <c r="H764" s="23" t="n">
        <v>412339977</v>
      </c>
      <c r="I764" s="25"/>
    </row>
    <row r="765" customFormat="false" ht="15" hidden="false" customHeight="false" outlineLevel="0" collapsed="false">
      <c r="A765" s="25" t="s">
        <v>1426</v>
      </c>
      <c r="B765" s="25" t="s">
        <v>2658</v>
      </c>
      <c r="C765" s="24" t="n">
        <v>46188</v>
      </c>
      <c r="D765" s="25" t="s">
        <v>119</v>
      </c>
      <c r="E765" s="21" t="n">
        <v>7100</v>
      </c>
      <c r="F765" s="21" t="n">
        <f aca="false">ROUND(ROUND(E765*100,0)/10,0)/100</f>
        <v>710</v>
      </c>
      <c r="G765" s="21" t="n">
        <f aca="false">E765+F765</f>
        <v>7810</v>
      </c>
      <c r="H765" s="23" t="n">
        <v>412339124</v>
      </c>
      <c r="I765" s="25" t="s">
        <v>1427</v>
      </c>
    </row>
    <row r="766" customFormat="false" ht="15" hidden="false" customHeight="false" outlineLevel="0" collapsed="false">
      <c r="A766" s="25" t="s">
        <v>1430</v>
      </c>
      <c r="B766" s="25" t="s">
        <v>2659</v>
      </c>
      <c r="C766" s="24" t="n">
        <v>46188</v>
      </c>
      <c r="D766" s="25" t="s">
        <v>85</v>
      </c>
      <c r="E766" s="21" t="n">
        <v>26300</v>
      </c>
      <c r="F766" s="21" t="n">
        <f aca="false">ROUND(ROUND(E766*100,0)/10,0)/100</f>
        <v>2630</v>
      </c>
      <c r="G766" s="21" t="n">
        <f aca="false">E766+F766</f>
        <v>28930</v>
      </c>
      <c r="H766" s="23" t="n">
        <v>412339246</v>
      </c>
      <c r="I766" s="25"/>
    </row>
    <row r="767" customFormat="false" ht="15" hidden="false" customHeight="false" outlineLevel="0" collapsed="false">
      <c r="A767" s="25" t="s">
        <v>1431</v>
      </c>
      <c r="B767" s="25" t="s">
        <v>2660</v>
      </c>
      <c r="C767" s="24" t="n">
        <v>46188</v>
      </c>
      <c r="D767" s="25" t="s">
        <v>85</v>
      </c>
      <c r="E767" s="21" t="n">
        <v>22200</v>
      </c>
      <c r="F767" s="21" t="n">
        <f aca="false">ROUND(ROUND(E767*100,0)/10,0)/100</f>
        <v>2220</v>
      </c>
      <c r="G767" s="21" t="n">
        <f aca="false">E767+F767</f>
        <v>24420</v>
      </c>
      <c r="H767" s="23" t="n">
        <v>412339266</v>
      </c>
      <c r="I767" s="25"/>
    </row>
    <row r="768" customFormat="false" ht="15" hidden="false" customHeight="false" outlineLevel="0" collapsed="false">
      <c r="A768" s="25" t="s">
        <v>1432</v>
      </c>
      <c r="B768" s="25" t="s">
        <v>2661</v>
      </c>
      <c r="C768" s="24" t="n">
        <v>46190</v>
      </c>
      <c r="D768" s="25" t="s">
        <v>119</v>
      </c>
      <c r="E768" s="21" t="n">
        <v>18000</v>
      </c>
      <c r="F768" s="21" t="n">
        <f aca="false">ROUND(ROUND(E768*100,0)/10,0)/100</f>
        <v>1800</v>
      </c>
      <c r="G768" s="21" t="n">
        <f aca="false">E768+F768</f>
        <v>19800</v>
      </c>
      <c r="H768" s="23" t="n">
        <v>412339321</v>
      </c>
      <c r="I768" s="25" t="s">
        <v>1433</v>
      </c>
    </row>
    <row r="769" customFormat="false" ht="15" hidden="false" customHeight="false" outlineLevel="0" collapsed="false">
      <c r="A769" s="25" t="s">
        <v>1440</v>
      </c>
      <c r="B769" s="25" t="s">
        <v>2662</v>
      </c>
      <c r="C769" s="24" t="n">
        <v>46190</v>
      </c>
      <c r="D769" s="25" t="s">
        <v>85</v>
      </c>
      <c r="E769" s="21" t="n">
        <v>9350</v>
      </c>
      <c r="F769" s="21" t="n">
        <f aca="false">ROUND(ROUND(E769*100,0)/10,0)/100</f>
        <v>935</v>
      </c>
      <c r="G769" s="21" t="n">
        <f aca="false">E769+F769</f>
        <v>10285</v>
      </c>
      <c r="H769" s="23" t="n">
        <v>412339706</v>
      </c>
      <c r="I769" s="25"/>
    </row>
    <row r="770" customFormat="false" ht="15" hidden="false" customHeight="false" outlineLevel="0" collapsed="false">
      <c r="A770" s="25" t="s">
        <v>1441</v>
      </c>
      <c r="B770" s="25" t="s">
        <v>2663</v>
      </c>
      <c r="C770" s="24" t="n">
        <v>46190</v>
      </c>
      <c r="D770" s="25" t="s">
        <v>85</v>
      </c>
      <c r="E770" s="21" t="n">
        <v>36700</v>
      </c>
      <c r="F770" s="21" t="n">
        <f aca="false">ROUND(ROUND(E770*100,0)/10,0)/100</f>
        <v>3670</v>
      </c>
      <c r="G770" s="21" t="n">
        <f aca="false">E770+F770</f>
        <v>40370</v>
      </c>
      <c r="H770" s="23" t="n">
        <v>412339740</v>
      </c>
      <c r="I770" s="25"/>
    </row>
    <row r="771" customFormat="false" ht="15" hidden="false" customHeight="false" outlineLevel="0" collapsed="false">
      <c r="A771" s="25" t="s">
        <v>1460</v>
      </c>
      <c r="B771" s="25" t="s">
        <v>2664</v>
      </c>
      <c r="C771" s="24" t="n">
        <v>46190</v>
      </c>
      <c r="D771" s="25" t="s">
        <v>85</v>
      </c>
      <c r="E771" s="21" t="n">
        <v>4100</v>
      </c>
      <c r="F771" s="21" t="n">
        <f aca="false">ROUND(ROUND(E771*100,0)/10,0)/100</f>
        <v>410</v>
      </c>
      <c r="G771" s="21" t="n">
        <f aca="false">E771+F771</f>
        <v>4510</v>
      </c>
      <c r="H771" s="23" t="n">
        <v>412340489</v>
      </c>
      <c r="I771" s="25"/>
    </row>
    <row r="772" customFormat="false" ht="15" hidden="false" customHeight="false" outlineLevel="0" collapsed="false">
      <c r="A772" s="25" t="s">
        <v>1437</v>
      </c>
      <c r="B772" s="25" t="s">
        <v>2665</v>
      </c>
      <c r="C772" s="24" t="n">
        <v>46192</v>
      </c>
      <c r="D772" s="25" t="s">
        <v>85</v>
      </c>
      <c r="E772" s="21" t="n">
        <v>42600</v>
      </c>
      <c r="F772" s="21" t="n">
        <f aca="false">ROUND(ROUND(E772*100,0)/10,0)/100</f>
        <v>4260</v>
      </c>
      <c r="G772" s="21" t="n">
        <f aca="false">E772+F772</f>
        <v>46860</v>
      </c>
      <c r="H772" s="23" t="n">
        <v>412339568</v>
      </c>
      <c r="I772" s="25"/>
    </row>
    <row r="773" customFormat="false" ht="15" hidden="false" customHeight="false" outlineLevel="0" collapsed="false">
      <c r="A773" s="25" t="s">
        <v>1453</v>
      </c>
      <c r="B773" s="25" t="s">
        <v>2666</v>
      </c>
      <c r="C773" s="24" t="n">
        <v>46192</v>
      </c>
      <c r="D773" s="25" t="s">
        <v>119</v>
      </c>
      <c r="E773" s="21" t="n">
        <v>29250</v>
      </c>
      <c r="F773" s="21" t="n">
        <f aca="false">ROUND(ROUND(E773*100,0)/10,0)/100</f>
        <v>2925</v>
      </c>
      <c r="G773" s="21" t="n">
        <f aca="false">E773+F773</f>
        <v>32175</v>
      </c>
      <c r="H773" s="23" t="n">
        <v>412340152</v>
      </c>
      <c r="I773" s="25" t="s">
        <v>1454</v>
      </c>
    </row>
    <row r="774" customFormat="false" ht="15" hidden="false" customHeight="false" outlineLevel="0" collapsed="false">
      <c r="A774" s="25" t="s">
        <v>1455</v>
      </c>
      <c r="B774" s="25" t="s">
        <v>2667</v>
      </c>
      <c r="C774" s="24" t="n">
        <v>46192</v>
      </c>
      <c r="D774" s="25" t="s">
        <v>119</v>
      </c>
      <c r="E774" s="21" t="n">
        <v>16800</v>
      </c>
      <c r="F774" s="21" t="n">
        <f aca="false">ROUND(ROUND(E774*100,0)/10,0)/100</f>
        <v>1680</v>
      </c>
      <c r="G774" s="21" t="n">
        <f aca="false">E774+F774</f>
        <v>18480</v>
      </c>
      <c r="H774" s="23" t="n">
        <v>412340247</v>
      </c>
      <c r="I774" s="25" t="s">
        <v>1456</v>
      </c>
    </row>
    <row r="775" customFormat="false" ht="15" hidden="false" customHeight="false" outlineLevel="0" collapsed="false">
      <c r="A775" s="25" t="s">
        <v>1457</v>
      </c>
      <c r="B775" s="25" t="s">
        <v>2668</v>
      </c>
      <c r="C775" s="24" t="n">
        <v>46192</v>
      </c>
      <c r="D775" s="25" t="s">
        <v>85</v>
      </c>
      <c r="E775" s="21" t="n">
        <v>14600</v>
      </c>
      <c r="F775" s="21" t="n">
        <f aca="false">ROUND(ROUND(E775*100,0)/10,0)/100</f>
        <v>1460</v>
      </c>
      <c r="G775" s="21" t="n">
        <f aca="false">E775+F775</f>
        <v>16060</v>
      </c>
      <c r="H775" s="23" t="n">
        <v>412340351</v>
      </c>
      <c r="I775" s="25"/>
    </row>
    <row r="776" customFormat="false" ht="15" hidden="false" customHeight="false" outlineLevel="0" collapsed="false">
      <c r="A776" s="25" t="s">
        <v>1446</v>
      </c>
      <c r="B776" s="25" t="s">
        <v>2669</v>
      </c>
      <c r="C776" s="24" t="n">
        <v>46195</v>
      </c>
      <c r="D776" s="25" t="s">
        <v>119</v>
      </c>
      <c r="E776" s="21" t="n">
        <v>30950</v>
      </c>
      <c r="F776" s="21" t="n">
        <f aca="false">ROUND(ROUND(E776*100,0)/10,0)/100</f>
        <v>3095</v>
      </c>
      <c r="G776" s="21" t="n">
        <f aca="false">E776+F776</f>
        <v>34045</v>
      </c>
      <c r="H776" s="23" t="n">
        <v>412339947</v>
      </c>
      <c r="I776" s="25" t="s">
        <v>1447</v>
      </c>
    </row>
    <row r="777" customFormat="false" ht="15" hidden="false" customHeight="false" outlineLevel="0" collapsed="false">
      <c r="A777" s="25" t="s">
        <v>1449</v>
      </c>
      <c r="B777" s="25" t="s">
        <v>2670</v>
      </c>
      <c r="C777" s="24" t="n">
        <v>46196</v>
      </c>
      <c r="D777" s="25" t="s">
        <v>119</v>
      </c>
      <c r="E777" s="21" t="n">
        <v>6450</v>
      </c>
      <c r="F777" s="21" t="n">
        <f aca="false">ROUND(ROUND(E777*100,0)/10,0)/100</f>
        <v>645</v>
      </c>
      <c r="G777" s="21" t="n">
        <f aca="false">E777+F777</f>
        <v>7095</v>
      </c>
      <c r="H777" s="23" t="n">
        <v>412340003</v>
      </c>
      <c r="I777" s="25" t="s">
        <v>1450</v>
      </c>
    </row>
    <row r="778" customFormat="false" ht="15" hidden="false" customHeight="false" outlineLevel="0" collapsed="false">
      <c r="A778" s="25" t="s">
        <v>1451</v>
      </c>
      <c r="B778" s="25" t="s">
        <v>2671</v>
      </c>
      <c r="C778" s="24" t="n">
        <v>46196</v>
      </c>
      <c r="D778" s="25" t="s">
        <v>85</v>
      </c>
      <c r="E778" s="21" t="n">
        <v>17250</v>
      </c>
      <c r="F778" s="21" t="n">
        <f aca="false">ROUND(ROUND(E778*100,0)/10,0)/100</f>
        <v>1725</v>
      </c>
      <c r="G778" s="21" t="n">
        <f aca="false">E778+F778</f>
        <v>18975</v>
      </c>
      <c r="H778" s="23" t="n">
        <v>412340097</v>
      </c>
      <c r="I778" s="25"/>
    </row>
    <row r="779" customFormat="false" ht="15" hidden="false" customHeight="false" outlineLevel="0" collapsed="false">
      <c r="A779" s="25" t="s">
        <v>1458</v>
      </c>
      <c r="B779" s="25" t="s">
        <v>2672</v>
      </c>
      <c r="C779" s="24" t="n">
        <v>46196</v>
      </c>
      <c r="D779" s="25" t="s">
        <v>85</v>
      </c>
      <c r="E779" s="21" t="n">
        <v>26100</v>
      </c>
      <c r="F779" s="21" t="n">
        <f aca="false">ROUND(ROUND(E779*100,0)/10,0)/100</f>
        <v>2610</v>
      </c>
      <c r="G779" s="21" t="n">
        <f aca="false">E779+F779</f>
        <v>28710</v>
      </c>
      <c r="H779" s="23" t="n">
        <v>412340375</v>
      </c>
      <c r="I779" s="25"/>
    </row>
    <row r="780" customFormat="false" ht="15" hidden="false" customHeight="false" outlineLevel="0" collapsed="false">
      <c r="A780" s="25" t="s">
        <v>1464</v>
      </c>
      <c r="B780" s="25" t="s">
        <v>2673</v>
      </c>
      <c r="C780" s="24" t="n">
        <v>46196</v>
      </c>
      <c r="D780" s="25" t="s">
        <v>119</v>
      </c>
      <c r="E780" s="21" t="n">
        <v>9100</v>
      </c>
      <c r="F780" s="21" t="n">
        <f aca="false">ROUND(ROUND(E780*100,0)/10,0)/100</f>
        <v>910</v>
      </c>
      <c r="G780" s="21" t="n">
        <f aca="false">E780+F780</f>
        <v>10010</v>
      </c>
      <c r="H780" s="23" t="n">
        <v>412340635</v>
      </c>
      <c r="I780" s="25" t="s">
        <v>1465</v>
      </c>
    </row>
    <row r="781" customFormat="false" ht="15" hidden="false" customHeight="false" outlineLevel="0" collapsed="false">
      <c r="A781" s="25" t="s">
        <v>1462</v>
      </c>
      <c r="B781" s="25" t="s">
        <v>2674</v>
      </c>
      <c r="C781" s="24" t="n">
        <v>46197</v>
      </c>
      <c r="D781" s="25" t="s">
        <v>85</v>
      </c>
      <c r="E781" s="21" t="n">
        <v>6100</v>
      </c>
      <c r="F781" s="21" t="n">
        <f aca="false">ROUND(ROUND(E781*100,0)/10,0)/100</f>
        <v>610</v>
      </c>
      <c r="G781" s="21" t="n">
        <f aca="false">E781+F781</f>
        <v>6710</v>
      </c>
      <c r="H781" s="23" t="n">
        <v>412340581</v>
      </c>
      <c r="I781" s="25"/>
    </row>
    <row r="782" customFormat="false" ht="15" hidden="false" customHeight="false" outlineLevel="0" collapsed="false">
      <c r="A782" s="25" t="s">
        <v>1467</v>
      </c>
      <c r="B782" s="25" t="s">
        <v>2675</v>
      </c>
      <c r="C782" s="24" t="n">
        <v>46197</v>
      </c>
      <c r="D782" s="25" t="s">
        <v>85</v>
      </c>
      <c r="E782" s="21" t="n">
        <v>23550</v>
      </c>
      <c r="F782" s="21" t="n">
        <f aca="false">ROUND(ROUND(E782*100,0)/10,0)/100</f>
        <v>2355</v>
      </c>
      <c r="G782" s="21" t="n">
        <f aca="false">E782+F782</f>
        <v>25905</v>
      </c>
      <c r="H782" s="23" t="n">
        <v>412340758</v>
      </c>
      <c r="I782" s="25"/>
    </row>
    <row r="783" customFormat="false" ht="15" hidden="false" customHeight="false" outlineLevel="0" collapsed="false">
      <c r="A783" s="25" t="s">
        <v>1480</v>
      </c>
      <c r="B783" s="25" t="s">
        <v>2676</v>
      </c>
      <c r="C783" s="24" t="n">
        <v>46199</v>
      </c>
      <c r="D783" s="25" t="s">
        <v>85</v>
      </c>
      <c r="E783" s="21" t="n">
        <v>21000</v>
      </c>
      <c r="F783" s="21" t="n">
        <f aca="false">ROUND(ROUND(E783*100,0)/10,0)/100</f>
        <v>2100</v>
      </c>
      <c r="G783" s="21" t="n">
        <f aca="false">E783+F783</f>
        <v>23100</v>
      </c>
      <c r="H783" s="23" t="n">
        <v>412341109</v>
      </c>
      <c r="I783" s="25"/>
    </row>
    <row r="784" customFormat="false" ht="15" hidden="false" customHeight="false" outlineLevel="0" collapsed="false">
      <c r="A784" s="25" t="s">
        <v>1463</v>
      </c>
      <c r="B784" s="25" t="s">
        <v>2677</v>
      </c>
      <c r="C784" s="24" t="n">
        <v>46200</v>
      </c>
      <c r="D784" s="25" t="s">
        <v>85</v>
      </c>
      <c r="E784" s="21" t="n">
        <v>46300</v>
      </c>
      <c r="F784" s="21" t="n">
        <f aca="false">ROUND(ROUND(E784*100,0)/10,0)/100</f>
        <v>4630</v>
      </c>
      <c r="G784" s="21" t="n">
        <f aca="false">E784+F784</f>
        <v>50930</v>
      </c>
      <c r="H784" s="23" t="n">
        <v>412340591</v>
      </c>
      <c r="I784" s="25"/>
    </row>
    <row r="785" customFormat="false" ht="15" hidden="false" customHeight="false" outlineLevel="0" collapsed="false">
      <c r="A785" s="25" t="s">
        <v>1470</v>
      </c>
      <c r="B785" s="25" t="s">
        <v>2678</v>
      </c>
      <c r="C785" s="24" t="n">
        <v>46200</v>
      </c>
      <c r="D785" s="25" t="s">
        <v>119</v>
      </c>
      <c r="E785" s="21" t="n">
        <v>33500</v>
      </c>
      <c r="F785" s="21" t="n">
        <f aca="false">ROUND(ROUND(E785*100,0)/10,0)/100</f>
        <v>3350</v>
      </c>
      <c r="G785" s="21" t="n">
        <f aca="false">E785+F785</f>
        <v>36850</v>
      </c>
      <c r="H785" s="23" t="n">
        <v>412340878</v>
      </c>
      <c r="I785" s="25" t="s">
        <v>1471</v>
      </c>
    </row>
    <row r="786" customFormat="false" ht="15" hidden="false" customHeight="false" outlineLevel="0" collapsed="false">
      <c r="A786" s="25" t="s">
        <v>1472</v>
      </c>
      <c r="B786" s="25" t="s">
        <v>2679</v>
      </c>
      <c r="C786" s="24" t="n">
        <v>46200</v>
      </c>
      <c r="D786" s="25" t="s">
        <v>85</v>
      </c>
      <c r="E786" s="21" t="n">
        <v>2600</v>
      </c>
      <c r="F786" s="21" t="n">
        <f aca="false">ROUND(ROUND(E786*100,0)/10,0)/100</f>
        <v>260</v>
      </c>
      <c r="G786" s="21" t="n">
        <f aca="false">E786+F786</f>
        <v>2860</v>
      </c>
      <c r="H786" s="23" t="n">
        <v>412340900</v>
      </c>
      <c r="I786" s="25"/>
    </row>
    <row r="787" customFormat="false" ht="15" hidden="false" customHeight="false" outlineLevel="0" collapsed="false">
      <c r="A787" s="25" t="s">
        <v>1485</v>
      </c>
      <c r="B787" s="25" t="s">
        <v>2680</v>
      </c>
      <c r="C787" s="24" t="n">
        <v>46200</v>
      </c>
      <c r="D787" s="25" t="s">
        <v>119</v>
      </c>
      <c r="E787" s="21" t="n">
        <v>21550</v>
      </c>
      <c r="F787" s="21" t="n">
        <f aca="false">ROUND(ROUND(E787*100,0)/10,0)/100</f>
        <v>2155</v>
      </c>
      <c r="G787" s="21" t="n">
        <f aca="false">E787+F787</f>
        <v>23705</v>
      </c>
      <c r="H787" s="23" t="n">
        <v>412341394</v>
      </c>
      <c r="I787" s="25" t="s">
        <v>1486</v>
      </c>
    </row>
    <row r="788" customFormat="false" ht="15" hidden="false" customHeight="false" outlineLevel="0" collapsed="false">
      <c r="A788" s="25" t="s">
        <v>1459</v>
      </c>
      <c r="B788" s="25" t="s">
        <v>2681</v>
      </c>
      <c r="C788" s="24" t="n">
        <v>46201</v>
      </c>
      <c r="D788" s="25" t="s">
        <v>85</v>
      </c>
      <c r="E788" s="21" t="n">
        <v>5500</v>
      </c>
      <c r="F788" s="21" t="n">
        <f aca="false">ROUND(ROUND(E788*100,0)/10,0)/100</f>
        <v>550</v>
      </c>
      <c r="G788" s="21" t="n">
        <f aca="false">E788+F788</f>
        <v>6050</v>
      </c>
      <c r="H788" s="23" t="n">
        <v>412340452</v>
      </c>
      <c r="I788" s="25"/>
    </row>
    <row r="789" customFormat="false" ht="15" hidden="false" customHeight="false" outlineLevel="0" collapsed="false">
      <c r="A789" s="25" t="s">
        <v>1473</v>
      </c>
      <c r="B789" s="25" t="s">
        <v>2682</v>
      </c>
      <c r="C789" s="24" t="n">
        <v>46201</v>
      </c>
      <c r="D789" s="25" t="s">
        <v>85</v>
      </c>
      <c r="E789" s="21" t="n">
        <v>35050</v>
      </c>
      <c r="F789" s="21" t="n">
        <f aca="false">ROUND(ROUND(E789*100,0)/10,0)/100</f>
        <v>3505</v>
      </c>
      <c r="G789" s="21" t="n">
        <f aca="false">E789+F789</f>
        <v>38555</v>
      </c>
      <c r="H789" s="23" t="n">
        <v>412340926</v>
      </c>
      <c r="I789" s="25"/>
    </row>
    <row r="790" customFormat="false" ht="15" hidden="false" customHeight="false" outlineLevel="0" collapsed="false">
      <c r="A790" s="25" t="s">
        <v>1476</v>
      </c>
      <c r="B790" s="25" t="s">
        <v>2683</v>
      </c>
      <c r="C790" s="24" t="n">
        <v>46202</v>
      </c>
      <c r="D790" s="25" t="s">
        <v>119</v>
      </c>
      <c r="E790" s="21" t="n">
        <v>21050</v>
      </c>
      <c r="F790" s="21" t="n">
        <f aca="false">ROUND(ROUND(E790*100,0)/10,0)/100</f>
        <v>2105</v>
      </c>
      <c r="G790" s="21" t="n">
        <f aca="false">E790+F790</f>
        <v>23155</v>
      </c>
      <c r="H790" s="23" t="n">
        <v>412341023</v>
      </c>
      <c r="I790" s="25" t="s">
        <v>1477</v>
      </c>
    </row>
    <row r="791" customFormat="false" ht="15" hidden="false" customHeight="false" outlineLevel="0" collapsed="false">
      <c r="A791" s="25" t="s">
        <v>1484</v>
      </c>
      <c r="B791" s="25" t="s">
        <v>2684</v>
      </c>
      <c r="C791" s="24" t="n">
        <v>46202</v>
      </c>
      <c r="D791" s="25" t="s">
        <v>85</v>
      </c>
      <c r="E791" s="21" t="n">
        <v>15200</v>
      </c>
      <c r="F791" s="21" t="n">
        <f aca="false">ROUND(ROUND(E791*100,0)/10,0)/100</f>
        <v>1520</v>
      </c>
      <c r="G791" s="21" t="n">
        <f aca="false">E791+F791</f>
        <v>16720</v>
      </c>
      <c r="H791" s="23" t="n">
        <v>412341342</v>
      </c>
      <c r="I791" s="25"/>
    </row>
    <row r="792" customFormat="false" ht="15" hidden="false" customHeight="false" outlineLevel="0" collapsed="false">
      <c r="A792" s="25" t="s">
        <v>1479</v>
      </c>
      <c r="B792" s="25" t="s">
        <v>2685</v>
      </c>
      <c r="C792" s="24" t="n">
        <v>46203</v>
      </c>
      <c r="D792" s="25" t="s">
        <v>85</v>
      </c>
      <c r="E792" s="21" t="n">
        <v>24300</v>
      </c>
      <c r="F792" s="21" t="n">
        <f aca="false">ROUND(ROUND(E792*100,0)/10,0)/100</f>
        <v>2430</v>
      </c>
      <c r="G792" s="21" t="n">
        <f aca="false">E792+F792</f>
        <v>26730</v>
      </c>
      <c r="H792" s="23" t="n">
        <v>412341059</v>
      </c>
      <c r="I792" s="25"/>
    </row>
    <row r="793" customFormat="false" ht="15" hidden="false" customHeight="false" outlineLevel="0" collapsed="false">
      <c r="A793" s="25" t="s">
        <v>1488</v>
      </c>
      <c r="B793" s="25" t="s">
        <v>2686</v>
      </c>
      <c r="C793" s="24" t="n">
        <v>46203</v>
      </c>
      <c r="D793" s="25" t="s">
        <v>119</v>
      </c>
      <c r="E793" s="21" t="n">
        <v>11350</v>
      </c>
      <c r="F793" s="21" t="n">
        <f aca="false">ROUND(ROUND(E793*100,0)/10,0)/100</f>
        <v>1135</v>
      </c>
      <c r="G793" s="21" t="n">
        <f aca="false">E793+F793</f>
        <v>12485</v>
      </c>
      <c r="H793" s="23" t="n">
        <v>412341458</v>
      </c>
      <c r="I793" s="25" t="s">
        <v>1489</v>
      </c>
    </row>
    <row r="794" customFormat="false" ht="15" hidden="false" customHeight="false" outlineLevel="0" collapsed="false">
      <c r="A794" s="25" t="s">
        <v>1466</v>
      </c>
      <c r="B794" s="25" t="s">
        <v>2687</v>
      </c>
      <c r="C794" s="24" t="n">
        <v>46204</v>
      </c>
      <c r="D794" s="25" t="s">
        <v>85</v>
      </c>
      <c r="E794" s="21" t="n">
        <v>15950</v>
      </c>
      <c r="F794" s="21" t="n">
        <f aca="false">ROUND(ROUND(E794*100,0)/10,0)/100</f>
        <v>1595</v>
      </c>
      <c r="G794" s="21" t="n">
        <f aca="false">E794+F794</f>
        <v>17545</v>
      </c>
      <c r="H794" s="23" t="n">
        <v>412340702</v>
      </c>
      <c r="I794" s="25"/>
    </row>
    <row r="795" customFormat="false" ht="15" hidden="false" customHeight="false" outlineLevel="0" collapsed="false">
      <c r="A795" s="25" t="s">
        <v>1492</v>
      </c>
      <c r="B795" s="25" t="s">
        <v>2688</v>
      </c>
      <c r="C795" s="24" t="n">
        <v>46204</v>
      </c>
      <c r="D795" s="25" t="s">
        <v>85</v>
      </c>
      <c r="E795" s="21" t="n">
        <v>14750</v>
      </c>
      <c r="F795" s="21" t="n">
        <f aca="false">ROUND(ROUND(E795*100,0)/10,0)/100</f>
        <v>1475</v>
      </c>
      <c r="G795" s="21" t="n">
        <f aca="false">E795+F795</f>
        <v>16225</v>
      </c>
      <c r="H795" s="23" t="n">
        <v>412341531</v>
      </c>
      <c r="I795" s="25"/>
    </row>
    <row r="796" customFormat="false" ht="15" hidden="false" customHeight="false" outlineLevel="0" collapsed="false">
      <c r="A796" s="25" t="s">
        <v>1468</v>
      </c>
      <c r="B796" s="25" t="s">
        <v>2689</v>
      </c>
      <c r="C796" s="24" t="n">
        <v>46205</v>
      </c>
      <c r="D796" s="25" t="s">
        <v>119</v>
      </c>
      <c r="E796" s="21" t="n">
        <v>3300</v>
      </c>
      <c r="F796" s="21" t="n">
        <f aca="false">ROUND(ROUND(E796*100,0)/10,0)/100</f>
        <v>330</v>
      </c>
      <c r="G796" s="21" t="n">
        <f aca="false">E796+F796</f>
        <v>3630</v>
      </c>
      <c r="H796" s="23" t="n">
        <v>412340838</v>
      </c>
      <c r="I796" s="25" t="s">
        <v>1469</v>
      </c>
    </row>
    <row r="797" customFormat="false" ht="15" hidden="false" customHeight="false" outlineLevel="0" collapsed="false">
      <c r="A797" s="25" t="s">
        <v>1500</v>
      </c>
      <c r="B797" s="25" t="s">
        <v>2690</v>
      </c>
      <c r="C797" s="24" t="n">
        <v>46205</v>
      </c>
      <c r="D797" s="25" t="s">
        <v>85</v>
      </c>
      <c r="E797" s="21" t="n">
        <v>7250</v>
      </c>
      <c r="F797" s="21" t="n">
        <f aca="false">ROUND(ROUND(E797*100,0)/10,0)/100</f>
        <v>725</v>
      </c>
      <c r="G797" s="21" t="n">
        <f aca="false">E797+F797</f>
        <v>7975</v>
      </c>
      <c r="H797" s="23" t="n">
        <v>412341815</v>
      </c>
      <c r="I797" s="25"/>
    </row>
    <row r="798" customFormat="false" ht="15" hidden="false" customHeight="false" outlineLevel="0" collapsed="false">
      <c r="A798" s="25" t="s">
        <v>1490</v>
      </c>
      <c r="B798" s="25" t="s">
        <v>2691</v>
      </c>
      <c r="C798" s="24" t="n">
        <v>46206</v>
      </c>
      <c r="D798" s="25" t="s">
        <v>119</v>
      </c>
      <c r="E798" s="21" t="n">
        <v>22100</v>
      </c>
      <c r="F798" s="21" t="n">
        <f aca="false">ROUND(ROUND(E798*100,0)/10,0)/100</f>
        <v>2210</v>
      </c>
      <c r="G798" s="21" t="n">
        <f aca="false">E798+F798</f>
        <v>24310</v>
      </c>
      <c r="H798" s="23" t="n">
        <v>412341504</v>
      </c>
      <c r="I798" s="25" t="s">
        <v>1491</v>
      </c>
    </row>
    <row r="799" customFormat="false" ht="15" hidden="false" customHeight="false" outlineLevel="0" collapsed="false">
      <c r="A799" s="25" t="s">
        <v>1505</v>
      </c>
      <c r="B799" s="25" t="s">
        <v>2692</v>
      </c>
      <c r="C799" s="24" t="n">
        <v>46207</v>
      </c>
      <c r="D799" s="25" t="s">
        <v>119</v>
      </c>
      <c r="E799" s="21" t="n">
        <v>14500</v>
      </c>
      <c r="F799" s="21" t="n">
        <f aca="false">ROUND(ROUND(E799*100,0)/10,0)/100</f>
        <v>1450</v>
      </c>
      <c r="G799" s="21" t="n">
        <f aca="false">E799+F799</f>
        <v>15950</v>
      </c>
      <c r="H799" s="23" t="n">
        <v>412342089</v>
      </c>
      <c r="I799" s="25" t="s">
        <v>1506</v>
      </c>
    </row>
    <row r="800" customFormat="false" ht="15" hidden="false" customHeight="false" outlineLevel="0" collapsed="false">
      <c r="A800" s="25" t="s">
        <v>1481</v>
      </c>
      <c r="B800" s="25" t="s">
        <v>2693</v>
      </c>
      <c r="C800" s="24" t="n">
        <v>46208</v>
      </c>
      <c r="D800" s="25" t="s">
        <v>119</v>
      </c>
      <c r="E800" s="21" t="n">
        <v>6400</v>
      </c>
      <c r="F800" s="21" t="n">
        <f aca="false">ROUND(ROUND(E800*100,0)/10,0)/100</f>
        <v>640</v>
      </c>
      <c r="G800" s="21" t="n">
        <f aca="false">E800+F800</f>
        <v>7040</v>
      </c>
      <c r="H800" s="23" t="n">
        <v>412341144</v>
      </c>
      <c r="I800" s="25" t="s">
        <v>1482</v>
      </c>
    </row>
    <row r="801" customFormat="false" ht="15" hidden="false" customHeight="false" outlineLevel="0" collapsed="false">
      <c r="A801" s="25" t="s">
        <v>1498</v>
      </c>
      <c r="B801" s="25" t="s">
        <v>2694</v>
      </c>
      <c r="C801" s="24" t="n">
        <v>46208</v>
      </c>
      <c r="D801" s="25" t="s">
        <v>119</v>
      </c>
      <c r="E801" s="21" t="n">
        <v>24450</v>
      </c>
      <c r="F801" s="21" t="n">
        <f aca="false">ROUND(ROUND(E801*100,0)/10,0)/100</f>
        <v>2445</v>
      </c>
      <c r="G801" s="21" t="n">
        <f aca="false">E801+F801</f>
        <v>26895</v>
      </c>
      <c r="H801" s="23" t="n">
        <v>412341777</v>
      </c>
      <c r="I801" s="25" t="s">
        <v>1499</v>
      </c>
    </row>
    <row r="802" customFormat="false" ht="15" hidden="false" customHeight="false" outlineLevel="0" collapsed="false">
      <c r="A802" s="25" t="s">
        <v>1474</v>
      </c>
      <c r="B802" s="25" t="s">
        <v>2695</v>
      </c>
      <c r="C802" s="24" t="n">
        <v>46209</v>
      </c>
      <c r="D802" s="25" t="s">
        <v>119</v>
      </c>
      <c r="E802" s="21" t="n">
        <v>6450</v>
      </c>
      <c r="F802" s="21" t="n">
        <f aca="false">ROUND(ROUND(E802*100,0)/10,0)/100</f>
        <v>645</v>
      </c>
      <c r="G802" s="21" t="n">
        <f aca="false">E802+F802</f>
        <v>7095</v>
      </c>
      <c r="H802" s="23" t="n">
        <v>412340968</v>
      </c>
      <c r="I802" s="25" t="s">
        <v>1475</v>
      </c>
    </row>
    <row r="803" customFormat="false" ht="15" hidden="false" customHeight="false" outlineLevel="0" collapsed="false">
      <c r="A803" s="25" t="s">
        <v>1487</v>
      </c>
      <c r="B803" s="25" t="s">
        <v>2696</v>
      </c>
      <c r="C803" s="24" t="n">
        <v>46209</v>
      </c>
      <c r="D803" s="25" t="s">
        <v>85</v>
      </c>
      <c r="E803" s="21" t="n">
        <v>6900</v>
      </c>
      <c r="F803" s="21" t="n">
        <f aca="false">ROUND(ROUND(E803*100,0)/10,0)/100</f>
        <v>690</v>
      </c>
      <c r="G803" s="21" t="n">
        <f aca="false">E803+F803</f>
        <v>7590</v>
      </c>
      <c r="H803" s="23" t="n">
        <v>412341421</v>
      </c>
      <c r="I803" s="25"/>
    </row>
    <row r="804" customFormat="false" ht="15" hidden="false" customHeight="false" outlineLevel="0" collapsed="false">
      <c r="A804" s="25" t="s">
        <v>1495</v>
      </c>
      <c r="B804" s="25" t="s">
        <v>2697</v>
      </c>
      <c r="C804" s="24" t="n">
        <v>46209</v>
      </c>
      <c r="D804" s="25" t="s">
        <v>85</v>
      </c>
      <c r="E804" s="21" t="n">
        <v>7200</v>
      </c>
      <c r="F804" s="21" t="n">
        <f aca="false">ROUND(ROUND(E804*100,0)/10,0)/100</f>
        <v>720</v>
      </c>
      <c r="G804" s="21" t="n">
        <f aca="false">E804+F804</f>
        <v>7920</v>
      </c>
      <c r="H804" s="23" t="n">
        <v>412341599</v>
      </c>
      <c r="I804" s="25"/>
    </row>
    <row r="805" customFormat="false" ht="15" hidden="false" customHeight="false" outlineLevel="0" collapsed="false">
      <c r="A805" s="25" t="s">
        <v>1496</v>
      </c>
      <c r="B805" s="25" t="s">
        <v>2698</v>
      </c>
      <c r="C805" s="24" t="n">
        <v>46209</v>
      </c>
      <c r="D805" s="25" t="s">
        <v>85</v>
      </c>
      <c r="E805" s="21" t="n">
        <v>5750</v>
      </c>
      <c r="F805" s="21" t="n">
        <f aca="false">ROUND(ROUND(E805*100,0)/10,0)/100</f>
        <v>575</v>
      </c>
      <c r="G805" s="21" t="n">
        <f aca="false">E805+F805</f>
        <v>6325</v>
      </c>
      <c r="H805" s="23" t="n">
        <v>412341675</v>
      </c>
      <c r="I805" s="25"/>
    </row>
    <row r="806" customFormat="false" ht="15" hidden="false" customHeight="false" outlineLevel="0" collapsed="false">
      <c r="A806" s="25" t="s">
        <v>1501</v>
      </c>
      <c r="B806" s="25" t="s">
        <v>2699</v>
      </c>
      <c r="C806" s="24" t="n">
        <v>46209</v>
      </c>
      <c r="D806" s="25" t="s">
        <v>85</v>
      </c>
      <c r="E806" s="21" t="n">
        <v>18200</v>
      </c>
      <c r="F806" s="21" t="n">
        <f aca="false">ROUND(ROUND(E806*100,0)/10,0)/100</f>
        <v>1820</v>
      </c>
      <c r="G806" s="21" t="n">
        <f aca="false">E806+F806</f>
        <v>20020</v>
      </c>
      <c r="H806" s="23" t="n">
        <v>412341892</v>
      </c>
      <c r="I806" s="25"/>
    </row>
    <row r="807" customFormat="false" ht="15" hidden="false" customHeight="false" outlineLevel="0" collapsed="false">
      <c r="A807" s="25" t="s">
        <v>1508</v>
      </c>
      <c r="B807" s="25" t="s">
        <v>2700</v>
      </c>
      <c r="C807" s="24" t="n">
        <v>46209</v>
      </c>
      <c r="D807" s="25" t="s">
        <v>85</v>
      </c>
      <c r="E807" s="21" t="n">
        <v>16700</v>
      </c>
      <c r="F807" s="21" t="n">
        <f aca="false">ROUND(ROUND(E807*100,0)/10,0)/100</f>
        <v>1670</v>
      </c>
      <c r="G807" s="21" t="n">
        <f aca="false">E807+F807</f>
        <v>18370</v>
      </c>
      <c r="H807" s="23" t="n">
        <v>412342156</v>
      </c>
      <c r="I807" s="25"/>
    </row>
    <row r="808" customFormat="false" ht="15" hidden="false" customHeight="false" outlineLevel="0" collapsed="false">
      <c r="A808" s="25" t="s">
        <v>1509</v>
      </c>
      <c r="B808" s="25" t="s">
        <v>2701</v>
      </c>
      <c r="C808" s="24" t="n">
        <v>46209</v>
      </c>
      <c r="D808" s="25" t="s">
        <v>119</v>
      </c>
      <c r="E808" s="21" t="n">
        <v>6550</v>
      </c>
      <c r="F808" s="21" t="n">
        <f aca="false">ROUND(ROUND(E808*100,0)/10,0)/100</f>
        <v>655</v>
      </c>
      <c r="G808" s="21" t="n">
        <f aca="false">E808+F808</f>
        <v>7205</v>
      </c>
      <c r="H808" s="23" t="n">
        <v>412342202</v>
      </c>
      <c r="I808" s="25" t="s">
        <v>1510</v>
      </c>
    </row>
    <row r="809" customFormat="false" ht="15" hidden="false" customHeight="false" outlineLevel="0" collapsed="false">
      <c r="A809" s="25" t="s">
        <v>1511</v>
      </c>
      <c r="B809" s="25" t="s">
        <v>2702</v>
      </c>
      <c r="C809" s="24" t="n">
        <v>46209</v>
      </c>
      <c r="D809" s="25" t="s">
        <v>119</v>
      </c>
      <c r="E809" s="21" t="n">
        <v>17000</v>
      </c>
      <c r="F809" s="21" t="n">
        <f aca="false">ROUND(ROUND(E809*100,0)/10,0)/100</f>
        <v>1700</v>
      </c>
      <c r="G809" s="21" t="n">
        <f aca="false">E809+F809</f>
        <v>18700</v>
      </c>
      <c r="H809" s="23" t="n">
        <v>412342236</v>
      </c>
      <c r="I809" s="25" t="s">
        <v>1512</v>
      </c>
    </row>
    <row r="810" customFormat="false" ht="15" hidden="false" customHeight="false" outlineLevel="0" collapsed="false">
      <c r="A810" s="25" t="s">
        <v>1483</v>
      </c>
      <c r="B810" s="25" t="s">
        <v>2703</v>
      </c>
      <c r="C810" s="24" t="n">
        <v>46211</v>
      </c>
      <c r="D810" s="25" t="s">
        <v>85</v>
      </c>
      <c r="E810" s="21" t="n">
        <v>36750</v>
      </c>
      <c r="F810" s="21" t="n">
        <f aca="false">ROUND(ROUND(E810*100,0)/10,0)/100</f>
        <v>3675</v>
      </c>
      <c r="G810" s="21" t="n">
        <f aca="false">E810+F810</f>
        <v>40425</v>
      </c>
      <c r="H810" s="23" t="n">
        <v>412341281</v>
      </c>
      <c r="I810" s="25"/>
    </row>
    <row r="811" customFormat="false" ht="15" hidden="false" customHeight="false" outlineLevel="0" collapsed="false">
      <c r="A811" s="25" t="s">
        <v>1497</v>
      </c>
      <c r="B811" s="25" t="s">
        <v>2704</v>
      </c>
      <c r="C811" s="24" t="n">
        <v>46211</v>
      </c>
      <c r="D811" s="25" t="s">
        <v>85</v>
      </c>
      <c r="E811" s="21" t="n">
        <v>25650</v>
      </c>
      <c r="F811" s="21" t="n">
        <f aca="false">ROUND(ROUND(E811*100,0)/10,0)/100</f>
        <v>2565</v>
      </c>
      <c r="G811" s="21" t="n">
        <f aca="false">E811+F811</f>
        <v>28215</v>
      </c>
      <c r="H811" s="23" t="n">
        <v>412341751</v>
      </c>
      <c r="I811" s="25"/>
    </row>
    <row r="812" customFormat="false" ht="15" hidden="false" customHeight="false" outlineLevel="0" collapsed="false">
      <c r="A812" s="25" t="s">
        <v>1502</v>
      </c>
      <c r="B812" s="25" t="s">
        <v>2705</v>
      </c>
      <c r="C812" s="24" t="n">
        <v>46211</v>
      </c>
      <c r="D812" s="25" t="s">
        <v>85</v>
      </c>
      <c r="E812" s="21" t="n">
        <v>25650</v>
      </c>
      <c r="F812" s="21" t="n">
        <f aca="false">ROUND(ROUND(E812*100,0)/10,0)/100</f>
        <v>2565</v>
      </c>
      <c r="G812" s="21" t="n">
        <f aca="false">E812+F812</f>
        <v>28215</v>
      </c>
      <c r="H812" s="23" t="n">
        <v>412341931</v>
      </c>
      <c r="I812" s="25"/>
    </row>
    <row r="813" customFormat="false" ht="15" hidden="false" customHeight="false" outlineLevel="0" collapsed="false">
      <c r="A813" s="25" t="s">
        <v>1515</v>
      </c>
      <c r="B813" s="25" t="s">
        <v>2706</v>
      </c>
      <c r="C813" s="24" t="n">
        <v>46211</v>
      </c>
      <c r="D813" s="25" t="s">
        <v>119</v>
      </c>
      <c r="E813" s="21" t="n">
        <v>23300</v>
      </c>
      <c r="F813" s="21" t="n">
        <f aca="false">ROUND(ROUND(E813*100,0)/10,0)/100</f>
        <v>2330</v>
      </c>
      <c r="G813" s="21" t="n">
        <f aca="false">E813+F813</f>
        <v>25630</v>
      </c>
      <c r="H813" s="23" t="n">
        <v>412342423</v>
      </c>
      <c r="I813" s="25" t="s">
        <v>1516</v>
      </c>
    </row>
    <row r="814" customFormat="false" ht="15" hidden="false" customHeight="false" outlineLevel="0" collapsed="false">
      <c r="A814" s="25" t="s">
        <v>1503</v>
      </c>
      <c r="B814" s="25" t="s">
        <v>2707</v>
      </c>
      <c r="C814" s="24" t="n">
        <v>46212</v>
      </c>
      <c r="D814" s="25" t="s">
        <v>119</v>
      </c>
      <c r="E814" s="21" t="n">
        <v>7350</v>
      </c>
      <c r="F814" s="21" t="n">
        <f aca="false">ROUND(ROUND(E814*100,0)/10,0)/100</f>
        <v>735</v>
      </c>
      <c r="G814" s="21" t="n">
        <f aca="false">E814+F814</f>
        <v>8085</v>
      </c>
      <c r="H814" s="23" t="n">
        <v>412342002</v>
      </c>
      <c r="I814" s="25" t="s">
        <v>1504</v>
      </c>
    </row>
    <row r="815" customFormat="false" ht="15" hidden="false" customHeight="false" outlineLevel="0" collapsed="false">
      <c r="A815" s="25" t="s">
        <v>1519</v>
      </c>
      <c r="B815" s="25" t="s">
        <v>2708</v>
      </c>
      <c r="C815" s="24" t="n">
        <v>46212</v>
      </c>
      <c r="D815" s="25" t="s">
        <v>119</v>
      </c>
      <c r="E815" s="21" t="n">
        <v>5150</v>
      </c>
      <c r="F815" s="21" t="n">
        <f aca="false">ROUND(ROUND(E815*100,0)/10,0)/100</f>
        <v>515</v>
      </c>
      <c r="G815" s="21" t="n">
        <f aca="false">E815+F815</f>
        <v>5665</v>
      </c>
      <c r="H815" s="23" t="n">
        <v>412342532</v>
      </c>
      <c r="I815" s="25" t="s">
        <v>1520</v>
      </c>
    </row>
    <row r="816" customFormat="false" ht="15" hidden="false" customHeight="false" outlineLevel="0" collapsed="false">
      <c r="A816" s="25" t="s">
        <v>1521</v>
      </c>
      <c r="B816" s="25" t="s">
        <v>2709</v>
      </c>
      <c r="C816" s="24" t="n">
        <v>46212</v>
      </c>
      <c r="D816" s="25" t="s">
        <v>119</v>
      </c>
      <c r="E816" s="21" t="n">
        <v>15700</v>
      </c>
      <c r="F816" s="21" t="n">
        <f aca="false">ROUND(ROUND(E816*100,0)/10,0)/100</f>
        <v>1570</v>
      </c>
      <c r="G816" s="21" t="n">
        <f aca="false">E816+F816</f>
        <v>17270</v>
      </c>
      <c r="H816" s="23" t="n">
        <v>412342579</v>
      </c>
      <c r="I816" s="25" t="s">
        <v>1522</v>
      </c>
    </row>
    <row r="817" customFormat="false" ht="15" hidden="false" customHeight="false" outlineLevel="0" collapsed="false">
      <c r="A817" s="25" t="s">
        <v>1493</v>
      </c>
      <c r="B817" s="25" t="s">
        <v>2710</v>
      </c>
      <c r="C817" s="24" t="n">
        <v>46213</v>
      </c>
      <c r="D817" s="25" t="s">
        <v>119</v>
      </c>
      <c r="E817" s="21" t="n">
        <v>8200</v>
      </c>
      <c r="F817" s="21" t="n">
        <f aca="false">ROUND(ROUND(E817*100,0)/10,0)/100</f>
        <v>820</v>
      </c>
      <c r="G817" s="21" t="n">
        <f aca="false">E817+F817</f>
        <v>9020</v>
      </c>
      <c r="H817" s="23" t="n">
        <v>412341578</v>
      </c>
      <c r="I817" s="25" t="s">
        <v>1494</v>
      </c>
    </row>
    <row r="818" customFormat="false" ht="15" hidden="false" customHeight="false" outlineLevel="0" collapsed="false">
      <c r="A818" s="25" t="s">
        <v>1517</v>
      </c>
      <c r="B818" s="25" t="s">
        <v>2711</v>
      </c>
      <c r="C818" s="24" t="n">
        <v>46213</v>
      </c>
      <c r="D818" s="25" t="s">
        <v>119</v>
      </c>
      <c r="E818" s="21" t="n">
        <v>9850</v>
      </c>
      <c r="F818" s="21" t="n">
        <f aca="false">ROUND(ROUND(E818*100,0)/10,0)/100</f>
        <v>985</v>
      </c>
      <c r="G818" s="21" t="n">
        <f aca="false">E818+F818</f>
        <v>10835</v>
      </c>
      <c r="H818" s="23" t="n">
        <v>412342450</v>
      </c>
      <c r="I818" s="25" t="s">
        <v>1518</v>
      </c>
    </row>
    <row r="819" customFormat="false" ht="15" hidden="false" customHeight="false" outlineLevel="0" collapsed="false">
      <c r="A819" s="25" t="s">
        <v>1535</v>
      </c>
      <c r="B819" s="25" t="s">
        <v>2712</v>
      </c>
      <c r="C819" s="24" t="n">
        <v>46213</v>
      </c>
      <c r="D819" s="25" t="s">
        <v>85</v>
      </c>
      <c r="E819" s="21" t="n">
        <v>36250</v>
      </c>
      <c r="F819" s="21" t="n">
        <f aca="false">ROUND(ROUND(E819*100,0)/10,0)/100</f>
        <v>3625</v>
      </c>
      <c r="G819" s="21" t="n">
        <f aca="false">E819+F819</f>
        <v>39875</v>
      </c>
      <c r="H819" s="23" t="n">
        <v>412342999</v>
      </c>
      <c r="I819" s="25"/>
    </row>
    <row r="820" customFormat="false" ht="15" hidden="false" customHeight="false" outlineLevel="0" collapsed="false">
      <c r="A820" s="25" t="s">
        <v>1524</v>
      </c>
      <c r="B820" s="25" t="s">
        <v>2713</v>
      </c>
      <c r="C820" s="24" t="n">
        <v>46215</v>
      </c>
      <c r="D820" s="25" t="s">
        <v>119</v>
      </c>
      <c r="E820" s="21" t="n">
        <v>7350</v>
      </c>
      <c r="F820" s="21" t="n">
        <f aca="false">ROUND(ROUND(E820*100,0)/10,0)/100</f>
        <v>735</v>
      </c>
      <c r="G820" s="21" t="n">
        <f aca="false">E820+F820</f>
        <v>8085</v>
      </c>
      <c r="H820" s="23" t="n">
        <v>412342638</v>
      </c>
      <c r="I820" s="25" t="s">
        <v>1525</v>
      </c>
    </row>
    <row r="821" customFormat="false" ht="15" hidden="false" customHeight="false" outlineLevel="0" collapsed="false">
      <c r="A821" s="25" t="s">
        <v>1540</v>
      </c>
      <c r="B821" s="25" t="s">
        <v>2714</v>
      </c>
      <c r="C821" s="24" t="n">
        <v>46216</v>
      </c>
      <c r="D821" s="25" t="s">
        <v>85</v>
      </c>
      <c r="E821" s="21" t="n">
        <v>44650</v>
      </c>
      <c r="F821" s="21" t="n">
        <f aca="false">ROUND(ROUND(E821*100,0)/10,0)/100</f>
        <v>4465</v>
      </c>
      <c r="G821" s="21" t="n">
        <f aca="false">E821+F821</f>
        <v>49115</v>
      </c>
      <c r="H821" s="23" t="n">
        <v>412343154</v>
      </c>
      <c r="I821" s="25"/>
    </row>
    <row r="822" customFormat="false" ht="15" hidden="false" customHeight="false" outlineLevel="0" collapsed="false">
      <c r="A822" s="25" t="s">
        <v>1507</v>
      </c>
      <c r="B822" s="25" t="s">
        <v>2715</v>
      </c>
      <c r="C822" s="24" t="n">
        <v>46217</v>
      </c>
      <c r="D822" s="25" t="s">
        <v>85</v>
      </c>
      <c r="E822" s="21" t="n">
        <v>15600</v>
      </c>
      <c r="F822" s="21" t="n">
        <f aca="false">ROUND(ROUND(E822*100,0)/10,0)/100</f>
        <v>1560</v>
      </c>
      <c r="G822" s="21" t="n">
        <f aca="false">E822+F822</f>
        <v>17160</v>
      </c>
      <c r="H822" s="23" t="n">
        <v>412342123</v>
      </c>
      <c r="I822" s="25"/>
    </row>
    <row r="823" customFormat="false" ht="15" hidden="false" customHeight="false" outlineLevel="0" collapsed="false">
      <c r="A823" s="25" t="s">
        <v>1514</v>
      </c>
      <c r="B823" s="25" t="s">
        <v>2716</v>
      </c>
      <c r="C823" s="24" t="n">
        <v>46217</v>
      </c>
      <c r="D823" s="25" t="s">
        <v>85</v>
      </c>
      <c r="E823" s="21" t="n">
        <v>19350</v>
      </c>
      <c r="F823" s="21" t="n">
        <f aca="false">ROUND(ROUND(E823*100,0)/10,0)/100</f>
        <v>1935</v>
      </c>
      <c r="G823" s="21" t="n">
        <f aca="false">E823+F823</f>
        <v>21285</v>
      </c>
      <c r="H823" s="23" t="n">
        <v>412342331</v>
      </c>
      <c r="I823" s="25"/>
    </row>
    <row r="824" customFormat="false" ht="15" hidden="false" customHeight="false" outlineLevel="0" collapsed="false">
      <c r="A824" s="25" t="s">
        <v>1513</v>
      </c>
      <c r="B824" s="25" t="s">
        <v>2717</v>
      </c>
      <c r="C824" s="24" t="n">
        <v>46219</v>
      </c>
      <c r="D824" s="25" t="s">
        <v>85</v>
      </c>
      <c r="E824" s="21" t="n">
        <v>20550</v>
      </c>
      <c r="F824" s="21" t="n">
        <f aca="false">ROUND(ROUND(E824*100,0)/10,0)/100</f>
        <v>2055</v>
      </c>
      <c r="G824" s="21" t="n">
        <f aca="false">E824+F824</f>
        <v>22605</v>
      </c>
      <c r="H824" s="23" t="n">
        <v>412342298</v>
      </c>
      <c r="I824" s="25"/>
    </row>
    <row r="825" customFormat="false" ht="15" hidden="false" customHeight="false" outlineLevel="0" collapsed="false">
      <c r="A825" s="25" t="s">
        <v>1538</v>
      </c>
      <c r="B825" s="25" t="s">
        <v>2718</v>
      </c>
      <c r="C825" s="24" t="n">
        <v>46219</v>
      </c>
      <c r="D825" s="25" t="s">
        <v>119</v>
      </c>
      <c r="E825" s="21" t="n">
        <v>6900</v>
      </c>
      <c r="F825" s="21" t="n">
        <f aca="false">ROUND(ROUND(E825*100,0)/10,0)/100</f>
        <v>690</v>
      </c>
      <c r="G825" s="21" t="n">
        <f aca="false">E825+F825</f>
        <v>7590</v>
      </c>
      <c r="H825" s="23" t="n">
        <v>412343134</v>
      </c>
      <c r="I825" s="25" t="s">
        <v>1539</v>
      </c>
    </row>
    <row r="826" customFormat="false" ht="15" hidden="false" customHeight="false" outlineLevel="0" collapsed="false">
      <c r="A826" s="25" t="s">
        <v>1545</v>
      </c>
      <c r="B826" s="25" t="s">
        <v>2719</v>
      </c>
      <c r="C826" s="24" t="n">
        <v>46219</v>
      </c>
      <c r="D826" s="25" t="s">
        <v>119</v>
      </c>
      <c r="E826" s="21" t="n">
        <v>16100</v>
      </c>
      <c r="F826" s="21" t="n">
        <f aca="false">ROUND(ROUND(E826*100,0)/10,0)/100</f>
        <v>1610</v>
      </c>
      <c r="G826" s="21" t="n">
        <f aca="false">E826+F826</f>
        <v>17710</v>
      </c>
      <c r="H826" s="23" t="n">
        <v>412343316</v>
      </c>
      <c r="I826" s="25" t="s">
        <v>1546</v>
      </c>
    </row>
    <row r="827" customFormat="false" ht="15" hidden="false" customHeight="false" outlineLevel="0" collapsed="false">
      <c r="A827" s="25" t="s">
        <v>1551</v>
      </c>
      <c r="B827" s="25" t="s">
        <v>2720</v>
      </c>
      <c r="C827" s="24" t="n">
        <v>46219</v>
      </c>
      <c r="D827" s="25" t="s">
        <v>119</v>
      </c>
      <c r="E827" s="21" t="n">
        <v>23450</v>
      </c>
      <c r="F827" s="21" t="n">
        <f aca="false">ROUND(ROUND(E827*100,0)/10,0)/100</f>
        <v>2345</v>
      </c>
      <c r="G827" s="21" t="n">
        <f aca="false">E827+F827</f>
        <v>25795</v>
      </c>
      <c r="H827" s="23" t="n">
        <v>412343485</v>
      </c>
      <c r="I827" s="25" t="s">
        <v>1552</v>
      </c>
    </row>
    <row r="828" customFormat="false" ht="15" hidden="false" customHeight="false" outlineLevel="0" collapsed="false">
      <c r="A828" s="25" t="s">
        <v>1532</v>
      </c>
      <c r="B828" s="25" t="s">
        <v>2721</v>
      </c>
      <c r="C828" s="24" t="n">
        <v>46220</v>
      </c>
      <c r="D828" s="25" t="s">
        <v>85</v>
      </c>
      <c r="E828" s="21" t="n">
        <v>12650</v>
      </c>
      <c r="F828" s="21" t="n">
        <f aca="false">ROUND(ROUND(E828*100,0)/10,0)/100</f>
        <v>1265</v>
      </c>
      <c r="G828" s="21" t="n">
        <f aca="false">E828+F828</f>
        <v>13915</v>
      </c>
      <c r="H828" s="23" t="n">
        <v>412342947</v>
      </c>
      <c r="I828" s="25"/>
    </row>
    <row r="829" customFormat="false" ht="15" hidden="false" customHeight="false" outlineLevel="0" collapsed="false">
      <c r="A829" s="25" t="s">
        <v>1536</v>
      </c>
      <c r="B829" s="25" t="s">
        <v>2722</v>
      </c>
      <c r="C829" s="24" t="n">
        <v>46220</v>
      </c>
      <c r="D829" s="25" t="s">
        <v>85</v>
      </c>
      <c r="E829" s="21" t="n">
        <v>8300</v>
      </c>
      <c r="F829" s="21" t="n">
        <f aca="false">ROUND(ROUND(E829*100,0)/10,0)/100</f>
        <v>830</v>
      </c>
      <c r="G829" s="21" t="n">
        <f aca="false">E829+F829</f>
        <v>9130</v>
      </c>
      <c r="H829" s="23" t="n">
        <v>412343052</v>
      </c>
      <c r="I829" s="25"/>
    </row>
    <row r="830" customFormat="false" ht="15" hidden="false" customHeight="false" outlineLevel="0" collapsed="false">
      <c r="A830" s="25" t="s">
        <v>1541</v>
      </c>
      <c r="B830" s="25" t="s">
        <v>2723</v>
      </c>
      <c r="C830" s="24" t="n">
        <v>46220</v>
      </c>
      <c r="D830" s="25" t="s">
        <v>119</v>
      </c>
      <c r="E830" s="21" t="n">
        <v>25550</v>
      </c>
      <c r="F830" s="21" t="n">
        <f aca="false">ROUND(ROUND(E830*100,0)/10,0)/100</f>
        <v>2555</v>
      </c>
      <c r="G830" s="21" t="n">
        <f aca="false">E830+F830</f>
        <v>28105</v>
      </c>
      <c r="H830" s="23" t="n">
        <v>412343232</v>
      </c>
      <c r="I830" s="25" t="s">
        <v>1542</v>
      </c>
    </row>
    <row r="831" customFormat="false" ht="15" hidden="false" customHeight="false" outlineLevel="0" collapsed="false">
      <c r="A831" s="25" t="s">
        <v>1553</v>
      </c>
      <c r="B831" s="25" t="s">
        <v>2724</v>
      </c>
      <c r="C831" s="24" t="n">
        <v>46220</v>
      </c>
      <c r="D831" s="25" t="s">
        <v>85</v>
      </c>
      <c r="E831" s="21" t="n">
        <v>6700</v>
      </c>
      <c r="F831" s="21" t="n">
        <f aca="false">ROUND(ROUND(E831*100,0)/10,0)/100</f>
        <v>670</v>
      </c>
      <c r="G831" s="21" t="n">
        <f aca="false">E831+F831</f>
        <v>7370</v>
      </c>
      <c r="H831" s="23" t="n">
        <v>412343512</v>
      </c>
      <c r="I831" s="25"/>
    </row>
    <row r="832" customFormat="false" ht="15" hidden="false" customHeight="false" outlineLevel="0" collapsed="false">
      <c r="A832" s="25" t="s">
        <v>1547</v>
      </c>
      <c r="B832" s="25" t="s">
        <v>2725</v>
      </c>
      <c r="C832" s="24" t="n">
        <v>46221</v>
      </c>
      <c r="D832" s="25" t="s">
        <v>85</v>
      </c>
      <c r="E832" s="21" t="n">
        <v>27750</v>
      </c>
      <c r="F832" s="21" t="n">
        <f aca="false">ROUND(ROUND(E832*100,0)/10,0)/100</f>
        <v>2775</v>
      </c>
      <c r="G832" s="21" t="n">
        <f aca="false">E832+F832</f>
        <v>30525</v>
      </c>
      <c r="H832" s="23" t="n">
        <v>412343352</v>
      </c>
      <c r="I832" s="25"/>
    </row>
    <row r="833" customFormat="false" ht="15" hidden="false" customHeight="false" outlineLevel="0" collapsed="false">
      <c r="A833" s="25" t="s">
        <v>1567</v>
      </c>
      <c r="B833" s="25" t="s">
        <v>2726</v>
      </c>
      <c r="C833" s="24" t="n">
        <v>46221</v>
      </c>
      <c r="D833" s="25" t="s">
        <v>119</v>
      </c>
      <c r="E833" s="21" t="n">
        <v>17450</v>
      </c>
      <c r="F833" s="21" t="n">
        <f aca="false">ROUND(ROUND(E833*100,0)/10,0)/100</f>
        <v>1745</v>
      </c>
      <c r="G833" s="21" t="n">
        <f aca="false">E833+F833</f>
        <v>19195</v>
      </c>
      <c r="H833" s="23" t="n">
        <v>412343947</v>
      </c>
      <c r="I833" s="25" t="s">
        <v>1568</v>
      </c>
    </row>
    <row r="834" customFormat="false" ht="15" hidden="false" customHeight="false" outlineLevel="0" collapsed="false">
      <c r="A834" s="25" t="s">
        <v>1526</v>
      </c>
      <c r="B834" s="25" t="s">
        <v>2727</v>
      </c>
      <c r="C834" s="24" t="n">
        <v>46222</v>
      </c>
      <c r="D834" s="25" t="s">
        <v>85</v>
      </c>
      <c r="E834" s="21" t="n">
        <v>7000</v>
      </c>
      <c r="F834" s="21" t="n">
        <f aca="false">ROUND(ROUND(E834*100,0)/10,0)/100</f>
        <v>700</v>
      </c>
      <c r="G834" s="21" t="n">
        <f aca="false">E834+F834</f>
        <v>7700</v>
      </c>
      <c r="H834" s="23" t="n">
        <v>412342664</v>
      </c>
      <c r="I834" s="25"/>
    </row>
    <row r="835" customFormat="false" ht="15" hidden="false" customHeight="false" outlineLevel="0" collapsed="false">
      <c r="A835" s="25" t="s">
        <v>1531</v>
      </c>
      <c r="B835" s="25" t="s">
        <v>2728</v>
      </c>
      <c r="C835" s="24" t="n">
        <v>46222</v>
      </c>
      <c r="D835" s="25" t="s">
        <v>85</v>
      </c>
      <c r="E835" s="21" t="n">
        <v>40050</v>
      </c>
      <c r="F835" s="21" t="n">
        <f aca="false">ROUND(ROUND(E835*100,0)/10,0)/100</f>
        <v>4005</v>
      </c>
      <c r="G835" s="21" t="n">
        <f aca="false">E835+F835</f>
        <v>44055</v>
      </c>
      <c r="H835" s="23" t="n">
        <v>412342893</v>
      </c>
      <c r="I835" s="25"/>
    </row>
    <row r="836" customFormat="false" ht="15" hidden="false" customHeight="false" outlineLevel="0" collapsed="false">
      <c r="A836" s="25" t="s">
        <v>1534</v>
      </c>
      <c r="B836" s="25" t="s">
        <v>2729</v>
      </c>
      <c r="C836" s="24" t="n">
        <v>46222</v>
      </c>
      <c r="D836" s="25" t="s">
        <v>85</v>
      </c>
      <c r="E836" s="21" t="n">
        <v>18950</v>
      </c>
      <c r="F836" s="21" t="n">
        <f aca="false">ROUND(ROUND(E836*100,0)/10,0)/100</f>
        <v>1895</v>
      </c>
      <c r="G836" s="21" t="n">
        <f aca="false">E836+F836</f>
        <v>20845</v>
      </c>
      <c r="H836" s="23" t="n">
        <v>412342962</v>
      </c>
      <c r="I836" s="25"/>
    </row>
    <row r="837" customFormat="false" ht="15" hidden="false" customHeight="false" outlineLevel="0" collapsed="false">
      <c r="A837" s="25" t="s">
        <v>1537</v>
      </c>
      <c r="B837" s="25" t="s">
        <v>2730</v>
      </c>
      <c r="C837" s="24" t="n">
        <v>46222</v>
      </c>
      <c r="D837" s="25" t="s">
        <v>85</v>
      </c>
      <c r="E837" s="21" t="n">
        <v>6550</v>
      </c>
      <c r="F837" s="21" t="n">
        <f aca="false">ROUND(ROUND(E837*100,0)/10,0)/100</f>
        <v>655</v>
      </c>
      <c r="G837" s="21" t="n">
        <f aca="false">E837+F837</f>
        <v>7205</v>
      </c>
      <c r="H837" s="23" t="n">
        <v>412343077</v>
      </c>
      <c r="I837" s="25"/>
    </row>
    <row r="838" customFormat="false" ht="15" hidden="false" customHeight="false" outlineLevel="0" collapsed="false">
      <c r="A838" s="25" t="s">
        <v>1565</v>
      </c>
      <c r="B838" s="25" t="s">
        <v>2731</v>
      </c>
      <c r="C838" s="24" t="n">
        <v>46222</v>
      </c>
      <c r="D838" s="25" t="s">
        <v>119</v>
      </c>
      <c r="E838" s="21" t="n">
        <v>19150</v>
      </c>
      <c r="F838" s="21" t="n">
        <f aca="false">ROUND(ROUND(E838*100,0)/10,0)/100</f>
        <v>1915</v>
      </c>
      <c r="G838" s="21" t="n">
        <f aca="false">E838+F838</f>
        <v>21065</v>
      </c>
      <c r="H838" s="23" t="n">
        <v>412343850</v>
      </c>
      <c r="I838" s="25" t="s">
        <v>1566</v>
      </c>
    </row>
    <row r="839" customFormat="false" ht="15" hidden="false" customHeight="false" outlineLevel="0" collapsed="false">
      <c r="A839" s="25" t="s">
        <v>1569</v>
      </c>
      <c r="B839" s="25" t="s">
        <v>2732</v>
      </c>
      <c r="C839" s="24" t="n">
        <v>46222</v>
      </c>
      <c r="D839" s="25" t="s">
        <v>119</v>
      </c>
      <c r="E839" s="21" t="n">
        <v>34800</v>
      </c>
      <c r="F839" s="21" t="n">
        <f aca="false">ROUND(ROUND(E839*100,0)/10,0)/100</f>
        <v>3480</v>
      </c>
      <c r="G839" s="21" t="n">
        <f aca="false">E839+F839</f>
        <v>38280</v>
      </c>
      <c r="H839" s="23" t="n">
        <v>412343962</v>
      </c>
      <c r="I839" s="25" t="s">
        <v>1570</v>
      </c>
    </row>
    <row r="840" customFormat="false" ht="15" hidden="false" customHeight="false" outlineLevel="0" collapsed="false">
      <c r="A840" s="25" t="s">
        <v>1529</v>
      </c>
      <c r="B840" s="25" t="s">
        <v>2733</v>
      </c>
      <c r="C840" s="24" t="n">
        <v>46223</v>
      </c>
      <c r="D840" s="25" t="s">
        <v>85</v>
      </c>
      <c r="E840" s="21" t="n">
        <v>12450</v>
      </c>
      <c r="F840" s="21" t="n">
        <f aca="false">ROUND(ROUND(E840*100,0)/10,0)/100</f>
        <v>1245</v>
      </c>
      <c r="G840" s="21" t="n">
        <f aca="false">E840+F840</f>
        <v>13695</v>
      </c>
      <c r="H840" s="23" t="n">
        <v>412342813</v>
      </c>
      <c r="I840" s="25"/>
    </row>
    <row r="841" customFormat="false" ht="15" hidden="false" customHeight="false" outlineLevel="0" collapsed="false">
      <c r="A841" s="25" t="s">
        <v>1543</v>
      </c>
      <c r="B841" s="25" t="s">
        <v>2734</v>
      </c>
      <c r="C841" s="24" t="n">
        <v>46223</v>
      </c>
      <c r="D841" s="25" t="s">
        <v>119</v>
      </c>
      <c r="E841" s="21" t="n">
        <v>27450</v>
      </c>
      <c r="F841" s="21" t="n">
        <f aca="false">ROUND(ROUND(E841*100,0)/10,0)/100</f>
        <v>2745</v>
      </c>
      <c r="G841" s="21" t="n">
        <f aca="false">E841+F841</f>
        <v>30195</v>
      </c>
      <c r="H841" s="23" t="n">
        <v>412343274</v>
      </c>
      <c r="I841" s="25" t="s">
        <v>1544</v>
      </c>
    </row>
    <row r="842" customFormat="false" ht="15" hidden="false" customHeight="false" outlineLevel="0" collapsed="false">
      <c r="A842" s="25" t="s">
        <v>1523</v>
      </c>
      <c r="B842" s="25" t="s">
        <v>2735</v>
      </c>
      <c r="C842" s="24" t="n">
        <v>46224</v>
      </c>
      <c r="D842" s="25" t="s">
        <v>85</v>
      </c>
      <c r="E842" s="21" t="n">
        <v>21850</v>
      </c>
      <c r="F842" s="21" t="n">
        <f aca="false">ROUND(ROUND(E842*100,0)/10,0)/100</f>
        <v>2185</v>
      </c>
      <c r="G842" s="21" t="n">
        <f aca="false">E842+F842</f>
        <v>24035</v>
      </c>
      <c r="H842" s="23" t="n">
        <v>412342613</v>
      </c>
      <c r="I842" s="25"/>
    </row>
    <row r="843" customFormat="false" ht="15" hidden="false" customHeight="false" outlineLevel="0" collapsed="false">
      <c r="A843" s="25" t="s">
        <v>1530</v>
      </c>
      <c r="B843" s="25" t="s">
        <v>2736</v>
      </c>
      <c r="C843" s="24" t="n">
        <v>46224</v>
      </c>
      <c r="D843" s="25" t="s">
        <v>85</v>
      </c>
      <c r="E843" s="21" t="n">
        <v>13150</v>
      </c>
      <c r="F843" s="21" t="n">
        <f aca="false">ROUND(ROUND(E843*100,0)/10,0)/100</f>
        <v>1315</v>
      </c>
      <c r="G843" s="21" t="n">
        <f aca="false">E843+F843</f>
        <v>14465</v>
      </c>
      <c r="H843" s="23" t="n">
        <v>412342861</v>
      </c>
      <c r="I843" s="25"/>
    </row>
    <row r="844" customFormat="false" ht="15" hidden="false" customHeight="false" outlineLevel="0" collapsed="false">
      <c r="A844" s="25" t="s">
        <v>1560</v>
      </c>
      <c r="B844" s="25" t="s">
        <v>2737</v>
      </c>
      <c r="C844" s="24" t="n">
        <v>46224</v>
      </c>
      <c r="D844" s="25" t="s">
        <v>85</v>
      </c>
      <c r="E844" s="21" t="n">
        <v>7050</v>
      </c>
      <c r="F844" s="21" t="n">
        <f aca="false">ROUND(ROUND(E844*100,0)/10,0)/100</f>
        <v>705</v>
      </c>
      <c r="G844" s="21" t="n">
        <f aca="false">E844+F844</f>
        <v>7755</v>
      </c>
      <c r="H844" s="23" t="n">
        <v>412343672</v>
      </c>
      <c r="I844" s="25"/>
    </row>
    <row r="845" customFormat="false" ht="15" hidden="false" customHeight="false" outlineLevel="0" collapsed="false">
      <c r="A845" s="25" t="s">
        <v>1527</v>
      </c>
      <c r="B845" s="25" t="s">
        <v>2738</v>
      </c>
      <c r="C845" s="24" t="n">
        <v>46225</v>
      </c>
      <c r="D845" s="25" t="s">
        <v>119</v>
      </c>
      <c r="E845" s="21" t="n">
        <v>8100</v>
      </c>
      <c r="F845" s="21" t="n">
        <f aca="false">ROUND(ROUND(E845*100,0)/10,0)/100</f>
        <v>810</v>
      </c>
      <c r="G845" s="21" t="n">
        <f aca="false">E845+F845</f>
        <v>8910</v>
      </c>
      <c r="H845" s="23" t="n">
        <v>412342699</v>
      </c>
      <c r="I845" s="25" t="s">
        <v>1528</v>
      </c>
    </row>
    <row r="846" customFormat="false" ht="15" hidden="false" customHeight="false" outlineLevel="0" collapsed="false">
      <c r="A846" s="25" t="s">
        <v>1559</v>
      </c>
      <c r="B846" s="25" t="s">
        <v>2739</v>
      </c>
      <c r="C846" s="24" t="n">
        <v>46225</v>
      </c>
      <c r="D846" s="25" t="s">
        <v>85</v>
      </c>
      <c r="E846" s="21" t="n">
        <v>44350</v>
      </c>
      <c r="F846" s="21" t="n">
        <f aca="false">ROUND(ROUND(E846*100,0)/10,0)/100</f>
        <v>4435</v>
      </c>
      <c r="G846" s="21" t="n">
        <f aca="false">E846+F846</f>
        <v>48785</v>
      </c>
      <c r="H846" s="23" t="n">
        <v>412343643</v>
      </c>
      <c r="I846" s="25"/>
    </row>
    <row r="847" customFormat="false" ht="15" hidden="false" customHeight="false" outlineLevel="0" collapsed="false">
      <c r="A847" s="25" t="s">
        <v>1561</v>
      </c>
      <c r="B847" s="25" t="s">
        <v>2740</v>
      </c>
      <c r="C847" s="24" t="n">
        <v>46225</v>
      </c>
      <c r="D847" s="25" t="s">
        <v>85</v>
      </c>
      <c r="E847" s="21" t="n">
        <v>22000</v>
      </c>
      <c r="F847" s="21" t="n">
        <f aca="false">ROUND(ROUND(E847*100,0)/10,0)/100</f>
        <v>2200</v>
      </c>
      <c r="G847" s="21" t="n">
        <f aca="false">E847+F847</f>
        <v>24200</v>
      </c>
      <c r="H847" s="23" t="n">
        <v>412343710</v>
      </c>
      <c r="I847" s="25"/>
    </row>
    <row r="848" customFormat="false" ht="15" hidden="false" customHeight="false" outlineLevel="0" collapsed="false">
      <c r="A848" s="25" t="s">
        <v>1564</v>
      </c>
      <c r="B848" s="25" t="s">
        <v>2741</v>
      </c>
      <c r="C848" s="24" t="n">
        <v>46225</v>
      </c>
      <c r="D848" s="25" t="s">
        <v>85</v>
      </c>
      <c r="E848" s="21" t="n">
        <v>3000</v>
      </c>
      <c r="F848" s="21" t="n">
        <f aca="false">ROUND(ROUND(E848*100,0)/10,0)/100</f>
        <v>300</v>
      </c>
      <c r="G848" s="21" t="n">
        <f aca="false">E848+F848</f>
        <v>3300</v>
      </c>
      <c r="H848" s="23" t="n">
        <v>412343783</v>
      </c>
      <c r="I848" s="25"/>
    </row>
    <row r="849" customFormat="false" ht="15" hidden="false" customHeight="false" outlineLevel="0" collapsed="false">
      <c r="A849" s="25" t="s">
        <v>1557</v>
      </c>
      <c r="B849" s="25" t="s">
        <v>2742</v>
      </c>
      <c r="C849" s="24" t="n">
        <v>46227</v>
      </c>
      <c r="D849" s="25" t="s">
        <v>119</v>
      </c>
      <c r="E849" s="21" t="n">
        <v>45300</v>
      </c>
      <c r="F849" s="21" t="n">
        <f aca="false">ROUND(ROUND(E849*100,0)/10,0)/100</f>
        <v>4530</v>
      </c>
      <c r="G849" s="21" t="n">
        <f aca="false">E849+F849</f>
        <v>49830</v>
      </c>
      <c r="H849" s="23" t="n">
        <v>412343614</v>
      </c>
      <c r="I849" s="25" t="s">
        <v>1558</v>
      </c>
    </row>
    <row r="850" customFormat="false" ht="15" hidden="false" customHeight="false" outlineLevel="0" collapsed="false">
      <c r="A850" s="25" t="s">
        <v>1571</v>
      </c>
      <c r="B850" s="25" t="s">
        <v>2743</v>
      </c>
      <c r="C850" s="24" t="n">
        <v>46227</v>
      </c>
      <c r="D850" s="25" t="s">
        <v>119</v>
      </c>
      <c r="E850" s="21" t="n">
        <v>30100</v>
      </c>
      <c r="F850" s="21" t="n">
        <f aca="false">ROUND(ROUND(E850*100,0)/10,0)/100</f>
        <v>3010</v>
      </c>
      <c r="G850" s="21" t="n">
        <f aca="false">E850+F850</f>
        <v>33110</v>
      </c>
      <c r="H850" s="23" t="n">
        <v>412343993</v>
      </c>
      <c r="I850" s="25" t="s">
        <v>1572</v>
      </c>
    </row>
    <row r="851" customFormat="false" ht="15" hidden="false" customHeight="false" outlineLevel="0" collapsed="false">
      <c r="A851" s="25" t="s">
        <v>1576</v>
      </c>
      <c r="B851" s="25" t="s">
        <v>2744</v>
      </c>
      <c r="C851" s="24" t="n">
        <v>46227</v>
      </c>
      <c r="D851" s="25" t="s">
        <v>85</v>
      </c>
      <c r="E851" s="21" t="n">
        <v>8300</v>
      </c>
      <c r="F851" s="21" t="n">
        <f aca="false">ROUND(ROUND(E851*100,0)/10,0)/100</f>
        <v>830</v>
      </c>
      <c r="G851" s="21" t="n">
        <f aca="false">E851+F851</f>
        <v>9130</v>
      </c>
      <c r="H851" s="23" t="n">
        <v>412344187</v>
      </c>
      <c r="I851" s="25"/>
    </row>
    <row r="852" customFormat="false" ht="15" hidden="false" customHeight="false" outlineLevel="0" collapsed="false">
      <c r="A852" s="25" t="s">
        <v>1548</v>
      </c>
      <c r="B852" s="25" t="s">
        <v>2745</v>
      </c>
      <c r="C852" s="24" t="n">
        <v>46228</v>
      </c>
      <c r="D852" s="25" t="s">
        <v>85</v>
      </c>
      <c r="E852" s="21" t="n">
        <v>11600</v>
      </c>
      <c r="F852" s="21" t="n">
        <f aca="false">ROUND(ROUND(E852*100,0)/10,0)/100</f>
        <v>1160</v>
      </c>
      <c r="G852" s="21" t="n">
        <f aca="false">E852+F852</f>
        <v>12760</v>
      </c>
      <c r="H852" s="23" t="n">
        <v>412343371</v>
      </c>
      <c r="I852" s="25"/>
    </row>
    <row r="853" customFormat="false" ht="15" hidden="false" customHeight="false" outlineLevel="0" collapsed="false">
      <c r="A853" s="25" t="s">
        <v>1573</v>
      </c>
      <c r="B853" s="25" t="s">
        <v>2746</v>
      </c>
      <c r="C853" s="24" t="n">
        <v>46228</v>
      </c>
      <c r="D853" s="25" t="s">
        <v>119</v>
      </c>
      <c r="E853" s="21" t="n">
        <v>11250</v>
      </c>
      <c r="F853" s="21" t="n">
        <f aca="false">ROUND(ROUND(E853*100,0)/10,0)/100</f>
        <v>1125</v>
      </c>
      <c r="G853" s="21" t="n">
        <f aca="false">E853+F853</f>
        <v>12375</v>
      </c>
      <c r="H853" s="23" t="n">
        <v>412344086</v>
      </c>
      <c r="I853" s="25" t="s">
        <v>1574</v>
      </c>
    </row>
    <row r="854" customFormat="false" ht="15" hidden="false" customHeight="false" outlineLevel="0" collapsed="false">
      <c r="A854" s="25" t="s">
        <v>1587</v>
      </c>
      <c r="B854" s="25" t="s">
        <v>2747</v>
      </c>
      <c r="C854" s="24" t="n">
        <v>46229</v>
      </c>
      <c r="D854" s="25" t="s">
        <v>119</v>
      </c>
      <c r="E854" s="21" t="n">
        <v>19200</v>
      </c>
      <c r="F854" s="21" t="n">
        <f aca="false">ROUND(ROUND(E854*100,0)/10,0)/100</f>
        <v>1920</v>
      </c>
      <c r="G854" s="21" t="n">
        <f aca="false">E854+F854</f>
        <v>21120</v>
      </c>
      <c r="H854" s="23" t="n">
        <v>412344633</v>
      </c>
      <c r="I854" s="25" t="s">
        <v>1588</v>
      </c>
    </row>
    <row r="855" customFormat="false" ht="15" hidden="false" customHeight="false" outlineLevel="0" collapsed="false">
      <c r="A855" s="25" t="s">
        <v>1590</v>
      </c>
      <c r="B855" s="25" t="s">
        <v>2748</v>
      </c>
      <c r="C855" s="24" t="n">
        <v>46229</v>
      </c>
      <c r="D855" s="25" t="s">
        <v>85</v>
      </c>
      <c r="E855" s="21" t="n">
        <v>4350</v>
      </c>
      <c r="F855" s="21" t="n">
        <f aca="false">ROUND(ROUND(E855*100,0)/10,0)/100</f>
        <v>435</v>
      </c>
      <c r="G855" s="21" t="n">
        <f aca="false">E855+F855</f>
        <v>4785</v>
      </c>
      <c r="H855" s="23" t="n">
        <v>412344739</v>
      </c>
      <c r="I855" s="25"/>
    </row>
    <row r="856" customFormat="false" ht="15" hidden="false" customHeight="false" outlineLevel="0" collapsed="false">
      <c r="A856" s="25" t="s">
        <v>1549</v>
      </c>
      <c r="B856" s="25" t="s">
        <v>2749</v>
      </c>
      <c r="C856" s="24" t="n">
        <v>46230</v>
      </c>
      <c r="D856" s="25" t="s">
        <v>119</v>
      </c>
      <c r="E856" s="21" t="n">
        <v>33350</v>
      </c>
      <c r="F856" s="21" t="n">
        <f aca="false">ROUND(ROUND(E856*100,0)/10,0)/100</f>
        <v>3335</v>
      </c>
      <c r="G856" s="21" t="n">
        <f aca="false">E856+F856</f>
        <v>36685</v>
      </c>
      <c r="H856" s="23" t="n">
        <v>412343409</v>
      </c>
      <c r="I856" s="25" t="s">
        <v>1550</v>
      </c>
    </row>
    <row r="857" customFormat="false" ht="15" hidden="false" customHeight="false" outlineLevel="0" collapsed="false">
      <c r="A857" s="25" t="s">
        <v>1555</v>
      </c>
      <c r="B857" s="25" t="s">
        <v>2750</v>
      </c>
      <c r="C857" s="24" t="n">
        <v>46231</v>
      </c>
      <c r="D857" s="25" t="s">
        <v>119</v>
      </c>
      <c r="E857" s="21" t="n">
        <v>3400</v>
      </c>
      <c r="F857" s="21" t="n">
        <f aca="false">ROUND(ROUND(E857*100,0)/10,0)/100</f>
        <v>340</v>
      </c>
      <c r="G857" s="21" t="n">
        <f aca="false">E857+F857</f>
        <v>3740</v>
      </c>
      <c r="H857" s="23" t="n">
        <v>412343554</v>
      </c>
      <c r="I857" s="25" t="s">
        <v>1556</v>
      </c>
    </row>
    <row r="858" customFormat="false" ht="15" hidden="false" customHeight="false" outlineLevel="0" collapsed="false">
      <c r="A858" s="25" t="s">
        <v>1578</v>
      </c>
      <c r="B858" s="25" t="s">
        <v>2751</v>
      </c>
      <c r="C858" s="24" t="n">
        <v>46231</v>
      </c>
      <c r="D858" s="25" t="s">
        <v>85</v>
      </c>
      <c r="E858" s="21" t="n">
        <v>14350</v>
      </c>
      <c r="F858" s="21" t="n">
        <f aca="false">ROUND(ROUND(E858*100,0)/10,0)/100</f>
        <v>1435</v>
      </c>
      <c r="G858" s="21" t="n">
        <f aca="false">E858+F858</f>
        <v>15785</v>
      </c>
      <c r="H858" s="23" t="n">
        <v>412344279</v>
      </c>
      <c r="I858" s="25"/>
    </row>
    <row r="859" customFormat="false" ht="15" hidden="false" customHeight="false" outlineLevel="0" collapsed="false">
      <c r="A859" s="25" t="s">
        <v>1581</v>
      </c>
      <c r="B859" s="25" t="s">
        <v>2752</v>
      </c>
      <c r="C859" s="24" t="n">
        <v>46231</v>
      </c>
      <c r="D859" s="25" t="s">
        <v>85</v>
      </c>
      <c r="E859" s="21" t="n">
        <v>25450</v>
      </c>
      <c r="F859" s="21" t="n">
        <f aca="false">ROUND(ROUND(E859*100,0)/10,0)/100</f>
        <v>2545</v>
      </c>
      <c r="G859" s="21" t="n">
        <f aca="false">E859+F859</f>
        <v>27995</v>
      </c>
      <c r="H859" s="23" t="n">
        <v>412344445</v>
      </c>
      <c r="I859" s="25"/>
    </row>
    <row r="860" customFormat="false" ht="15" hidden="false" customHeight="false" outlineLevel="0" collapsed="false">
      <c r="A860" s="25" t="s">
        <v>1562</v>
      </c>
      <c r="B860" s="25" t="s">
        <v>2753</v>
      </c>
      <c r="C860" s="24" t="n">
        <v>46232</v>
      </c>
      <c r="D860" s="25" t="s">
        <v>119</v>
      </c>
      <c r="E860" s="21" t="n">
        <v>18050</v>
      </c>
      <c r="F860" s="21" t="n">
        <f aca="false">ROUND(ROUND(E860*100,0)/10,0)/100</f>
        <v>1805</v>
      </c>
      <c r="G860" s="21" t="n">
        <f aca="false">E860+F860</f>
        <v>19855</v>
      </c>
      <c r="H860" s="23" t="n">
        <v>412343748</v>
      </c>
      <c r="I860" s="25" t="s">
        <v>1563</v>
      </c>
    </row>
    <row r="861" customFormat="false" ht="15" hidden="false" customHeight="false" outlineLevel="0" collapsed="false">
      <c r="A861" s="25" t="s">
        <v>1575</v>
      </c>
      <c r="B861" s="25" t="s">
        <v>2754</v>
      </c>
      <c r="C861" s="24" t="n">
        <v>46232</v>
      </c>
      <c r="D861" s="25" t="s">
        <v>85</v>
      </c>
      <c r="E861" s="21" t="n">
        <v>9750</v>
      </c>
      <c r="F861" s="21" t="n">
        <f aca="false">ROUND(ROUND(E861*100,0)/10,0)/100</f>
        <v>975</v>
      </c>
      <c r="G861" s="21" t="n">
        <f aca="false">E861+F861</f>
        <v>10725</v>
      </c>
      <c r="H861" s="23" t="n">
        <v>412344153</v>
      </c>
      <c r="I861" s="25"/>
    </row>
    <row r="862" customFormat="false" ht="15" hidden="false" customHeight="false" outlineLevel="0" collapsed="false">
      <c r="A862" s="25" t="s">
        <v>1579</v>
      </c>
      <c r="B862" s="25" t="s">
        <v>2755</v>
      </c>
      <c r="C862" s="24" t="n">
        <v>46232</v>
      </c>
      <c r="D862" s="25" t="s">
        <v>85</v>
      </c>
      <c r="E862" s="21" t="n">
        <v>8300</v>
      </c>
      <c r="F862" s="21" t="n">
        <f aca="false">ROUND(ROUND(E862*100,0)/10,0)/100</f>
        <v>830</v>
      </c>
      <c r="G862" s="21" t="n">
        <f aca="false">E862+F862</f>
        <v>9130</v>
      </c>
      <c r="H862" s="23" t="n">
        <v>412344293</v>
      </c>
      <c r="I862" s="25"/>
    </row>
    <row r="863" customFormat="false" ht="15" hidden="false" customHeight="false" outlineLevel="0" collapsed="false">
      <c r="A863" s="25" t="s">
        <v>1583</v>
      </c>
      <c r="B863" s="25" t="s">
        <v>2756</v>
      </c>
      <c r="C863" s="24" t="n">
        <v>46232</v>
      </c>
      <c r="D863" s="25" t="s">
        <v>85</v>
      </c>
      <c r="E863" s="21" t="n">
        <v>22750</v>
      </c>
      <c r="F863" s="21" t="n">
        <f aca="false">ROUND(ROUND(E863*100,0)/10,0)/100</f>
        <v>2275</v>
      </c>
      <c r="G863" s="21" t="n">
        <f aca="false">E863+F863</f>
        <v>25025</v>
      </c>
      <c r="H863" s="23" t="n">
        <v>412344534</v>
      </c>
      <c r="I863" s="25"/>
    </row>
    <row r="864" customFormat="false" ht="15" hidden="false" customHeight="false" outlineLevel="0" collapsed="false">
      <c r="A864" s="25" t="s">
        <v>1586</v>
      </c>
      <c r="B864" s="25" t="s">
        <v>2757</v>
      </c>
      <c r="C864" s="24" t="n">
        <v>46232</v>
      </c>
      <c r="D864" s="25" t="s">
        <v>85</v>
      </c>
      <c r="E864" s="21" t="n">
        <v>18250</v>
      </c>
      <c r="F864" s="21" t="n">
        <f aca="false">ROUND(ROUND(E864*100,0)/10,0)/100</f>
        <v>1825</v>
      </c>
      <c r="G864" s="21" t="n">
        <f aca="false">E864+F864</f>
        <v>20075</v>
      </c>
      <c r="H864" s="23" t="n">
        <v>412344595</v>
      </c>
      <c r="I864" s="25"/>
    </row>
    <row r="865" customFormat="false" ht="15" hidden="false" customHeight="false" outlineLevel="0" collapsed="false">
      <c r="A865" s="25" t="s">
        <v>1591</v>
      </c>
      <c r="B865" s="25" t="s">
        <v>2758</v>
      </c>
      <c r="C865" s="24" t="n">
        <v>46232</v>
      </c>
      <c r="D865" s="25" t="s">
        <v>119</v>
      </c>
      <c r="E865" s="21" t="n">
        <v>14650</v>
      </c>
      <c r="F865" s="21" t="n">
        <f aca="false">ROUND(ROUND(E865*100,0)/10,0)/100</f>
        <v>1465</v>
      </c>
      <c r="G865" s="21" t="n">
        <f aca="false">E865+F865</f>
        <v>16115</v>
      </c>
      <c r="H865" s="23" t="n">
        <v>412344777</v>
      </c>
      <c r="I865" s="25" t="s">
        <v>1592</v>
      </c>
    </row>
    <row r="866" customFormat="false" ht="15" hidden="false" customHeight="false" outlineLevel="0" collapsed="false">
      <c r="A866" s="25" t="s">
        <v>1577</v>
      </c>
      <c r="B866" s="25" t="s">
        <v>2759</v>
      </c>
      <c r="C866" s="24" t="n">
        <v>46233</v>
      </c>
      <c r="D866" s="25" t="s">
        <v>85</v>
      </c>
      <c r="E866" s="21" t="n">
        <v>26500</v>
      </c>
      <c r="F866" s="21" t="n">
        <f aca="false">ROUND(ROUND(E866*100,0)/10,0)/100</f>
        <v>2650</v>
      </c>
      <c r="G866" s="21" t="n">
        <f aca="false">E866+F866</f>
        <v>29150</v>
      </c>
      <c r="H866" s="23" t="n">
        <v>412344231</v>
      </c>
      <c r="I866" s="25"/>
    </row>
    <row r="867" customFormat="false" ht="15" hidden="false" customHeight="false" outlineLevel="0" collapsed="false">
      <c r="A867" s="25" t="s">
        <v>1582</v>
      </c>
      <c r="B867" s="25" t="s">
        <v>2760</v>
      </c>
      <c r="C867" s="24" t="n">
        <v>46233</v>
      </c>
      <c r="D867" s="25" t="s">
        <v>85</v>
      </c>
      <c r="E867" s="21" t="n">
        <v>8600</v>
      </c>
      <c r="F867" s="21" t="n">
        <f aca="false">ROUND(ROUND(E867*100,0)/10,0)/100</f>
        <v>860</v>
      </c>
      <c r="G867" s="21" t="n">
        <f aca="false">E867+F867</f>
        <v>9460</v>
      </c>
      <c r="H867" s="23" t="n">
        <v>412344504</v>
      </c>
      <c r="I867" s="25"/>
    </row>
    <row r="868" customFormat="false" ht="15" hidden="false" customHeight="false" outlineLevel="0" collapsed="false">
      <c r="A868" s="25" t="s">
        <v>1589</v>
      </c>
      <c r="B868" s="25" t="s">
        <v>2761</v>
      </c>
      <c r="C868" s="24" t="n">
        <v>46235</v>
      </c>
      <c r="D868" s="25" t="s">
        <v>85</v>
      </c>
      <c r="E868" s="21" t="n">
        <v>13300</v>
      </c>
      <c r="F868" s="21" t="n">
        <f aca="false">ROUND(ROUND(E868*100,0)/10,0)/100</f>
        <v>1330</v>
      </c>
      <c r="G868" s="21" t="n">
        <f aca="false">E868+F868</f>
        <v>14630</v>
      </c>
      <c r="H868" s="23" t="n">
        <v>412344681</v>
      </c>
      <c r="I868" s="25"/>
    </row>
    <row r="869" customFormat="false" ht="15" hidden="false" customHeight="false" outlineLevel="0" collapsed="false">
      <c r="A869" s="25" t="s">
        <v>1597</v>
      </c>
      <c r="B869" s="25" t="s">
        <v>2762</v>
      </c>
      <c r="C869" s="24" t="n">
        <v>46235</v>
      </c>
      <c r="D869" s="25" t="s">
        <v>119</v>
      </c>
      <c r="E869" s="21" t="n">
        <v>13350</v>
      </c>
      <c r="F869" s="21" t="n">
        <f aca="false">ROUND(ROUND(E869*100,0)/10,0)/100</f>
        <v>1335</v>
      </c>
      <c r="G869" s="21" t="n">
        <f aca="false">E869+F869</f>
        <v>14685</v>
      </c>
      <c r="H869" s="23" t="n">
        <v>412345012</v>
      </c>
      <c r="I869" s="25" t="s">
        <v>1598</v>
      </c>
    </row>
    <row r="870" customFormat="false" ht="15" hidden="false" customHeight="false" outlineLevel="0" collapsed="false">
      <c r="A870" s="25" t="s">
        <v>1600</v>
      </c>
      <c r="B870" s="25" t="s">
        <v>2763</v>
      </c>
      <c r="C870" s="24" t="n">
        <v>46235</v>
      </c>
      <c r="D870" s="25" t="s">
        <v>119</v>
      </c>
      <c r="E870" s="21" t="n">
        <v>12800</v>
      </c>
      <c r="F870" s="21" t="n">
        <f aca="false">ROUND(ROUND(E870*100,0)/10,0)/100</f>
        <v>1280</v>
      </c>
      <c r="G870" s="21" t="n">
        <f aca="false">E870+F870</f>
        <v>14080</v>
      </c>
      <c r="H870" s="23" t="n">
        <v>412345114</v>
      </c>
      <c r="I870" s="25" t="s">
        <v>1601</v>
      </c>
    </row>
    <row r="871" customFormat="false" ht="15" hidden="false" customHeight="false" outlineLevel="0" collapsed="false">
      <c r="A871" s="25" t="s">
        <v>1614</v>
      </c>
      <c r="B871" s="25" t="s">
        <v>2764</v>
      </c>
      <c r="C871" s="24" t="n">
        <v>46235</v>
      </c>
      <c r="D871" s="25" t="s">
        <v>119</v>
      </c>
      <c r="E871" s="21" t="n">
        <v>17750</v>
      </c>
      <c r="F871" s="21" t="n">
        <f aca="false">ROUND(ROUND(E871*100,0)/10,0)/100</f>
        <v>1775</v>
      </c>
      <c r="G871" s="21" t="n">
        <f aca="false">E871+F871</f>
        <v>19525</v>
      </c>
      <c r="H871" s="23" t="n">
        <v>412345425</v>
      </c>
      <c r="I871" s="25" t="s">
        <v>1615</v>
      </c>
    </row>
    <row r="872" customFormat="false" ht="15" hidden="false" customHeight="false" outlineLevel="0" collapsed="false">
      <c r="A872" s="25" t="s">
        <v>1580</v>
      </c>
      <c r="B872" s="25" t="s">
        <v>2765</v>
      </c>
      <c r="C872" s="24" t="n">
        <v>46237</v>
      </c>
      <c r="D872" s="25" t="s">
        <v>85</v>
      </c>
      <c r="E872" s="21" t="n">
        <v>29850</v>
      </c>
      <c r="F872" s="21" t="n">
        <f aca="false">ROUND(ROUND(E872*100,0)/10,0)/100</f>
        <v>2985</v>
      </c>
      <c r="G872" s="21" t="n">
        <f aca="false">E872+F872</f>
        <v>32835</v>
      </c>
      <c r="H872" s="23" t="n">
        <v>412344337</v>
      </c>
      <c r="I872" s="25"/>
    </row>
    <row r="873" customFormat="false" ht="15" hidden="false" customHeight="false" outlineLevel="0" collapsed="false">
      <c r="A873" s="25" t="s">
        <v>1596</v>
      </c>
      <c r="B873" s="25" t="s">
        <v>2766</v>
      </c>
      <c r="C873" s="24" t="n">
        <v>46237</v>
      </c>
      <c r="D873" s="25" t="s">
        <v>85</v>
      </c>
      <c r="E873" s="21" t="n">
        <v>7700</v>
      </c>
      <c r="F873" s="21" t="n">
        <f aca="false">ROUND(ROUND(E873*100,0)/10,0)/100</f>
        <v>770</v>
      </c>
      <c r="G873" s="21" t="n">
        <f aca="false">E873+F873</f>
        <v>8470</v>
      </c>
      <c r="H873" s="23" t="n">
        <v>412344966</v>
      </c>
      <c r="I873" s="25"/>
    </row>
    <row r="874" customFormat="false" ht="15" hidden="false" customHeight="false" outlineLevel="0" collapsed="false">
      <c r="A874" s="25" t="s">
        <v>1599</v>
      </c>
      <c r="B874" s="25" t="s">
        <v>2767</v>
      </c>
      <c r="C874" s="24" t="n">
        <v>46237</v>
      </c>
      <c r="D874" s="25" t="s">
        <v>85</v>
      </c>
      <c r="E874" s="21" t="n">
        <v>6150</v>
      </c>
      <c r="F874" s="21" t="n">
        <f aca="false">ROUND(ROUND(E874*100,0)/10,0)/100</f>
        <v>615</v>
      </c>
      <c r="G874" s="21" t="n">
        <f aca="false">E874+F874</f>
        <v>6765</v>
      </c>
      <c r="H874" s="23" t="n">
        <v>412345037</v>
      </c>
      <c r="I874" s="25"/>
    </row>
    <row r="875" customFormat="false" ht="15" hidden="false" customHeight="false" outlineLevel="0" collapsed="false">
      <c r="A875" s="25" t="s">
        <v>1607</v>
      </c>
      <c r="B875" s="25" t="s">
        <v>2768</v>
      </c>
      <c r="C875" s="24" t="n">
        <v>46237</v>
      </c>
      <c r="D875" s="25" t="s">
        <v>119</v>
      </c>
      <c r="E875" s="21" t="n">
        <v>10800</v>
      </c>
      <c r="F875" s="21" t="n">
        <f aca="false">ROUND(ROUND(E875*100,0)/10,0)/100</f>
        <v>1080</v>
      </c>
      <c r="G875" s="21" t="n">
        <f aca="false">E875+F875</f>
        <v>11880</v>
      </c>
      <c r="H875" s="23" t="n">
        <v>412345280</v>
      </c>
      <c r="I875" s="25" t="s">
        <v>1608</v>
      </c>
    </row>
    <row r="876" customFormat="false" ht="15" hidden="false" customHeight="false" outlineLevel="0" collapsed="false">
      <c r="A876" s="25" t="s">
        <v>1611</v>
      </c>
      <c r="B876" s="25" t="s">
        <v>2769</v>
      </c>
      <c r="C876" s="24" t="n">
        <v>46237</v>
      </c>
      <c r="D876" s="25" t="s">
        <v>119</v>
      </c>
      <c r="E876" s="21" t="n">
        <v>16600</v>
      </c>
      <c r="F876" s="21" t="n">
        <f aca="false">ROUND(ROUND(E876*100,0)/10,0)/100</f>
        <v>1660</v>
      </c>
      <c r="G876" s="21" t="n">
        <f aca="false">E876+F876</f>
        <v>18260</v>
      </c>
      <c r="H876" s="23" t="n">
        <v>412345331</v>
      </c>
      <c r="I876" s="25" t="s">
        <v>1612</v>
      </c>
    </row>
    <row r="877" customFormat="false" ht="15" hidden="false" customHeight="false" outlineLevel="0" collapsed="false">
      <c r="A877" s="25" t="s">
        <v>1603</v>
      </c>
      <c r="B877" s="25" t="s">
        <v>2770</v>
      </c>
      <c r="C877" s="24" t="n">
        <v>46239</v>
      </c>
      <c r="D877" s="25" t="s">
        <v>119</v>
      </c>
      <c r="E877" s="21" t="n">
        <v>41400</v>
      </c>
      <c r="F877" s="21" t="n">
        <f aca="false">ROUND(ROUND(E877*100,0)/10,0)/100</f>
        <v>4140</v>
      </c>
      <c r="G877" s="21" t="n">
        <f aca="false">E877+F877</f>
        <v>45540</v>
      </c>
      <c r="H877" s="23" t="n">
        <v>412345203</v>
      </c>
      <c r="I877" s="25" t="s">
        <v>1604</v>
      </c>
    </row>
    <row r="878" customFormat="false" ht="15" hidden="false" customHeight="false" outlineLevel="0" collapsed="false">
      <c r="A878" s="25" t="s">
        <v>1613</v>
      </c>
      <c r="B878" s="25" t="s">
        <v>2771</v>
      </c>
      <c r="C878" s="24" t="n">
        <v>46239</v>
      </c>
      <c r="D878" s="25" t="s">
        <v>85</v>
      </c>
      <c r="E878" s="21" t="n">
        <v>11250</v>
      </c>
      <c r="F878" s="21" t="n">
        <f aca="false">ROUND(ROUND(E878*100,0)/10,0)/100</f>
        <v>1125</v>
      </c>
      <c r="G878" s="21" t="n">
        <f aca="false">E878+F878</f>
        <v>12375</v>
      </c>
      <c r="H878" s="23" t="n">
        <v>412345378</v>
      </c>
      <c r="I878" s="25"/>
    </row>
    <row r="879" customFormat="false" ht="15" hidden="false" customHeight="false" outlineLevel="0" collapsed="false">
      <c r="A879" s="25" t="s">
        <v>1619</v>
      </c>
      <c r="B879" s="25" t="s">
        <v>2772</v>
      </c>
      <c r="C879" s="24" t="n">
        <v>46239</v>
      </c>
      <c r="D879" s="25" t="s">
        <v>119</v>
      </c>
      <c r="E879" s="21" t="n">
        <v>7550</v>
      </c>
      <c r="F879" s="21" t="n">
        <f aca="false">ROUND(ROUND(E879*100,0)/10,0)/100</f>
        <v>755</v>
      </c>
      <c r="G879" s="21" t="n">
        <f aca="false">E879+F879</f>
        <v>8305</v>
      </c>
      <c r="H879" s="23" t="n">
        <v>412345573</v>
      </c>
      <c r="I879" s="25" t="s">
        <v>1620</v>
      </c>
    </row>
    <row r="880" customFormat="false" ht="15" hidden="false" customHeight="false" outlineLevel="0" collapsed="false">
      <c r="A880" s="25" t="s">
        <v>1623</v>
      </c>
      <c r="B880" s="25" t="s">
        <v>2773</v>
      </c>
      <c r="C880" s="24" t="n">
        <v>46239</v>
      </c>
      <c r="D880" s="25" t="s">
        <v>85</v>
      </c>
      <c r="E880" s="21" t="n">
        <v>8350</v>
      </c>
      <c r="F880" s="21" t="n">
        <f aca="false">ROUND(ROUND(E880*100,0)/10,0)/100</f>
        <v>835</v>
      </c>
      <c r="G880" s="21" t="n">
        <f aca="false">E880+F880</f>
        <v>9185</v>
      </c>
      <c r="H880" s="23" t="n">
        <v>412345704</v>
      </c>
      <c r="I880" s="25"/>
    </row>
    <row r="881" customFormat="false" ht="15" hidden="false" customHeight="false" outlineLevel="0" collapsed="false">
      <c r="A881" s="25" t="s">
        <v>1584</v>
      </c>
      <c r="B881" s="25" t="s">
        <v>2774</v>
      </c>
      <c r="C881" s="24" t="n">
        <v>46240</v>
      </c>
      <c r="D881" s="25" t="s">
        <v>119</v>
      </c>
      <c r="E881" s="21" t="n">
        <v>3200</v>
      </c>
      <c r="F881" s="21" t="n">
        <f aca="false">ROUND(ROUND(E881*100,0)/10,0)/100</f>
        <v>320</v>
      </c>
      <c r="G881" s="21" t="n">
        <f aca="false">E881+F881</f>
        <v>3520</v>
      </c>
      <c r="H881" s="23" t="n">
        <v>412344574</v>
      </c>
      <c r="I881" s="25" t="s">
        <v>1585</v>
      </c>
    </row>
    <row r="882" customFormat="false" ht="15" hidden="false" customHeight="false" outlineLevel="0" collapsed="false">
      <c r="A882" s="25" t="s">
        <v>1595</v>
      </c>
      <c r="B882" s="25" t="s">
        <v>2775</v>
      </c>
      <c r="C882" s="24" t="n">
        <v>46241</v>
      </c>
      <c r="D882" s="25" t="s">
        <v>85</v>
      </c>
      <c r="E882" s="21" t="n">
        <v>17500</v>
      </c>
      <c r="F882" s="21" t="n">
        <f aca="false">ROUND(ROUND(E882*100,0)/10,0)/100</f>
        <v>1750</v>
      </c>
      <c r="G882" s="21" t="n">
        <f aca="false">E882+F882</f>
        <v>19250</v>
      </c>
      <c r="H882" s="23" t="n">
        <v>412344904</v>
      </c>
      <c r="I882" s="25"/>
    </row>
    <row r="883" customFormat="false" ht="15" hidden="false" customHeight="false" outlineLevel="0" collapsed="false">
      <c r="A883" s="25" t="s">
        <v>1593</v>
      </c>
      <c r="B883" s="25" t="s">
        <v>2776</v>
      </c>
      <c r="C883" s="24" t="n">
        <v>46242</v>
      </c>
      <c r="D883" s="25" t="s">
        <v>119</v>
      </c>
      <c r="E883" s="21" t="n">
        <v>19550</v>
      </c>
      <c r="F883" s="21" t="n">
        <f aca="false">ROUND(ROUND(E883*100,0)/10,0)/100</f>
        <v>1955</v>
      </c>
      <c r="G883" s="21" t="n">
        <f aca="false">E883+F883</f>
        <v>21505</v>
      </c>
      <c r="H883" s="23" t="n">
        <v>412344851</v>
      </c>
      <c r="I883" s="25" t="s">
        <v>1594</v>
      </c>
    </row>
    <row r="884" customFormat="false" ht="15" hidden="false" customHeight="false" outlineLevel="0" collapsed="false">
      <c r="A884" s="25" t="s">
        <v>1637</v>
      </c>
      <c r="B884" s="25" t="s">
        <v>2777</v>
      </c>
      <c r="C884" s="24" t="n">
        <v>46242</v>
      </c>
      <c r="D884" s="25" t="s">
        <v>85</v>
      </c>
      <c r="E884" s="21" t="n">
        <v>22750</v>
      </c>
      <c r="F884" s="21" t="n">
        <f aca="false">ROUND(ROUND(E884*100,0)/10,0)/100</f>
        <v>2275</v>
      </c>
      <c r="G884" s="21" t="n">
        <f aca="false">E884+F884</f>
        <v>25025</v>
      </c>
      <c r="H884" s="23" t="n">
        <v>412346095</v>
      </c>
      <c r="I884" s="25"/>
    </row>
    <row r="885" customFormat="false" ht="15" hidden="false" customHeight="false" outlineLevel="0" collapsed="false">
      <c r="A885" s="25" t="s">
        <v>1616</v>
      </c>
      <c r="B885" s="25" t="s">
        <v>2778</v>
      </c>
      <c r="C885" s="24" t="n">
        <v>46243</v>
      </c>
      <c r="D885" s="25" t="s">
        <v>85</v>
      </c>
      <c r="E885" s="21" t="n">
        <v>13500</v>
      </c>
      <c r="F885" s="21" t="n">
        <f aca="false">ROUND(ROUND(E885*100,0)/10,0)/100</f>
        <v>1350</v>
      </c>
      <c r="G885" s="21" t="n">
        <f aca="false">E885+F885</f>
        <v>14850</v>
      </c>
      <c r="H885" s="23" t="n">
        <v>412345449</v>
      </c>
      <c r="I885" s="25"/>
    </row>
    <row r="886" customFormat="false" ht="15" hidden="false" customHeight="false" outlineLevel="0" collapsed="false">
      <c r="A886" s="25" t="s">
        <v>1617</v>
      </c>
      <c r="B886" s="25" t="s">
        <v>2779</v>
      </c>
      <c r="C886" s="24" t="n">
        <v>46243</v>
      </c>
      <c r="D886" s="25" t="s">
        <v>85</v>
      </c>
      <c r="E886" s="21" t="n">
        <v>3000</v>
      </c>
      <c r="F886" s="21" t="n">
        <f aca="false">ROUND(ROUND(E886*100,0)/10,0)/100</f>
        <v>300</v>
      </c>
      <c r="G886" s="21" t="n">
        <f aca="false">E886+F886</f>
        <v>3300</v>
      </c>
      <c r="H886" s="23" t="n">
        <v>412345481</v>
      </c>
      <c r="I886" s="25"/>
    </row>
    <row r="887" customFormat="false" ht="15" hidden="false" customHeight="false" outlineLevel="0" collapsed="false">
      <c r="A887" s="25" t="s">
        <v>1627</v>
      </c>
      <c r="B887" s="25" t="s">
        <v>2780</v>
      </c>
      <c r="C887" s="24" t="n">
        <v>46243</v>
      </c>
      <c r="D887" s="25" t="s">
        <v>119</v>
      </c>
      <c r="E887" s="21" t="n">
        <v>7700</v>
      </c>
      <c r="F887" s="21" t="n">
        <f aca="false">ROUND(ROUND(E887*100,0)/10,0)/100</f>
        <v>770</v>
      </c>
      <c r="G887" s="21" t="n">
        <f aca="false">E887+F887</f>
        <v>8470</v>
      </c>
      <c r="H887" s="23" t="n">
        <v>412345828</v>
      </c>
      <c r="I887" s="25" t="s">
        <v>1628</v>
      </c>
    </row>
    <row r="888" customFormat="false" ht="15" hidden="false" customHeight="false" outlineLevel="0" collapsed="false">
      <c r="A888" s="25" t="s">
        <v>1632</v>
      </c>
      <c r="B888" s="25" t="s">
        <v>2781</v>
      </c>
      <c r="C888" s="24" t="n">
        <v>46243</v>
      </c>
      <c r="D888" s="25" t="s">
        <v>85</v>
      </c>
      <c r="E888" s="21" t="n">
        <v>9400</v>
      </c>
      <c r="F888" s="21" t="n">
        <f aca="false">ROUND(ROUND(E888*100,0)/10,0)/100</f>
        <v>940</v>
      </c>
      <c r="G888" s="21" t="n">
        <f aca="false">E888+F888</f>
        <v>10340</v>
      </c>
      <c r="H888" s="23" t="n">
        <v>412345925</v>
      </c>
      <c r="I888" s="25"/>
    </row>
    <row r="889" customFormat="false" ht="15" hidden="false" customHeight="false" outlineLevel="0" collapsed="false">
      <c r="A889" s="25" t="s">
        <v>1621</v>
      </c>
      <c r="B889" s="25" t="s">
        <v>2782</v>
      </c>
      <c r="C889" s="24" t="n">
        <v>46244</v>
      </c>
      <c r="D889" s="25" t="s">
        <v>85</v>
      </c>
      <c r="E889" s="21" t="n">
        <v>2550</v>
      </c>
      <c r="F889" s="21" t="n">
        <f aca="false">ROUND(ROUND(E889*100,0)/10,0)/100</f>
        <v>255</v>
      </c>
      <c r="G889" s="21" t="n">
        <f aca="false">E889+F889</f>
        <v>2805</v>
      </c>
      <c r="H889" s="23" t="n">
        <v>412345650</v>
      </c>
      <c r="I889" s="25"/>
    </row>
    <row r="890" customFormat="false" ht="15" hidden="false" customHeight="false" outlineLevel="0" collapsed="false">
      <c r="A890" s="25" t="s">
        <v>1644</v>
      </c>
      <c r="B890" s="25" t="s">
        <v>2783</v>
      </c>
      <c r="C890" s="24" t="n">
        <v>46244</v>
      </c>
      <c r="D890" s="25" t="s">
        <v>85</v>
      </c>
      <c r="E890" s="21" t="n">
        <v>14550</v>
      </c>
      <c r="F890" s="21" t="n">
        <f aca="false">ROUND(ROUND(E890*100,0)/10,0)/100</f>
        <v>1455</v>
      </c>
      <c r="G890" s="21" t="n">
        <f aca="false">E890+F890</f>
        <v>16005</v>
      </c>
      <c r="H890" s="23" t="n">
        <v>412346351</v>
      </c>
      <c r="I890" s="25"/>
    </row>
    <row r="891" customFormat="false" ht="15" hidden="false" customHeight="false" outlineLevel="0" collapsed="false">
      <c r="A891" s="25" t="s">
        <v>1605</v>
      </c>
      <c r="B891" s="25" t="s">
        <v>2784</v>
      </c>
      <c r="C891" s="24" t="n">
        <v>46245</v>
      </c>
      <c r="D891" s="25" t="s">
        <v>119</v>
      </c>
      <c r="E891" s="21" t="n">
        <v>12400</v>
      </c>
      <c r="F891" s="21" t="n">
        <f aca="false">ROUND(ROUND(E891*100,0)/10,0)/100</f>
        <v>1240</v>
      </c>
      <c r="G891" s="21" t="n">
        <f aca="false">E891+F891</f>
        <v>13640</v>
      </c>
      <c r="H891" s="23" t="n">
        <v>412345231</v>
      </c>
      <c r="I891" s="25" t="s">
        <v>1606</v>
      </c>
    </row>
    <row r="892" customFormat="false" ht="15" hidden="false" customHeight="false" outlineLevel="0" collapsed="false">
      <c r="A892" s="25" t="s">
        <v>1624</v>
      </c>
      <c r="B892" s="25" t="s">
        <v>2785</v>
      </c>
      <c r="C892" s="24" t="n">
        <v>46245</v>
      </c>
      <c r="D892" s="25" t="s">
        <v>119</v>
      </c>
      <c r="E892" s="21" t="n">
        <v>15550</v>
      </c>
      <c r="F892" s="21" t="n">
        <f aca="false">ROUND(ROUND(E892*100,0)/10,0)/100</f>
        <v>1555</v>
      </c>
      <c r="G892" s="21" t="n">
        <f aca="false">E892+F892</f>
        <v>17105</v>
      </c>
      <c r="H892" s="23" t="n">
        <v>412345752</v>
      </c>
      <c r="I892" s="25" t="s">
        <v>1625</v>
      </c>
    </row>
    <row r="893" customFormat="false" ht="15" hidden="false" customHeight="false" outlineLevel="0" collapsed="false">
      <c r="A893" s="25" t="s">
        <v>1610</v>
      </c>
      <c r="B893" s="25" t="s">
        <v>2786</v>
      </c>
      <c r="C893" s="24" t="n">
        <v>46246</v>
      </c>
      <c r="D893" s="25" t="s">
        <v>85</v>
      </c>
      <c r="E893" s="21" t="n">
        <v>8600</v>
      </c>
      <c r="F893" s="21" t="n">
        <f aca="false">ROUND(ROUND(E893*100,0)/10,0)/100</f>
        <v>860</v>
      </c>
      <c r="G893" s="21" t="n">
        <f aca="false">E893+F893</f>
        <v>9460</v>
      </c>
      <c r="H893" s="23" t="n">
        <v>412345294</v>
      </c>
      <c r="I893" s="25"/>
    </row>
    <row r="894" customFormat="false" ht="15" hidden="false" customHeight="false" outlineLevel="0" collapsed="false">
      <c r="A894" s="25" t="s">
        <v>1618</v>
      </c>
      <c r="B894" s="25" t="s">
        <v>2787</v>
      </c>
      <c r="C894" s="24" t="n">
        <v>46246</v>
      </c>
      <c r="D894" s="25" t="s">
        <v>85</v>
      </c>
      <c r="E894" s="21" t="n">
        <v>37200</v>
      </c>
      <c r="F894" s="21" t="n">
        <f aca="false">ROUND(ROUND(E894*100,0)/10,0)/100</f>
        <v>3720</v>
      </c>
      <c r="G894" s="21" t="n">
        <f aca="false">E894+F894</f>
        <v>40920</v>
      </c>
      <c r="H894" s="23" t="n">
        <v>412345515</v>
      </c>
      <c r="I894" s="25"/>
    </row>
    <row r="895" customFormat="false" ht="15" hidden="false" customHeight="false" outlineLevel="0" collapsed="false">
      <c r="A895" s="25" t="s">
        <v>1636</v>
      </c>
      <c r="B895" s="25" t="s">
        <v>2788</v>
      </c>
      <c r="C895" s="24" t="n">
        <v>46246</v>
      </c>
      <c r="D895" s="25" t="s">
        <v>85</v>
      </c>
      <c r="E895" s="21" t="n">
        <v>15000</v>
      </c>
      <c r="F895" s="21" t="n">
        <f aca="false">ROUND(ROUND(E895*100,0)/10,0)/100</f>
        <v>1500</v>
      </c>
      <c r="G895" s="21" t="n">
        <f aca="false">E895+F895</f>
        <v>16500</v>
      </c>
      <c r="H895" s="23" t="n">
        <v>412346033</v>
      </c>
      <c r="I895" s="25"/>
    </row>
    <row r="896" customFormat="false" ht="15" hidden="false" customHeight="false" outlineLevel="0" collapsed="false">
      <c r="A896" s="25" t="s">
        <v>1654</v>
      </c>
      <c r="B896" s="25" t="s">
        <v>2789</v>
      </c>
      <c r="C896" s="24" t="n">
        <v>46246</v>
      </c>
      <c r="D896" s="25" t="s">
        <v>85</v>
      </c>
      <c r="E896" s="21" t="n">
        <v>14900</v>
      </c>
      <c r="F896" s="21" t="n">
        <f aca="false">ROUND(ROUND(E896*100,0)/10,0)/100</f>
        <v>1490</v>
      </c>
      <c r="G896" s="21" t="n">
        <f aca="false">E896+F896</f>
        <v>16390</v>
      </c>
      <c r="H896" s="23" t="n">
        <v>412346708</v>
      </c>
      <c r="I896" s="25"/>
    </row>
    <row r="897" customFormat="false" ht="15" hidden="false" customHeight="false" outlineLevel="0" collapsed="false">
      <c r="A897" s="25" t="s">
        <v>1602</v>
      </c>
      <c r="B897" s="25" t="s">
        <v>2790</v>
      </c>
      <c r="C897" s="24" t="n">
        <v>46247</v>
      </c>
      <c r="D897" s="25" t="s">
        <v>85</v>
      </c>
      <c r="E897" s="21" t="n">
        <v>9750</v>
      </c>
      <c r="F897" s="21" t="n">
        <f aca="false">ROUND(ROUND(E897*100,0)/10,0)/100</f>
        <v>975</v>
      </c>
      <c r="G897" s="21" t="n">
        <f aca="false">E897+F897</f>
        <v>10725</v>
      </c>
      <c r="H897" s="23" t="n">
        <v>412345148</v>
      </c>
      <c r="I897" s="25"/>
    </row>
    <row r="898" customFormat="false" ht="15" hidden="false" customHeight="false" outlineLevel="0" collapsed="false">
      <c r="A898" s="25" t="s">
        <v>1630</v>
      </c>
      <c r="B898" s="25" t="s">
        <v>2791</v>
      </c>
      <c r="C898" s="24" t="n">
        <v>46247</v>
      </c>
      <c r="D898" s="25" t="s">
        <v>119</v>
      </c>
      <c r="E898" s="21" t="n">
        <v>14800</v>
      </c>
      <c r="F898" s="21" t="n">
        <f aca="false">ROUND(ROUND(E898*100,0)/10,0)/100</f>
        <v>1480</v>
      </c>
      <c r="G898" s="21" t="n">
        <f aca="false">E898+F898</f>
        <v>16280</v>
      </c>
      <c r="H898" s="23" t="n">
        <v>412345888</v>
      </c>
      <c r="I898" s="25" t="s">
        <v>1631</v>
      </c>
    </row>
    <row r="899" customFormat="false" ht="15" hidden="false" customHeight="false" outlineLevel="0" collapsed="false">
      <c r="A899" s="25" t="s">
        <v>1638</v>
      </c>
      <c r="B899" s="25" t="s">
        <v>2792</v>
      </c>
      <c r="C899" s="24" t="n">
        <v>46247</v>
      </c>
      <c r="D899" s="25" t="s">
        <v>119</v>
      </c>
      <c r="E899" s="21" t="n">
        <v>2600</v>
      </c>
      <c r="F899" s="21" t="n">
        <f aca="false">ROUND(ROUND(E899*100,0)/10,0)/100</f>
        <v>260</v>
      </c>
      <c r="G899" s="21" t="n">
        <f aca="false">E899+F899</f>
        <v>2860</v>
      </c>
      <c r="H899" s="23" t="n">
        <v>412346205</v>
      </c>
      <c r="I899" s="25" t="s">
        <v>1639</v>
      </c>
    </row>
    <row r="900" customFormat="false" ht="15" hidden="false" customHeight="false" outlineLevel="0" collapsed="false">
      <c r="A900" s="25" t="s">
        <v>1656</v>
      </c>
      <c r="B900" s="25" t="s">
        <v>2793</v>
      </c>
      <c r="C900" s="24" t="n">
        <v>46247</v>
      </c>
      <c r="D900" s="25" t="s">
        <v>119</v>
      </c>
      <c r="E900" s="21" t="n">
        <v>14450</v>
      </c>
      <c r="F900" s="21" t="n">
        <f aca="false">ROUND(ROUND(E900*100,0)/10,0)/100</f>
        <v>1445</v>
      </c>
      <c r="G900" s="21" t="n">
        <f aca="false">E900+F900</f>
        <v>15895</v>
      </c>
      <c r="H900" s="23" t="n">
        <v>412346783</v>
      </c>
      <c r="I900" s="25" t="s">
        <v>1657</v>
      </c>
    </row>
    <row r="901" customFormat="false" ht="15" hidden="false" customHeight="false" outlineLevel="0" collapsed="false">
      <c r="A901" s="25" t="s">
        <v>1635</v>
      </c>
      <c r="B901" s="25" t="s">
        <v>2794</v>
      </c>
      <c r="C901" s="24" t="n">
        <v>46248</v>
      </c>
      <c r="D901" s="25" t="s">
        <v>85</v>
      </c>
      <c r="E901" s="21" t="n">
        <v>25900</v>
      </c>
      <c r="F901" s="21" t="n">
        <f aca="false">ROUND(ROUND(E901*100,0)/10,0)/100</f>
        <v>2590</v>
      </c>
      <c r="G901" s="21" t="n">
        <f aca="false">E901+F901</f>
        <v>28490</v>
      </c>
      <c r="H901" s="23" t="n">
        <v>412346011</v>
      </c>
      <c r="I901" s="25"/>
    </row>
    <row r="902" customFormat="false" ht="15" hidden="false" customHeight="false" outlineLevel="0" collapsed="false">
      <c r="A902" s="25" t="s">
        <v>1645</v>
      </c>
      <c r="B902" s="25" t="s">
        <v>2795</v>
      </c>
      <c r="C902" s="24" t="n">
        <v>46248</v>
      </c>
      <c r="D902" s="25" t="s">
        <v>119</v>
      </c>
      <c r="E902" s="21" t="n">
        <v>39500</v>
      </c>
      <c r="F902" s="21" t="n">
        <f aca="false">ROUND(ROUND(E902*100,0)/10,0)/100</f>
        <v>3950</v>
      </c>
      <c r="G902" s="21" t="n">
        <f aca="false">E902+F902</f>
        <v>43450</v>
      </c>
      <c r="H902" s="23" t="n">
        <v>412346418</v>
      </c>
      <c r="I902" s="25" t="s">
        <v>1646</v>
      </c>
    </row>
    <row r="903" customFormat="false" ht="15" hidden="false" customHeight="false" outlineLevel="0" collapsed="false">
      <c r="A903" s="25" t="s">
        <v>1622</v>
      </c>
      <c r="B903" s="25" t="s">
        <v>2796</v>
      </c>
      <c r="C903" s="24" t="n">
        <v>46249</v>
      </c>
      <c r="D903" s="25" t="s">
        <v>85</v>
      </c>
      <c r="E903" s="21" t="n">
        <v>24450</v>
      </c>
      <c r="F903" s="21" t="n">
        <f aca="false">ROUND(ROUND(E903*100,0)/10,0)/100</f>
        <v>2445</v>
      </c>
      <c r="G903" s="21" t="n">
        <f aca="false">E903+F903</f>
        <v>26895</v>
      </c>
      <c r="H903" s="23" t="n">
        <v>412345667</v>
      </c>
      <c r="I903" s="25"/>
    </row>
    <row r="904" customFormat="false" ht="15" hidden="false" customHeight="false" outlineLevel="0" collapsed="false">
      <c r="A904" s="25" t="s">
        <v>1626</v>
      </c>
      <c r="B904" s="25" t="s">
        <v>2797</v>
      </c>
      <c r="C904" s="24" t="n">
        <v>46249</v>
      </c>
      <c r="D904" s="25" t="s">
        <v>85</v>
      </c>
      <c r="E904" s="21" t="n">
        <v>14550</v>
      </c>
      <c r="F904" s="21" t="n">
        <f aca="false">ROUND(ROUND(E904*100,0)/10,0)/100</f>
        <v>1455</v>
      </c>
      <c r="G904" s="21" t="n">
        <f aca="false">E904+F904</f>
        <v>16005</v>
      </c>
      <c r="H904" s="23" t="n">
        <v>412345787</v>
      </c>
      <c r="I904" s="25"/>
    </row>
    <row r="905" customFormat="false" ht="15" hidden="false" customHeight="false" outlineLevel="0" collapsed="false">
      <c r="A905" s="25" t="s">
        <v>1633</v>
      </c>
      <c r="B905" s="25" t="s">
        <v>2798</v>
      </c>
      <c r="C905" s="24" t="n">
        <v>46249</v>
      </c>
      <c r="D905" s="25" t="s">
        <v>119</v>
      </c>
      <c r="E905" s="21" t="n">
        <v>11450</v>
      </c>
      <c r="F905" s="21" t="n">
        <f aca="false">ROUND(ROUND(E905*100,0)/10,0)/100</f>
        <v>1145</v>
      </c>
      <c r="G905" s="21" t="n">
        <f aca="false">E905+F905</f>
        <v>12595</v>
      </c>
      <c r="H905" s="23" t="n">
        <v>412345982</v>
      </c>
      <c r="I905" s="25" t="s">
        <v>1634</v>
      </c>
    </row>
    <row r="906" customFormat="false" ht="15" hidden="false" customHeight="false" outlineLevel="0" collapsed="false">
      <c r="A906" s="25" t="s">
        <v>1650</v>
      </c>
      <c r="B906" s="25" t="s">
        <v>2799</v>
      </c>
      <c r="C906" s="24" t="n">
        <v>46249</v>
      </c>
      <c r="D906" s="25" t="s">
        <v>119</v>
      </c>
      <c r="E906" s="21" t="n">
        <v>28350</v>
      </c>
      <c r="F906" s="21" t="n">
        <f aca="false">ROUND(ROUND(E906*100,0)/10,0)/100</f>
        <v>2835</v>
      </c>
      <c r="G906" s="21" t="n">
        <f aca="false">E906+F906</f>
        <v>31185</v>
      </c>
      <c r="H906" s="23" t="n">
        <v>412346517</v>
      </c>
      <c r="I906" s="25" t="s">
        <v>1651</v>
      </c>
    </row>
    <row r="907" customFormat="false" ht="15" hidden="false" customHeight="false" outlineLevel="0" collapsed="false">
      <c r="A907" s="25" t="s">
        <v>1652</v>
      </c>
      <c r="B907" s="25" t="s">
        <v>2800</v>
      </c>
      <c r="C907" s="24" t="n">
        <v>46249</v>
      </c>
      <c r="D907" s="25" t="s">
        <v>119</v>
      </c>
      <c r="E907" s="21" t="n">
        <v>13200</v>
      </c>
      <c r="F907" s="21" t="n">
        <f aca="false">ROUND(ROUND(E907*100,0)/10,0)/100</f>
        <v>1320</v>
      </c>
      <c r="G907" s="21" t="n">
        <f aca="false">E907+F907</f>
        <v>14520</v>
      </c>
      <c r="H907" s="23" t="n">
        <v>412346550</v>
      </c>
      <c r="I907" s="25" t="s">
        <v>1653</v>
      </c>
    </row>
    <row r="908" customFormat="false" ht="15" hidden="false" customHeight="false" outlineLevel="0" collapsed="false">
      <c r="A908" s="25" t="s">
        <v>1658</v>
      </c>
      <c r="B908" s="25" t="s">
        <v>2801</v>
      </c>
      <c r="C908" s="24" t="n">
        <v>46250</v>
      </c>
      <c r="D908" s="25" t="s">
        <v>119</v>
      </c>
      <c r="E908" s="21" t="n">
        <v>10300</v>
      </c>
      <c r="F908" s="21" t="n">
        <f aca="false">ROUND(ROUND(E908*100,0)/10,0)/100</f>
        <v>1030</v>
      </c>
      <c r="G908" s="21" t="n">
        <f aca="false">E908+F908</f>
        <v>11330</v>
      </c>
      <c r="H908" s="23" t="n">
        <v>412346868</v>
      </c>
      <c r="I908" s="25" t="s">
        <v>1659</v>
      </c>
    </row>
    <row r="909" customFormat="false" ht="15" hidden="false" customHeight="false" outlineLevel="0" collapsed="false">
      <c r="A909" s="25" t="s">
        <v>1671</v>
      </c>
      <c r="B909" s="25" t="s">
        <v>2802</v>
      </c>
      <c r="C909" s="24" t="n">
        <v>46250</v>
      </c>
      <c r="D909" s="25" t="s">
        <v>85</v>
      </c>
      <c r="E909" s="21" t="n">
        <v>5400</v>
      </c>
      <c r="F909" s="21" t="n">
        <f aca="false">ROUND(ROUND(E909*100,0)/10,0)/100</f>
        <v>540</v>
      </c>
      <c r="G909" s="21" t="n">
        <f aca="false">E909+F909</f>
        <v>5940</v>
      </c>
      <c r="H909" s="23" t="n">
        <v>412347201</v>
      </c>
      <c r="I909" s="25"/>
    </row>
    <row r="910" customFormat="false" ht="15" hidden="false" customHeight="false" outlineLevel="0" collapsed="false">
      <c r="A910" s="25" t="s">
        <v>1629</v>
      </c>
      <c r="B910" s="25" t="s">
        <v>2803</v>
      </c>
      <c r="C910" s="24" t="n">
        <v>46252</v>
      </c>
      <c r="D910" s="25" t="s">
        <v>85</v>
      </c>
      <c r="E910" s="21" t="n">
        <v>22150</v>
      </c>
      <c r="F910" s="21" t="n">
        <f aca="false">ROUND(ROUND(E910*100,0)/10,0)/100</f>
        <v>2215</v>
      </c>
      <c r="G910" s="21" t="n">
        <f aca="false">E910+F910</f>
        <v>24365</v>
      </c>
      <c r="H910" s="23" t="n">
        <v>412345847</v>
      </c>
      <c r="I910" s="25"/>
    </row>
    <row r="911" customFormat="false" ht="15" hidden="false" customHeight="false" outlineLevel="0" collapsed="false">
      <c r="A911" s="25" t="s">
        <v>1640</v>
      </c>
      <c r="B911" s="25" t="s">
        <v>2804</v>
      </c>
      <c r="C911" s="24" t="n">
        <v>46252</v>
      </c>
      <c r="D911" s="25" t="s">
        <v>119</v>
      </c>
      <c r="E911" s="21" t="n">
        <v>22150</v>
      </c>
      <c r="F911" s="21" t="n">
        <f aca="false">ROUND(ROUND(E911*100,0)/10,0)/100</f>
        <v>2215</v>
      </c>
      <c r="G911" s="21" t="n">
        <f aca="false">E911+F911</f>
        <v>24365</v>
      </c>
      <c r="H911" s="23" t="n">
        <v>412346222</v>
      </c>
      <c r="I911" s="25" t="s">
        <v>1641</v>
      </c>
    </row>
    <row r="912" customFormat="false" ht="15" hidden="false" customHeight="false" outlineLevel="0" collapsed="false">
      <c r="A912" s="25" t="s">
        <v>1664</v>
      </c>
      <c r="B912" s="25" t="s">
        <v>2805</v>
      </c>
      <c r="C912" s="24" t="n">
        <v>46252</v>
      </c>
      <c r="D912" s="25" t="s">
        <v>119</v>
      </c>
      <c r="E912" s="21" t="n">
        <v>27100</v>
      </c>
      <c r="F912" s="21" t="n">
        <f aca="false">ROUND(ROUND(E912*100,0)/10,0)/100</f>
        <v>2710</v>
      </c>
      <c r="G912" s="21" t="n">
        <f aca="false">E912+F912</f>
        <v>29810</v>
      </c>
      <c r="H912" s="23" t="n">
        <v>412347030</v>
      </c>
      <c r="I912" s="25" t="s">
        <v>1665</v>
      </c>
    </row>
    <row r="913" customFormat="false" ht="15" hidden="false" customHeight="false" outlineLevel="0" collapsed="false">
      <c r="A913" s="25" t="s">
        <v>1668</v>
      </c>
      <c r="B913" s="25" t="s">
        <v>2806</v>
      </c>
      <c r="C913" s="24" t="n">
        <v>46252</v>
      </c>
      <c r="D913" s="25" t="s">
        <v>119</v>
      </c>
      <c r="E913" s="21" t="n">
        <v>12550</v>
      </c>
      <c r="F913" s="21" t="n">
        <f aca="false">ROUND(ROUND(E913*100,0)/10,0)/100</f>
        <v>1255</v>
      </c>
      <c r="G913" s="21" t="n">
        <f aca="false">E913+F913</f>
        <v>13805</v>
      </c>
      <c r="H913" s="23" t="n">
        <v>412347129</v>
      </c>
      <c r="I913" s="25" t="s">
        <v>1669</v>
      </c>
    </row>
    <row r="914" customFormat="false" ht="15" hidden="false" customHeight="false" outlineLevel="0" collapsed="false">
      <c r="A914" s="25" t="s">
        <v>1675</v>
      </c>
      <c r="B914" s="25" t="s">
        <v>2807</v>
      </c>
      <c r="C914" s="24" t="n">
        <v>46252</v>
      </c>
      <c r="D914" s="25" t="s">
        <v>119</v>
      </c>
      <c r="E914" s="21" t="n">
        <v>6700</v>
      </c>
      <c r="F914" s="21" t="n">
        <f aca="false">ROUND(ROUND(E914*100,0)/10,0)/100</f>
        <v>670</v>
      </c>
      <c r="G914" s="21" t="n">
        <f aca="false">E914+F914</f>
        <v>7370</v>
      </c>
      <c r="H914" s="23" t="n">
        <v>412347417</v>
      </c>
      <c r="I914" s="25" t="s">
        <v>1676</v>
      </c>
    </row>
    <row r="915" customFormat="false" ht="15" hidden="false" customHeight="false" outlineLevel="0" collapsed="false">
      <c r="A915" s="25" t="s">
        <v>1642</v>
      </c>
      <c r="B915" s="25" t="s">
        <v>2808</v>
      </c>
      <c r="C915" s="24" t="n">
        <v>46253</v>
      </c>
      <c r="D915" s="25" t="s">
        <v>119</v>
      </c>
      <c r="E915" s="21" t="n">
        <v>8950</v>
      </c>
      <c r="F915" s="21" t="n">
        <f aca="false">ROUND(ROUND(E915*100,0)/10,0)/100</f>
        <v>895</v>
      </c>
      <c r="G915" s="21" t="n">
        <f aca="false">E915+F915</f>
        <v>9845</v>
      </c>
      <c r="H915" s="23" t="n">
        <v>412346294</v>
      </c>
      <c r="I915" s="25" t="s">
        <v>1643</v>
      </c>
    </row>
    <row r="916" customFormat="false" ht="15" hidden="false" customHeight="false" outlineLevel="0" collapsed="false">
      <c r="A916" s="25" t="s">
        <v>1661</v>
      </c>
      <c r="B916" s="25" t="s">
        <v>2809</v>
      </c>
      <c r="C916" s="24" t="n">
        <v>46253</v>
      </c>
      <c r="D916" s="25" t="s">
        <v>119</v>
      </c>
      <c r="E916" s="21" t="n">
        <v>32000</v>
      </c>
      <c r="F916" s="21" t="n">
        <f aca="false">ROUND(ROUND(E916*100,0)/10,0)/100</f>
        <v>3200</v>
      </c>
      <c r="G916" s="21" t="n">
        <f aca="false">E916+F916</f>
        <v>35200</v>
      </c>
      <c r="H916" s="23" t="n">
        <v>412346979</v>
      </c>
      <c r="I916" s="25" t="s">
        <v>1662</v>
      </c>
    </row>
    <row r="917" customFormat="false" ht="15" hidden="false" customHeight="false" outlineLevel="0" collapsed="false">
      <c r="A917" s="25" t="s">
        <v>1680</v>
      </c>
      <c r="B917" s="25" t="s">
        <v>2810</v>
      </c>
      <c r="C917" s="24" t="n">
        <v>46254</v>
      </c>
      <c r="D917" s="25" t="s">
        <v>85</v>
      </c>
      <c r="E917" s="21" t="n">
        <v>14800</v>
      </c>
      <c r="F917" s="21" t="n">
        <f aca="false">ROUND(ROUND(E917*100,0)/10,0)/100</f>
        <v>1480</v>
      </c>
      <c r="G917" s="21" t="n">
        <f aca="false">E917+F917</f>
        <v>16280</v>
      </c>
      <c r="H917" s="23" t="n">
        <v>412347640</v>
      </c>
      <c r="I917" s="25"/>
    </row>
    <row r="918" customFormat="false" ht="15" hidden="false" customHeight="false" outlineLevel="0" collapsed="false">
      <c r="A918" s="25" t="s">
        <v>1655</v>
      </c>
      <c r="B918" s="25" t="s">
        <v>2811</v>
      </c>
      <c r="C918" s="24" t="n">
        <v>46255</v>
      </c>
      <c r="D918" s="25" t="s">
        <v>85</v>
      </c>
      <c r="E918" s="21" t="n">
        <v>23200</v>
      </c>
      <c r="F918" s="21" t="n">
        <f aca="false">ROUND(ROUND(E918*100,0)/10,0)/100</f>
        <v>2320</v>
      </c>
      <c r="G918" s="21" t="n">
        <f aca="false">E918+F918</f>
        <v>25520</v>
      </c>
      <c r="H918" s="23" t="n">
        <v>412346759</v>
      </c>
      <c r="I918" s="25"/>
    </row>
    <row r="919" customFormat="false" ht="15" hidden="false" customHeight="false" outlineLevel="0" collapsed="false">
      <c r="A919" s="25" t="s">
        <v>1666</v>
      </c>
      <c r="B919" s="25" t="s">
        <v>2812</v>
      </c>
      <c r="C919" s="24" t="n">
        <v>46255</v>
      </c>
      <c r="D919" s="25" t="s">
        <v>119</v>
      </c>
      <c r="E919" s="21" t="n">
        <v>26150</v>
      </c>
      <c r="F919" s="21" t="n">
        <f aca="false">ROUND(ROUND(E919*100,0)/10,0)/100</f>
        <v>2615</v>
      </c>
      <c r="G919" s="21" t="n">
        <f aca="false">E919+F919</f>
        <v>28765</v>
      </c>
      <c r="H919" s="23" t="n">
        <v>412347087</v>
      </c>
      <c r="I919" s="25" t="s">
        <v>1667</v>
      </c>
    </row>
    <row r="920" customFormat="false" ht="15" hidden="false" customHeight="false" outlineLevel="0" collapsed="false">
      <c r="A920" s="25" t="s">
        <v>1677</v>
      </c>
      <c r="B920" s="25" t="s">
        <v>2813</v>
      </c>
      <c r="C920" s="24" t="n">
        <v>46255</v>
      </c>
      <c r="D920" s="25" t="s">
        <v>85</v>
      </c>
      <c r="E920" s="21" t="n">
        <v>7400</v>
      </c>
      <c r="F920" s="21" t="n">
        <f aca="false">ROUND(ROUND(E920*100,0)/10,0)/100</f>
        <v>740</v>
      </c>
      <c r="G920" s="21" t="n">
        <f aca="false">E920+F920</f>
        <v>8140</v>
      </c>
      <c r="H920" s="23" t="n">
        <v>412347458</v>
      </c>
      <c r="I920" s="25"/>
    </row>
    <row r="921" customFormat="false" ht="15" hidden="false" customHeight="false" outlineLevel="0" collapsed="false">
      <c r="A921" s="25" t="s">
        <v>1691</v>
      </c>
      <c r="B921" s="25" t="s">
        <v>2814</v>
      </c>
      <c r="C921" s="24" t="n">
        <v>46256</v>
      </c>
      <c r="D921" s="25" t="s">
        <v>85</v>
      </c>
      <c r="E921" s="21" t="n">
        <v>15000</v>
      </c>
      <c r="F921" s="21" t="n">
        <f aca="false">ROUND(ROUND(E921*100,0)/10,0)/100</f>
        <v>1500</v>
      </c>
      <c r="G921" s="21" t="n">
        <f aca="false">E921+F921</f>
        <v>16500</v>
      </c>
      <c r="H921" s="23" t="n">
        <v>412347942</v>
      </c>
      <c r="I921" s="25"/>
    </row>
    <row r="922" customFormat="false" ht="15" hidden="false" customHeight="false" outlineLevel="0" collapsed="false">
      <c r="A922" s="25" t="s">
        <v>1648</v>
      </c>
      <c r="B922" s="25" t="s">
        <v>2815</v>
      </c>
      <c r="C922" s="24" t="n">
        <v>46257</v>
      </c>
      <c r="D922" s="25" t="s">
        <v>85</v>
      </c>
      <c r="E922" s="21" t="n">
        <v>27000</v>
      </c>
      <c r="F922" s="21" t="n">
        <f aca="false">ROUND(ROUND(E922*100,0)/10,0)/100</f>
        <v>2700</v>
      </c>
      <c r="G922" s="21" t="n">
        <f aca="false">E922+F922</f>
        <v>29700</v>
      </c>
      <c r="H922" s="23" t="n">
        <v>412346464</v>
      </c>
      <c r="I922" s="25"/>
    </row>
    <row r="923" customFormat="false" ht="15" hidden="false" customHeight="false" outlineLevel="0" collapsed="false">
      <c r="A923" s="25" t="s">
        <v>1663</v>
      </c>
      <c r="B923" s="25" t="s">
        <v>2816</v>
      </c>
      <c r="C923" s="24" t="n">
        <v>46257</v>
      </c>
      <c r="D923" s="25" t="s">
        <v>85</v>
      </c>
      <c r="E923" s="21" t="n">
        <v>13500</v>
      </c>
      <c r="F923" s="21" t="n">
        <f aca="false">ROUND(ROUND(E923*100,0)/10,0)/100</f>
        <v>1350</v>
      </c>
      <c r="G923" s="21" t="n">
        <f aca="false">E923+F923</f>
        <v>14850</v>
      </c>
      <c r="H923" s="23" t="n">
        <v>412347014</v>
      </c>
      <c r="I923" s="25"/>
    </row>
    <row r="924" customFormat="false" ht="15" hidden="false" customHeight="false" outlineLevel="0" collapsed="false">
      <c r="A924" s="25" t="s">
        <v>1672</v>
      </c>
      <c r="B924" s="25" t="s">
        <v>2817</v>
      </c>
      <c r="C924" s="24" t="n">
        <v>46257</v>
      </c>
      <c r="D924" s="25" t="s">
        <v>85</v>
      </c>
      <c r="E924" s="21" t="n">
        <v>42850</v>
      </c>
      <c r="F924" s="21" t="n">
        <f aca="false">ROUND(ROUND(E924*100,0)/10,0)/100</f>
        <v>4285</v>
      </c>
      <c r="G924" s="21" t="n">
        <f aca="false">E924+F924</f>
        <v>47135</v>
      </c>
      <c r="H924" s="23" t="n">
        <v>412347261</v>
      </c>
      <c r="I924" s="25"/>
    </row>
    <row r="925" customFormat="false" ht="15" hidden="false" customHeight="false" outlineLevel="0" collapsed="false">
      <c r="A925" s="25" t="s">
        <v>1679</v>
      </c>
      <c r="B925" s="25" t="s">
        <v>2818</v>
      </c>
      <c r="C925" s="24" t="n">
        <v>46257</v>
      </c>
      <c r="D925" s="25" t="s">
        <v>85</v>
      </c>
      <c r="E925" s="21" t="n">
        <v>9950</v>
      </c>
      <c r="F925" s="21" t="n">
        <f aca="false">ROUND(ROUND(E925*100,0)/10,0)/100</f>
        <v>995</v>
      </c>
      <c r="G925" s="21" t="n">
        <f aca="false">E925+F925</f>
        <v>10945</v>
      </c>
      <c r="H925" s="23" t="n">
        <v>412347571</v>
      </c>
      <c r="I925" s="25"/>
    </row>
    <row r="926" customFormat="false" ht="15" hidden="false" customHeight="false" outlineLevel="0" collapsed="false">
      <c r="A926" s="25" t="s">
        <v>1696</v>
      </c>
      <c r="B926" s="25" t="s">
        <v>2819</v>
      </c>
      <c r="C926" s="24" t="n">
        <v>46257</v>
      </c>
      <c r="D926" s="25" t="s">
        <v>119</v>
      </c>
      <c r="E926" s="21" t="n">
        <v>11200</v>
      </c>
      <c r="F926" s="21" t="n">
        <f aca="false">ROUND(ROUND(E926*100,0)/10,0)/100</f>
        <v>1120</v>
      </c>
      <c r="G926" s="21" t="n">
        <f aca="false">E926+F926</f>
        <v>12320</v>
      </c>
      <c r="H926" s="23" t="n">
        <v>412348197</v>
      </c>
      <c r="I926" s="25" t="s">
        <v>1697</v>
      </c>
    </row>
    <row r="927" customFormat="false" ht="15" hidden="false" customHeight="false" outlineLevel="0" collapsed="false">
      <c r="A927" s="25" t="s">
        <v>1649</v>
      </c>
      <c r="B927" s="25" t="s">
        <v>2820</v>
      </c>
      <c r="C927" s="24" t="n">
        <v>46258</v>
      </c>
      <c r="D927" s="25" t="s">
        <v>85</v>
      </c>
      <c r="E927" s="21" t="n">
        <v>21700</v>
      </c>
      <c r="F927" s="21" t="n">
        <f aca="false">ROUND(ROUND(E927*100,0)/10,0)/100</f>
        <v>2170</v>
      </c>
      <c r="G927" s="21" t="n">
        <f aca="false">E927+F927</f>
        <v>23870</v>
      </c>
      <c r="H927" s="23" t="n">
        <v>412346481</v>
      </c>
      <c r="I927" s="25"/>
    </row>
    <row r="928" customFormat="false" ht="15" hidden="false" customHeight="false" outlineLevel="0" collapsed="false">
      <c r="A928" s="25" t="s">
        <v>1681</v>
      </c>
      <c r="B928" s="25" t="s">
        <v>2821</v>
      </c>
      <c r="C928" s="24" t="n">
        <v>46258</v>
      </c>
      <c r="D928" s="25" t="s">
        <v>85</v>
      </c>
      <c r="E928" s="21" t="n">
        <v>32300</v>
      </c>
      <c r="F928" s="21" t="n">
        <f aca="false">ROUND(ROUND(E928*100,0)/10,0)/100</f>
        <v>3230</v>
      </c>
      <c r="G928" s="21" t="n">
        <f aca="false">E928+F928</f>
        <v>35530</v>
      </c>
      <c r="H928" s="23" t="n">
        <v>412347675</v>
      </c>
      <c r="I928" s="25"/>
    </row>
    <row r="929" customFormat="false" ht="15" hidden="false" customHeight="false" outlineLevel="0" collapsed="false">
      <c r="A929" s="25" t="s">
        <v>1674</v>
      </c>
      <c r="B929" s="25" t="s">
        <v>2822</v>
      </c>
      <c r="C929" s="24" t="n">
        <v>46259</v>
      </c>
      <c r="D929" s="25" t="s">
        <v>85</v>
      </c>
      <c r="E929" s="21" t="n">
        <v>6950</v>
      </c>
      <c r="F929" s="21" t="n">
        <f aca="false">ROUND(ROUND(E929*100,0)/10,0)/100</f>
        <v>695</v>
      </c>
      <c r="G929" s="21" t="n">
        <f aca="false">E929+F929</f>
        <v>7645</v>
      </c>
      <c r="H929" s="23" t="n">
        <v>412347384</v>
      </c>
      <c r="I929" s="25"/>
    </row>
    <row r="930" customFormat="false" ht="15" hidden="false" customHeight="false" outlineLevel="0" collapsed="false">
      <c r="A930" s="25" t="s">
        <v>1682</v>
      </c>
      <c r="B930" s="25" t="s">
        <v>2823</v>
      </c>
      <c r="C930" s="24" t="n">
        <v>46259</v>
      </c>
      <c r="D930" s="25" t="s">
        <v>85</v>
      </c>
      <c r="E930" s="21" t="n">
        <v>13000</v>
      </c>
      <c r="F930" s="21" t="n">
        <f aca="false">ROUND(ROUND(E930*100,0)/10,0)/100</f>
        <v>1300</v>
      </c>
      <c r="G930" s="21" t="n">
        <f aca="false">E930+F930</f>
        <v>14300</v>
      </c>
      <c r="H930" s="23" t="n">
        <v>412347700</v>
      </c>
      <c r="I930" s="25"/>
    </row>
    <row r="931" customFormat="false" ht="15" hidden="false" customHeight="false" outlineLevel="0" collapsed="false">
      <c r="A931" s="25" t="s">
        <v>1695</v>
      </c>
      <c r="B931" s="25" t="s">
        <v>2824</v>
      </c>
      <c r="C931" s="24" t="n">
        <v>46259</v>
      </c>
      <c r="D931" s="25" t="s">
        <v>1685</v>
      </c>
      <c r="E931" s="21" t="n">
        <v>24850</v>
      </c>
      <c r="F931" s="21" t="n">
        <f aca="false">ROUND(ROUND(E931*100,0)/10,0)/100</f>
        <v>2485</v>
      </c>
      <c r="G931" s="21" t="n">
        <f aca="false">E931+F931</f>
        <v>27335</v>
      </c>
      <c r="H931" s="23" t="n">
        <v>412348155</v>
      </c>
      <c r="I931" s="25"/>
    </row>
    <row r="932" customFormat="false" ht="15" hidden="false" customHeight="false" outlineLevel="0" collapsed="false">
      <c r="A932" s="25" t="s">
        <v>1700</v>
      </c>
      <c r="B932" s="25" t="s">
        <v>2825</v>
      </c>
      <c r="C932" s="24" t="n">
        <v>46259</v>
      </c>
      <c r="D932" s="25" t="s">
        <v>119</v>
      </c>
      <c r="E932" s="21" t="n">
        <v>11350</v>
      </c>
      <c r="F932" s="21" t="n">
        <f aca="false">ROUND(ROUND(E932*100,0)/10,0)/100</f>
        <v>1135</v>
      </c>
      <c r="G932" s="21" t="n">
        <f aca="false">E932+F932</f>
        <v>12485</v>
      </c>
      <c r="H932" s="23" t="n">
        <v>412348341</v>
      </c>
      <c r="I932" s="25" t="s">
        <v>1701</v>
      </c>
    </row>
    <row r="933" customFormat="false" ht="15" hidden="false" customHeight="false" outlineLevel="0" collapsed="false">
      <c r="A933" s="25" t="s">
        <v>1660</v>
      </c>
      <c r="B933" s="25" t="s">
        <v>2826</v>
      </c>
      <c r="C933" s="24" t="n">
        <v>46260</v>
      </c>
      <c r="D933" s="25" t="s">
        <v>85</v>
      </c>
      <c r="E933" s="21" t="n">
        <v>20850</v>
      </c>
      <c r="F933" s="21" t="n">
        <f aca="false">ROUND(ROUND(E933*100,0)/10,0)/100</f>
        <v>2085</v>
      </c>
      <c r="G933" s="21" t="n">
        <f aca="false">E933+F933</f>
        <v>22935</v>
      </c>
      <c r="H933" s="23" t="n">
        <v>412346932</v>
      </c>
      <c r="I933" s="25"/>
    </row>
    <row r="934" customFormat="false" ht="15" hidden="false" customHeight="false" outlineLevel="0" collapsed="false">
      <c r="A934" s="25" t="s">
        <v>1708</v>
      </c>
      <c r="B934" s="25" t="s">
        <v>2827</v>
      </c>
      <c r="C934" s="24" t="n">
        <v>46260</v>
      </c>
      <c r="D934" s="25" t="s">
        <v>85</v>
      </c>
      <c r="E934" s="21" t="n">
        <v>13500</v>
      </c>
      <c r="F934" s="21" t="n">
        <f aca="false">ROUND(ROUND(E934*100,0)/10,0)/100</f>
        <v>1350</v>
      </c>
      <c r="G934" s="21" t="n">
        <f aca="false">E934+F934</f>
        <v>14850</v>
      </c>
      <c r="H934" s="23" t="n">
        <v>412348592</v>
      </c>
      <c r="I934" s="25"/>
    </row>
    <row r="935" customFormat="false" ht="15" hidden="false" customHeight="false" outlineLevel="0" collapsed="false">
      <c r="A935" s="25" t="s">
        <v>1670</v>
      </c>
      <c r="B935" s="25" t="s">
        <v>2828</v>
      </c>
      <c r="C935" s="24" t="n">
        <v>46261</v>
      </c>
      <c r="D935" s="25" t="s">
        <v>85</v>
      </c>
      <c r="E935" s="21" t="n">
        <v>7850</v>
      </c>
      <c r="F935" s="21" t="n">
        <f aca="false">ROUND(ROUND(E935*100,0)/10,0)/100</f>
        <v>785</v>
      </c>
      <c r="G935" s="21" t="n">
        <f aca="false">E935+F935</f>
        <v>8635</v>
      </c>
      <c r="H935" s="23" t="n">
        <v>412347143</v>
      </c>
      <c r="I935" s="25"/>
    </row>
    <row r="936" customFormat="false" ht="15" hidden="false" customHeight="false" outlineLevel="0" collapsed="false">
      <c r="A936" s="25" t="s">
        <v>1678</v>
      </c>
      <c r="B936" s="25" t="s">
        <v>2829</v>
      </c>
      <c r="C936" s="24" t="n">
        <v>46261</v>
      </c>
      <c r="D936" s="25" t="s">
        <v>85</v>
      </c>
      <c r="E936" s="21" t="n">
        <v>7050</v>
      </c>
      <c r="F936" s="21" t="n">
        <f aca="false">ROUND(ROUND(E936*100,0)/10,0)/100</f>
        <v>705</v>
      </c>
      <c r="G936" s="21" t="n">
        <f aca="false">E936+F936</f>
        <v>7755</v>
      </c>
      <c r="H936" s="23" t="n">
        <v>412347526</v>
      </c>
      <c r="I936" s="25"/>
    </row>
    <row r="937" customFormat="false" ht="15" hidden="false" customHeight="false" outlineLevel="0" collapsed="false">
      <c r="A937" s="25" t="s">
        <v>1710</v>
      </c>
      <c r="B937" s="25" t="s">
        <v>2830</v>
      </c>
      <c r="C937" s="24" t="n">
        <v>46261</v>
      </c>
      <c r="D937" s="25" t="s">
        <v>85</v>
      </c>
      <c r="E937" s="21" t="n">
        <v>9250</v>
      </c>
      <c r="F937" s="21" t="n">
        <f aca="false">ROUND(ROUND(E937*100,0)/10,0)/100</f>
        <v>925</v>
      </c>
      <c r="G937" s="21" t="n">
        <f aca="false">E937+F937</f>
        <v>10175</v>
      </c>
      <c r="H937" s="23" t="n">
        <v>412348661</v>
      </c>
      <c r="I937" s="25"/>
    </row>
    <row r="938" customFormat="false" ht="15" hidden="false" customHeight="false" outlineLevel="0" collapsed="false">
      <c r="A938" s="25" t="s">
        <v>1673</v>
      </c>
      <c r="B938" s="25" t="s">
        <v>2831</v>
      </c>
      <c r="C938" s="24" t="n">
        <v>46262</v>
      </c>
      <c r="D938" s="25" t="s">
        <v>85</v>
      </c>
      <c r="E938" s="21" t="n">
        <v>1400</v>
      </c>
      <c r="F938" s="21" t="n">
        <f aca="false">ROUND(ROUND(E938*100,0)/10,0)/100</f>
        <v>140</v>
      </c>
      <c r="G938" s="21" t="n">
        <f aca="false">E938+F938</f>
        <v>1540</v>
      </c>
      <c r="H938" s="23" t="n">
        <v>412347301</v>
      </c>
      <c r="I938" s="25"/>
    </row>
    <row r="939" customFormat="false" ht="15" hidden="false" customHeight="false" outlineLevel="0" collapsed="false">
      <c r="A939" s="25" t="s">
        <v>1686</v>
      </c>
      <c r="B939" s="25" t="s">
        <v>2832</v>
      </c>
      <c r="C939" s="24" t="n">
        <v>46262</v>
      </c>
      <c r="D939" s="25" t="s">
        <v>119</v>
      </c>
      <c r="E939" s="21" t="n">
        <v>11350</v>
      </c>
      <c r="F939" s="21" t="n">
        <f aca="false">ROUND(ROUND(E939*100,0)/10,0)/100</f>
        <v>1135</v>
      </c>
      <c r="G939" s="21" t="n">
        <f aca="false">E939+F939</f>
        <v>12485</v>
      </c>
      <c r="H939" s="23" t="n">
        <v>412347773</v>
      </c>
      <c r="I939" s="25" t="s">
        <v>1687</v>
      </c>
    </row>
    <row r="940" customFormat="false" ht="15" hidden="false" customHeight="false" outlineLevel="0" collapsed="false">
      <c r="A940" s="25" t="s">
        <v>1699</v>
      </c>
      <c r="B940" s="25" t="s">
        <v>2833</v>
      </c>
      <c r="C940" s="24" t="n">
        <v>46262</v>
      </c>
      <c r="D940" s="25" t="s">
        <v>85</v>
      </c>
      <c r="E940" s="21" t="n">
        <v>1200</v>
      </c>
      <c r="F940" s="21" t="n">
        <f aca="false">ROUND(ROUND(E940*100,0)/10,0)/100</f>
        <v>120</v>
      </c>
      <c r="G940" s="21" t="n">
        <f aca="false">E940+F940</f>
        <v>1320</v>
      </c>
      <c r="H940" s="23" t="n">
        <v>412348304</v>
      </c>
      <c r="I940" s="25"/>
    </row>
    <row r="941" customFormat="false" ht="15" hidden="false" customHeight="false" outlineLevel="0" collapsed="false">
      <c r="A941" s="25" t="s">
        <v>1715</v>
      </c>
      <c r="B941" s="25" t="s">
        <v>2834</v>
      </c>
      <c r="C941" s="24" t="n">
        <v>46262</v>
      </c>
      <c r="D941" s="25" t="s">
        <v>85</v>
      </c>
      <c r="E941" s="21" t="n">
        <v>17600</v>
      </c>
      <c r="F941" s="21" t="n">
        <f aca="false">ROUND(ROUND(E941*100,0)/10,0)/100</f>
        <v>1760</v>
      </c>
      <c r="G941" s="21" t="n">
        <f aca="false">E941+F941</f>
        <v>19360</v>
      </c>
      <c r="H941" s="23" t="n">
        <v>412348889</v>
      </c>
      <c r="I941" s="25"/>
    </row>
    <row r="942" customFormat="false" ht="15" hidden="false" customHeight="false" outlineLevel="0" collapsed="false">
      <c r="A942" s="25" t="s">
        <v>1722</v>
      </c>
      <c r="B942" s="25" t="s">
        <v>2835</v>
      </c>
      <c r="C942" s="24" t="n">
        <v>46262</v>
      </c>
      <c r="D942" s="25" t="s">
        <v>1685</v>
      </c>
      <c r="E942" s="21" t="n">
        <v>18950</v>
      </c>
      <c r="F942" s="21" t="n">
        <f aca="false">ROUND(ROUND(E942*100,0)/10,0)/100</f>
        <v>1895</v>
      </c>
      <c r="G942" s="21" t="n">
        <f aca="false">E942+F942</f>
        <v>20845</v>
      </c>
      <c r="H942" s="23" t="n">
        <v>412349077</v>
      </c>
      <c r="I942" s="25"/>
    </row>
    <row r="943" customFormat="false" ht="15" hidden="false" customHeight="false" outlineLevel="0" collapsed="false">
      <c r="A943" s="25" t="s">
        <v>1684</v>
      </c>
      <c r="B943" s="25" t="s">
        <v>2836</v>
      </c>
      <c r="C943" s="24" t="n">
        <v>46263</v>
      </c>
      <c r="D943" s="25" t="s">
        <v>1685</v>
      </c>
      <c r="E943" s="21" t="n">
        <v>4200</v>
      </c>
      <c r="F943" s="21" t="n">
        <f aca="false">ROUND(ROUND(E943*100,0)/10,0)/100</f>
        <v>420</v>
      </c>
      <c r="G943" s="21" t="n">
        <f aca="false">E943+F943</f>
        <v>4620</v>
      </c>
      <c r="H943" s="23" t="n">
        <v>412347741</v>
      </c>
      <c r="I943" s="25"/>
    </row>
    <row r="944" customFormat="false" ht="15" hidden="false" customHeight="false" outlineLevel="0" collapsed="false">
      <c r="A944" s="25" t="s">
        <v>1694</v>
      </c>
      <c r="B944" s="25" t="s">
        <v>2837</v>
      </c>
      <c r="C944" s="24" t="n">
        <v>46263</v>
      </c>
      <c r="D944" s="25" t="s">
        <v>85</v>
      </c>
      <c r="E944" s="21" t="n">
        <v>46350</v>
      </c>
      <c r="F944" s="21" t="n">
        <f aca="false">ROUND(ROUND(E944*100,0)/10,0)/100</f>
        <v>4635</v>
      </c>
      <c r="G944" s="21" t="n">
        <f aca="false">E944+F944</f>
        <v>50985</v>
      </c>
      <c r="H944" s="23" t="n">
        <v>412348048</v>
      </c>
      <c r="I944" s="25"/>
    </row>
    <row r="945" customFormat="false" ht="15" hidden="false" customHeight="false" outlineLevel="0" collapsed="false">
      <c r="A945" s="25" t="s">
        <v>1702</v>
      </c>
      <c r="B945" s="25" t="s">
        <v>2838</v>
      </c>
      <c r="C945" s="24" t="n">
        <v>46263</v>
      </c>
      <c r="D945" s="25" t="s">
        <v>85</v>
      </c>
      <c r="E945" s="21" t="n">
        <v>12850</v>
      </c>
      <c r="F945" s="21" t="n">
        <f aca="false">ROUND(ROUND(E945*100,0)/10,0)/100</f>
        <v>1285</v>
      </c>
      <c r="G945" s="21" t="n">
        <f aca="false">E945+F945</f>
        <v>14135</v>
      </c>
      <c r="H945" s="23" t="n">
        <v>412348371</v>
      </c>
      <c r="I945" s="25"/>
    </row>
    <row r="946" customFormat="false" ht="15" hidden="false" customHeight="false" outlineLevel="0" collapsed="false">
      <c r="A946" s="25" t="s">
        <v>1705</v>
      </c>
      <c r="B946" s="25" t="s">
        <v>2839</v>
      </c>
      <c r="C946" s="24" t="n">
        <v>46263</v>
      </c>
      <c r="D946" s="25" t="s">
        <v>85</v>
      </c>
      <c r="E946" s="21" t="n">
        <v>40200</v>
      </c>
      <c r="F946" s="21" t="n">
        <f aca="false">ROUND(ROUND(E946*100,0)/10,0)/100</f>
        <v>4020</v>
      </c>
      <c r="G946" s="21" t="n">
        <f aca="false">E946+F946</f>
        <v>44220</v>
      </c>
      <c r="H946" s="23" t="n">
        <v>412348447</v>
      </c>
      <c r="I946" s="25"/>
    </row>
    <row r="947" customFormat="false" ht="15" hidden="false" customHeight="false" outlineLevel="0" collapsed="false">
      <c r="A947" s="25" t="s">
        <v>1711</v>
      </c>
      <c r="B947" s="25" t="s">
        <v>2840</v>
      </c>
      <c r="C947" s="24" t="n">
        <v>46263</v>
      </c>
      <c r="D947" s="25" t="s">
        <v>119</v>
      </c>
      <c r="E947" s="21" t="n">
        <v>28600</v>
      </c>
      <c r="F947" s="21" t="n">
        <f aca="false">ROUND(ROUND(E947*100,0)/10,0)/100</f>
        <v>2860</v>
      </c>
      <c r="G947" s="21" t="n">
        <f aca="false">E947+F947</f>
        <v>31460</v>
      </c>
      <c r="H947" s="23" t="n">
        <v>412348826</v>
      </c>
      <c r="I947" s="25" t="s">
        <v>1712</v>
      </c>
    </row>
    <row r="948" customFormat="false" ht="15" hidden="false" customHeight="false" outlineLevel="0" collapsed="false">
      <c r="A948" s="25" t="s">
        <v>1688</v>
      </c>
      <c r="B948" s="25" t="s">
        <v>2841</v>
      </c>
      <c r="C948" s="24" t="n">
        <v>46264</v>
      </c>
      <c r="D948" s="25" t="s">
        <v>119</v>
      </c>
      <c r="E948" s="21" t="n">
        <v>29800</v>
      </c>
      <c r="F948" s="21" t="n">
        <f aca="false">ROUND(ROUND(E948*100,0)/10,0)/100</f>
        <v>2980</v>
      </c>
      <c r="G948" s="21" t="n">
        <f aca="false">E948+F948</f>
        <v>32780</v>
      </c>
      <c r="H948" s="23" t="n">
        <v>412347816</v>
      </c>
      <c r="I948" s="25" t="s">
        <v>1689</v>
      </c>
    </row>
    <row r="949" customFormat="false" ht="15" hidden="false" customHeight="false" outlineLevel="0" collapsed="false">
      <c r="A949" s="25" t="s">
        <v>1692</v>
      </c>
      <c r="B949" s="25" t="s">
        <v>2842</v>
      </c>
      <c r="C949" s="24" t="n">
        <v>46264</v>
      </c>
      <c r="D949" s="25" t="s">
        <v>1685</v>
      </c>
      <c r="E949" s="21" t="n">
        <v>6300</v>
      </c>
      <c r="F949" s="21" t="n">
        <f aca="false">ROUND(ROUND(E949*100,0)/10,0)/100</f>
        <v>630</v>
      </c>
      <c r="G949" s="21" t="n">
        <f aca="false">E949+F949</f>
        <v>6930</v>
      </c>
      <c r="H949" s="23" t="n">
        <v>412347962</v>
      </c>
      <c r="I949" s="25"/>
    </row>
    <row r="950" customFormat="false" ht="15" hidden="false" customHeight="false" outlineLevel="0" collapsed="false">
      <c r="A950" s="25" t="s">
        <v>1703</v>
      </c>
      <c r="B950" s="25" t="s">
        <v>2843</v>
      </c>
      <c r="C950" s="24" t="n">
        <v>46264</v>
      </c>
      <c r="D950" s="25" t="s">
        <v>119</v>
      </c>
      <c r="E950" s="21" t="n">
        <v>14750</v>
      </c>
      <c r="F950" s="21" t="n">
        <f aca="false">ROUND(ROUND(E950*100,0)/10,0)/100</f>
        <v>1475</v>
      </c>
      <c r="G950" s="21" t="n">
        <f aca="false">E950+F950</f>
        <v>16225</v>
      </c>
      <c r="H950" s="23" t="n">
        <v>412348417</v>
      </c>
      <c r="I950" s="25" t="s">
        <v>1704</v>
      </c>
    </row>
    <row r="951" customFormat="false" ht="15" hidden="false" customHeight="false" outlineLevel="0" collapsed="false">
      <c r="A951" s="25" t="s">
        <v>1707</v>
      </c>
      <c r="B951" s="25" t="s">
        <v>2844</v>
      </c>
      <c r="C951" s="24" t="n">
        <v>46264</v>
      </c>
      <c r="D951" s="25" t="s">
        <v>85</v>
      </c>
      <c r="E951" s="21" t="n">
        <v>26300</v>
      </c>
      <c r="F951" s="21" t="n">
        <f aca="false">ROUND(ROUND(E951*100,0)/10,0)/100</f>
        <v>2630</v>
      </c>
      <c r="G951" s="21" t="n">
        <f aca="false">E951+F951</f>
        <v>28930</v>
      </c>
      <c r="H951" s="23" t="n">
        <v>412348552</v>
      </c>
      <c r="I951" s="25"/>
    </row>
    <row r="952" customFormat="false" ht="15" hidden="false" customHeight="false" outlineLevel="0" collapsed="false">
      <c r="A952" s="25" t="s">
        <v>1709</v>
      </c>
      <c r="B952" s="25" t="s">
        <v>2845</v>
      </c>
      <c r="C952" s="24" t="n">
        <v>46264</v>
      </c>
      <c r="D952" s="25" t="s">
        <v>1685</v>
      </c>
      <c r="E952" s="21" t="n">
        <v>18750</v>
      </c>
      <c r="F952" s="21" t="n">
        <f aca="false">ROUND(ROUND(E952*100,0)/10,0)/100</f>
        <v>1875</v>
      </c>
      <c r="G952" s="21" t="n">
        <f aca="false">E952+F952</f>
        <v>20625</v>
      </c>
      <c r="H952" s="23" t="n">
        <v>412348621</v>
      </c>
      <c r="I952" s="25"/>
    </row>
    <row r="953" customFormat="false" ht="15" hidden="false" customHeight="false" outlineLevel="0" collapsed="false">
      <c r="A953" s="25" t="s">
        <v>1718</v>
      </c>
      <c r="B953" s="25" t="s">
        <v>2846</v>
      </c>
      <c r="C953" s="24" t="n">
        <v>46264</v>
      </c>
      <c r="D953" s="25" t="s">
        <v>119</v>
      </c>
      <c r="E953" s="21" t="n">
        <v>8250</v>
      </c>
      <c r="F953" s="21" t="n">
        <f aca="false">ROUND(ROUND(E953*100,0)/10,0)/100</f>
        <v>825</v>
      </c>
      <c r="G953" s="21" t="n">
        <f aca="false">E953+F953</f>
        <v>9075</v>
      </c>
      <c r="H953" s="23" t="n">
        <v>412348973</v>
      </c>
      <c r="I953" s="25" t="s">
        <v>1719</v>
      </c>
    </row>
    <row r="954" customFormat="false" ht="15" hidden="false" customHeight="false" outlineLevel="0" collapsed="false">
      <c r="A954" s="25" t="s">
        <v>1721</v>
      </c>
      <c r="B954" s="25" t="s">
        <v>2847</v>
      </c>
      <c r="C954" s="24" t="n">
        <v>46264</v>
      </c>
      <c r="D954" s="25" t="s">
        <v>85</v>
      </c>
      <c r="E954" s="21" t="n">
        <v>28550</v>
      </c>
      <c r="F954" s="21" t="n">
        <f aca="false">ROUND(ROUND(E954*100,0)/10,0)/100</f>
        <v>2855</v>
      </c>
      <c r="G954" s="21" t="n">
        <f aca="false">E954+F954</f>
        <v>31405</v>
      </c>
      <c r="H954" s="23" t="n">
        <v>412349047</v>
      </c>
      <c r="I954" s="25"/>
    </row>
    <row r="955" customFormat="false" ht="15" hidden="false" customHeight="false" outlineLevel="0" collapsed="false">
      <c r="A955" s="25" t="s">
        <v>1706</v>
      </c>
      <c r="B955" s="25" t="s">
        <v>2848</v>
      </c>
      <c r="C955" s="24" t="n">
        <v>46265</v>
      </c>
      <c r="D955" s="25" t="s">
        <v>1685</v>
      </c>
      <c r="E955" s="21" t="n">
        <v>27800</v>
      </c>
      <c r="F955" s="21" t="n">
        <f aca="false">ROUND(ROUND(E955*100,0)/10,0)/100</f>
        <v>2780</v>
      </c>
      <c r="G955" s="21" t="n">
        <f aca="false">E955+F955</f>
        <v>30580</v>
      </c>
      <c r="H955" s="23" t="n">
        <v>412348476</v>
      </c>
      <c r="I955" s="25"/>
    </row>
    <row r="956" customFormat="false" ht="15" hidden="false" customHeight="false" outlineLevel="0" collapsed="false">
      <c r="A956" s="25" t="s">
        <v>1713</v>
      </c>
      <c r="B956" s="25" t="s">
        <v>2849</v>
      </c>
      <c r="C956" s="24" t="n">
        <v>46265</v>
      </c>
      <c r="D956" s="25" t="s">
        <v>119</v>
      </c>
      <c r="E956" s="21" t="n">
        <v>10150</v>
      </c>
      <c r="F956" s="21" t="n">
        <f aca="false">ROUND(ROUND(E956*100,0)/10,0)/100</f>
        <v>1015</v>
      </c>
      <c r="G956" s="21" t="n">
        <f aca="false">E956+F956</f>
        <v>11165</v>
      </c>
      <c r="H956" s="23" t="n">
        <v>412348845</v>
      </c>
      <c r="I956" s="25" t="s">
        <v>1714</v>
      </c>
    </row>
    <row r="957" customFormat="false" ht="15" hidden="false" customHeight="false" outlineLevel="0" collapsed="false">
      <c r="A957" s="25" t="s">
        <v>1693</v>
      </c>
      <c r="B957" s="25" t="s">
        <v>2850</v>
      </c>
      <c r="C957" s="24" t="n">
        <v>46266</v>
      </c>
      <c r="D957" s="25" t="s">
        <v>85</v>
      </c>
      <c r="E957" s="21" t="n">
        <v>11300</v>
      </c>
      <c r="F957" s="21" t="n">
        <f aca="false">ROUND(ROUND(E957*100,0)/10,0)/100</f>
        <v>1130</v>
      </c>
      <c r="G957" s="21" t="n">
        <f aca="false">E957+F957</f>
        <v>12430</v>
      </c>
      <c r="H957" s="23" t="n">
        <v>412348004</v>
      </c>
      <c r="I957" s="25"/>
    </row>
    <row r="958" customFormat="false" ht="15" hidden="false" customHeight="false" outlineLevel="0" collapsed="false">
      <c r="A958" s="25" t="s">
        <v>1731</v>
      </c>
      <c r="B958" s="25" t="s">
        <v>2851</v>
      </c>
      <c r="C958" s="24" t="n">
        <v>46266</v>
      </c>
      <c r="D958" s="25" t="s">
        <v>1685</v>
      </c>
      <c r="E958" s="21" t="n">
        <v>25800</v>
      </c>
      <c r="F958" s="21" t="n">
        <f aca="false">ROUND(ROUND(E958*100,0)/10,0)/100</f>
        <v>2580</v>
      </c>
      <c r="G958" s="21" t="n">
        <f aca="false">E958+F958</f>
        <v>28380</v>
      </c>
      <c r="H958" s="23" t="n">
        <v>412349405</v>
      </c>
      <c r="I958" s="25"/>
    </row>
    <row r="959" customFormat="false" ht="15" hidden="false" customHeight="false" outlineLevel="0" collapsed="false">
      <c r="A959" s="25" t="s">
        <v>1690</v>
      </c>
      <c r="B959" s="25" t="s">
        <v>2852</v>
      </c>
      <c r="C959" s="24" t="n">
        <v>46267</v>
      </c>
      <c r="D959" s="25" t="s">
        <v>85</v>
      </c>
      <c r="E959" s="21" t="n">
        <v>15500</v>
      </c>
      <c r="F959" s="21" t="n">
        <f aca="false">ROUND(ROUND(E959*100,0)/10,0)/100</f>
        <v>1550</v>
      </c>
      <c r="G959" s="21" t="n">
        <f aca="false">E959+F959</f>
        <v>17050</v>
      </c>
      <c r="H959" s="23" t="n">
        <v>412347879</v>
      </c>
      <c r="I959" s="25"/>
    </row>
    <row r="960" customFormat="false" ht="15" hidden="false" customHeight="false" outlineLevel="0" collapsed="false">
      <c r="A960" s="25" t="s">
        <v>1720</v>
      </c>
      <c r="B960" s="25" t="s">
        <v>2853</v>
      </c>
      <c r="C960" s="24" t="n">
        <v>46268</v>
      </c>
      <c r="D960" s="25" t="s">
        <v>1685</v>
      </c>
      <c r="E960" s="21" t="n">
        <v>18250</v>
      </c>
      <c r="F960" s="21" t="n">
        <f aca="false">ROUND(ROUND(E960*100,0)/10,0)/100</f>
        <v>1825</v>
      </c>
      <c r="G960" s="21" t="n">
        <f aca="false">E960+F960</f>
        <v>20075</v>
      </c>
      <c r="H960" s="23" t="n">
        <v>412349009</v>
      </c>
      <c r="I960" s="25"/>
    </row>
    <row r="961" customFormat="false" ht="15" hidden="false" customHeight="false" outlineLevel="0" collapsed="false">
      <c r="A961" s="25" t="s">
        <v>1737</v>
      </c>
      <c r="B961" s="25" t="s">
        <v>2854</v>
      </c>
      <c r="C961" s="24" t="n">
        <v>46268</v>
      </c>
      <c r="D961" s="25" t="s">
        <v>1685</v>
      </c>
      <c r="E961" s="21" t="n">
        <v>21150</v>
      </c>
      <c r="F961" s="21" t="n">
        <f aca="false">ROUND(ROUND(E961*100,0)/10,0)/100</f>
        <v>2115</v>
      </c>
      <c r="G961" s="21" t="n">
        <f aca="false">E961+F961</f>
        <v>23265</v>
      </c>
      <c r="H961" s="23" t="n">
        <v>412349637</v>
      </c>
      <c r="I961" s="25"/>
    </row>
    <row r="962" customFormat="false" ht="15" hidden="false" customHeight="false" outlineLevel="0" collapsed="false">
      <c r="A962" s="25" t="s">
        <v>1698</v>
      </c>
      <c r="B962" s="25" t="s">
        <v>2855</v>
      </c>
      <c r="C962" s="24" t="n">
        <v>46269</v>
      </c>
      <c r="D962" s="25" t="s">
        <v>85</v>
      </c>
      <c r="E962" s="21" t="n">
        <v>47900</v>
      </c>
      <c r="F962" s="21" t="n">
        <f aca="false">ROUND(ROUND(E962*100,0)/10,0)/100</f>
        <v>4790</v>
      </c>
      <c r="G962" s="21" t="n">
        <f aca="false">E962+F962</f>
        <v>52690</v>
      </c>
      <c r="H962" s="23" t="n">
        <v>412348236</v>
      </c>
      <c r="I962" s="25"/>
    </row>
    <row r="963" customFormat="false" ht="15" hidden="false" customHeight="false" outlineLevel="0" collapsed="false">
      <c r="A963" s="25" t="s">
        <v>1727</v>
      </c>
      <c r="B963" s="25" t="s">
        <v>2856</v>
      </c>
      <c r="C963" s="24" t="n">
        <v>46269</v>
      </c>
      <c r="D963" s="25" t="s">
        <v>1685</v>
      </c>
      <c r="E963" s="21" t="n">
        <v>46700</v>
      </c>
      <c r="F963" s="21" t="n">
        <f aca="false">ROUND(ROUND(E963*100,0)/10,0)/100</f>
        <v>4670</v>
      </c>
      <c r="G963" s="21" t="n">
        <f aca="false">E963+F963</f>
        <v>51370</v>
      </c>
      <c r="H963" s="23" t="n">
        <v>412349294</v>
      </c>
      <c r="I963" s="25"/>
    </row>
    <row r="964" customFormat="false" ht="15" hidden="false" customHeight="false" outlineLevel="0" collapsed="false">
      <c r="A964" s="25" t="s">
        <v>1732</v>
      </c>
      <c r="B964" s="25" t="s">
        <v>2857</v>
      </c>
      <c r="C964" s="24" t="n">
        <v>46269</v>
      </c>
      <c r="D964" s="25" t="s">
        <v>119</v>
      </c>
      <c r="E964" s="21" t="n">
        <v>12900</v>
      </c>
      <c r="F964" s="21" t="n">
        <f aca="false">ROUND(ROUND(E964*100,0)/10,0)/100</f>
        <v>1290</v>
      </c>
      <c r="G964" s="21" t="n">
        <f aca="false">E964+F964</f>
        <v>14190</v>
      </c>
      <c r="H964" s="23" t="n">
        <v>412349442</v>
      </c>
      <c r="I964" s="25" t="s">
        <v>1733</v>
      </c>
    </row>
    <row r="965" customFormat="false" ht="15" hidden="false" customHeight="false" outlineLevel="0" collapsed="false">
      <c r="A965" s="25" t="s">
        <v>1750</v>
      </c>
      <c r="B965" s="25" t="s">
        <v>2858</v>
      </c>
      <c r="C965" s="24" t="n">
        <v>46269</v>
      </c>
      <c r="D965" s="25" t="s">
        <v>85</v>
      </c>
      <c r="E965" s="21" t="n">
        <v>9600</v>
      </c>
      <c r="F965" s="21" t="n">
        <f aca="false">ROUND(ROUND(E965*100,0)/10,0)/100</f>
        <v>960</v>
      </c>
      <c r="G965" s="21" t="n">
        <f aca="false">E965+F965</f>
        <v>10560</v>
      </c>
      <c r="H965" s="23" t="n">
        <v>412350046</v>
      </c>
      <c r="I965" s="25"/>
    </row>
    <row r="966" customFormat="false" ht="15" hidden="false" customHeight="false" outlineLevel="0" collapsed="false">
      <c r="A966" s="25" t="s">
        <v>1728</v>
      </c>
      <c r="B966" s="25" t="s">
        <v>2859</v>
      </c>
      <c r="C966" s="24" t="n">
        <v>46270</v>
      </c>
      <c r="D966" s="25" t="s">
        <v>1685</v>
      </c>
      <c r="E966" s="21" t="n">
        <v>3700</v>
      </c>
      <c r="F966" s="21" t="n">
        <f aca="false">ROUND(ROUND(E966*100,0)/10,0)/100</f>
        <v>370</v>
      </c>
      <c r="G966" s="21" t="n">
        <f aca="false">E966+F966</f>
        <v>4070</v>
      </c>
      <c r="H966" s="23" t="n">
        <v>412349325</v>
      </c>
      <c r="I966" s="25"/>
    </row>
    <row r="967" customFormat="false" ht="15" hidden="false" customHeight="false" outlineLevel="0" collapsed="false">
      <c r="A967" s="25" t="s">
        <v>1738</v>
      </c>
      <c r="B967" s="25" t="s">
        <v>2860</v>
      </c>
      <c r="C967" s="24" t="n">
        <v>46270</v>
      </c>
      <c r="D967" s="25" t="s">
        <v>119</v>
      </c>
      <c r="E967" s="21" t="n">
        <v>10250</v>
      </c>
      <c r="F967" s="21" t="n">
        <f aca="false">ROUND(ROUND(E967*100,0)/10,0)/100</f>
        <v>1025</v>
      </c>
      <c r="G967" s="21" t="n">
        <f aca="false">E967+F967</f>
        <v>11275</v>
      </c>
      <c r="H967" s="23" t="n">
        <v>412349657</v>
      </c>
      <c r="I967" s="25" t="s">
        <v>1739</v>
      </c>
    </row>
    <row r="968" customFormat="false" ht="15" hidden="false" customHeight="false" outlineLevel="0" collapsed="false">
      <c r="A968" s="25" t="s">
        <v>1740</v>
      </c>
      <c r="B968" s="25" t="s">
        <v>2861</v>
      </c>
      <c r="C968" s="24" t="n">
        <v>46270</v>
      </c>
      <c r="D968" s="25" t="s">
        <v>85</v>
      </c>
      <c r="E968" s="21" t="n">
        <v>17300</v>
      </c>
      <c r="F968" s="21" t="n">
        <f aca="false">ROUND(ROUND(E968*100,0)/10,0)/100</f>
        <v>1730</v>
      </c>
      <c r="G968" s="21" t="n">
        <f aca="false">E968+F968</f>
        <v>19030</v>
      </c>
      <c r="H968" s="23" t="n">
        <v>412349708</v>
      </c>
      <c r="I968" s="25"/>
    </row>
    <row r="969" customFormat="false" ht="15" hidden="false" customHeight="false" outlineLevel="0" collapsed="false">
      <c r="A969" s="25" t="s">
        <v>1752</v>
      </c>
      <c r="B969" s="25" t="s">
        <v>2862</v>
      </c>
      <c r="C969" s="24" t="n">
        <v>46270</v>
      </c>
      <c r="D969" s="25" t="s">
        <v>119</v>
      </c>
      <c r="E969" s="21" t="n">
        <v>35400</v>
      </c>
      <c r="F969" s="21" t="n">
        <f aca="false">ROUND(ROUND(E969*100,0)/10,0)/100</f>
        <v>3540</v>
      </c>
      <c r="G969" s="21" t="n">
        <f aca="false">E969+F969</f>
        <v>38940</v>
      </c>
      <c r="H969" s="23" t="n">
        <v>412350110</v>
      </c>
      <c r="I969" s="25" t="s">
        <v>1753</v>
      </c>
    </row>
    <row r="970" customFormat="false" ht="15" hidden="false" customHeight="false" outlineLevel="0" collapsed="false">
      <c r="A970" s="25" t="s">
        <v>1755</v>
      </c>
      <c r="B970" s="25" t="s">
        <v>2863</v>
      </c>
      <c r="C970" s="24" t="n">
        <v>46270</v>
      </c>
      <c r="D970" s="25" t="s">
        <v>119</v>
      </c>
      <c r="E970" s="21" t="n">
        <v>17050</v>
      </c>
      <c r="F970" s="21" t="n">
        <f aca="false">ROUND(ROUND(E970*100,0)/10,0)/100</f>
        <v>1705</v>
      </c>
      <c r="G970" s="21" t="n">
        <f aca="false">E970+F970</f>
        <v>18755</v>
      </c>
      <c r="H970" s="23" t="n">
        <v>412350198</v>
      </c>
      <c r="I970" s="25" t="s">
        <v>1756</v>
      </c>
    </row>
    <row r="971" customFormat="false" ht="15" hidden="false" customHeight="false" outlineLevel="0" collapsed="false">
      <c r="A971" s="25" t="s">
        <v>1744</v>
      </c>
      <c r="B971" s="25" t="s">
        <v>2864</v>
      </c>
      <c r="C971" s="24" t="n">
        <v>46271</v>
      </c>
      <c r="D971" s="25" t="s">
        <v>85</v>
      </c>
      <c r="E971" s="21" t="n">
        <v>11550</v>
      </c>
      <c r="F971" s="21" t="n">
        <f aca="false">ROUND(ROUND(E971*100,0)/10,0)/100</f>
        <v>1155</v>
      </c>
      <c r="G971" s="21" t="n">
        <f aca="false">E971+F971</f>
        <v>12705</v>
      </c>
      <c r="H971" s="23" t="n">
        <v>412349859</v>
      </c>
      <c r="I971" s="25"/>
    </row>
    <row r="972" customFormat="false" ht="15" hidden="false" customHeight="false" outlineLevel="0" collapsed="false">
      <c r="A972" s="25" t="s">
        <v>1746</v>
      </c>
      <c r="B972" s="25" t="s">
        <v>2865</v>
      </c>
      <c r="C972" s="24" t="n">
        <v>46271</v>
      </c>
      <c r="D972" s="25" t="s">
        <v>1685</v>
      </c>
      <c r="E972" s="21" t="n">
        <v>8050</v>
      </c>
      <c r="F972" s="21" t="n">
        <f aca="false">ROUND(ROUND(E972*100,0)/10,0)/100</f>
        <v>805</v>
      </c>
      <c r="G972" s="21" t="n">
        <f aca="false">E972+F972</f>
        <v>8855</v>
      </c>
      <c r="H972" s="23" t="n">
        <v>412349931</v>
      </c>
      <c r="I972" s="25"/>
    </row>
    <row r="973" customFormat="false" ht="15" hidden="false" customHeight="false" outlineLevel="0" collapsed="false">
      <c r="A973" s="25" t="s">
        <v>1729</v>
      </c>
      <c r="B973" s="25" t="s">
        <v>2866</v>
      </c>
      <c r="C973" s="24" t="n">
        <v>46272</v>
      </c>
      <c r="D973" s="25" t="s">
        <v>119</v>
      </c>
      <c r="E973" s="21" t="n">
        <v>23400</v>
      </c>
      <c r="F973" s="21" t="n">
        <f aca="false">ROUND(ROUND(E973*100,0)/10,0)/100</f>
        <v>2340</v>
      </c>
      <c r="G973" s="21" t="n">
        <f aca="false">E973+F973</f>
        <v>25740</v>
      </c>
      <c r="H973" s="23" t="n">
        <v>412349381</v>
      </c>
      <c r="I973" s="25" t="s">
        <v>1730</v>
      </c>
    </row>
    <row r="974" customFormat="false" ht="15" hidden="false" customHeight="false" outlineLevel="0" collapsed="false">
      <c r="A974" s="25" t="s">
        <v>1745</v>
      </c>
      <c r="B974" s="25" t="s">
        <v>2867</v>
      </c>
      <c r="C974" s="24" t="n">
        <v>46272</v>
      </c>
      <c r="D974" s="25" t="s">
        <v>1685</v>
      </c>
      <c r="E974" s="21" t="n">
        <v>2850</v>
      </c>
      <c r="F974" s="21" t="n">
        <f aca="false">ROUND(ROUND(E974*100,0)/10,0)/100</f>
        <v>285</v>
      </c>
      <c r="G974" s="21" t="n">
        <f aca="false">E974+F974</f>
        <v>3135</v>
      </c>
      <c r="H974" s="23" t="n">
        <v>412349906</v>
      </c>
      <c r="I974" s="25"/>
    </row>
    <row r="975" customFormat="false" ht="15" hidden="false" customHeight="false" outlineLevel="0" collapsed="false">
      <c r="A975" s="25" t="s">
        <v>1758</v>
      </c>
      <c r="B975" s="25" t="s">
        <v>2868</v>
      </c>
      <c r="C975" s="24" t="n">
        <v>46272</v>
      </c>
      <c r="D975" s="25" t="s">
        <v>119</v>
      </c>
      <c r="E975" s="21" t="n">
        <v>29650</v>
      </c>
      <c r="F975" s="21" t="n">
        <f aca="false">ROUND(ROUND(E975*100,0)/10,0)/100</f>
        <v>2965</v>
      </c>
      <c r="G975" s="21" t="n">
        <f aca="false">E975+F975</f>
        <v>32615</v>
      </c>
      <c r="H975" s="23" t="n">
        <v>412350258</v>
      </c>
      <c r="I975" s="25" t="s">
        <v>1759</v>
      </c>
    </row>
    <row r="976" customFormat="false" ht="15" hidden="false" customHeight="false" outlineLevel="0" collapsed="false">
      <c r="A976" s="25" t="s">
        <v>1760</v>
      </c>
      <c r="B976" s="25" t="s">
        <v>2869</v>
      </c>
      <c r="C976" s="24" t="n">
        <v>46272</v>
      </c>
      <c r="D976" s="25" t="s">
        <v>119</v>
      </c>
      <c r="E976" s="21" t="n">
        <v>26650</v>
      </c>
      <c r="F976" s="21" t="n">
        <f aca="false">ROUND(ROUND(E976*100,0)/10,0)/100</f>
        <v>2665</v>
      </c>
      <c r="G976" s="21" t="n">
        <f aca="false">E976+F976</f>
        <v>29315</v>
      </c>
      <c r="H976" s="23" t="n">
        <v>412350302</v>
      </c>
      <c r="I976" s="25" t="s">
        <v>1761</v>
      </c>
    </row>
    <row r="977" customFormat="false" ht="15" hidden="false" customHeight="false" outlineLevel="0" collapsed="false">
      <c r="A977" s="25" t="s">
        <v>1716</v>
      </c>
      <c r="B977" s="25" t="s">
        <v>2870</v>
      </c>
      <c r="C977" s="24" t="n">
        <v>46273</v>
      </c>
      <c r="D977" s="25" t="s">
        <v>119</v>
      </c>
      <c r="E977" s="21" t="n">
        <v>9000</v>
      </c>
      <c r="F977" s="21" t="n">
        <f aca="false">ROUND(ROUND(E977*100,0)/10,0)/100</f>
        <v>900</v>
      </c>
      <c r="G977" s="21" t="n">
        <f aca="false">E977+F977</f>
        <v>9900</v>
      </c>
      <c r="H977" s="23" t="n">
        <v>412348925</v>
      </c>
      <c r="I977" s="25" t="s">
        <v>1717</v>
      </c>
    </row>
    <row r="978" customFormat="false" ht="15" hidden="false" customHeight="false" outlineLevel="0" collapsed="false">
      <c r="A978" s="25" t="s">
        <v>1735</v>
      </c>
      <c r="B978" s="25" t="s">
        <v>2871</v>
      </c>
      <c r="C978" s="24" t="n">
        <v>46273</v>
      </c>
      <c r="D978" s="25" t="s">
        <v>1685</v>
      </c>
      <c r="E978" s="21" t="n">
        <v>39550</v>
      </c>
      <c r="F978" s="21" t="n">
        <f aca="false">ROUND(ROUND(E978*100,0)/10,0)/100</f>
        <v>3955</v>
      </c>
      <c r="G978" s="21" t="n">
        <f aca="false">E978+F978</f>
        <v>43505</v>
      </c>
      <c r="H978" s="23" t="n">
        <v>412349544</v>
      </c>
      <c r="I978" s="25"/>
    </row>
    <row r="979" customFormat="false" ht="15" hidden="false" customHeight="false" outlineLevel="0" collapsed="false">
      <c r="A979" s="25" t="s">
        <v>1723</v>
      </c>
      <c r="B979" s="25" t="s">
        <v>2872</v>
      </c>
      <c r="C979" s="24" t="n">
        <v>46274</v>
      </c>
      <c r="D979" s="25" t="s">
        <v>1685</v>
      </c>
      <c r="E979" s="21" t="n">
        <v>28850</v>
      </c>
      <c r="F979" s="21" t="n">
        <f aca="false">ROUND(ROUND(E979*100,0)/10,0)/100</f>
        <v>2885</v>
      </c>
      <c r="G979" s="21" t="n">
        <f aca="false">E979+F979</f>
        <v>31735</v>
      </c>
      <c r="H979" s="23" t="n">
        <v>412349116</v>
      </c>
      <c r="I979" s="25"/>
    </row>
    <row r="980" customFormat="false" ht="15" hidden="false" customHeight="false" outlineLevel="0" collapsed="false">
      <c r="A980" s="25" t="s">
        <v>1757</v>
      </c>
      <c r="B980" s="25" t="s">
        <v>2873</v>
      </c>
      <c r="C980" s="24" t="n">
        <v>46274</v>
      </c>
      <c r="D980" s="25" t="s">
        <v>1685</v>
      </c>
      <c r="E980" s="21" t="n">
        <v>14900</v>
      </c>
      <c r="F980" s="21" t="n">
        <f aca="false">ROUND(ROUND(E980*100,0)/10,0)/100</f>
        <v>1490</v>
      </c>
      <c r="G980" s="21" t="n">
        <f aca="false">E980+F980</f>
        <v>16390</v>
      </c>
      <c r="H980" s="23" t="n">
        <v>412350214</v>
      </c>
      <c r="I980" s="25"/>
    </row>
    <row r="981" customFormat="false" ht="15" hidden="false" customHeight="false" outlineLevel="0" collapsed="false">
      <c r="A981" s="25" t="s">
        <v>1741</v>
      </c>
      <c r="B981" s="25" t="s">
        <v>2874</v>
      </c>
      <c r="C981" s="24" t="n">
        <v>46275</v>
      </c>
      <c r="D981" s="25" t="s">
        <v>119</v>
      </c>
      <c r="E981" s="21" t="n">
        <v>37950</v>
      </c>
      <c r="F981" s="21" t="n">
        <f aca="false">ROUND(ROUND(E981*100,0)/10,0)/100</f>
        <v>3795</v>
      </c>
      <c r="G981" s="21" t="n">
        <f aca="false">E981+F981</f>
        <v>41745</v>
      </c>
      <c r="H981" s="23" t="n">
        <v>412349775</v>
      </c>
      <c r="I981" s="25" t="s">
        <v>1742</v>
      </c>
    </row>
    <row r="982" customFormat="false" ht="15" hidden="false" customHeight="false" outlineLevel="0" collapsed="false">
      <c r="A982" s="25" t="s">
        <v>1743</v>
      </c>
      <c r="B982" s="25" t="s">
        <v>2875</v>
      </c>
      <c r="C982" s="24" t="n">
        <v>46275</v>
      </c>
      <c r="D982" s="25" t="s">
        <v>1685</v>
      </c>
      <c r="E982" s="21" t="n">
        <v>32000</v>
      </c>
      <c r="F982" s="21" t="n">
        <f aca="false">ROUND(ROUND(E982*100,0)/10,0)/100</f>
        <v>3200</v>
      </c>
      <c r="G982" s="21" t="n">
        <f aca="false">E982+F982</f>
        <v>35200</v>
      </c>
      <c r="H982" s="23" t="n">
        <v>412349814</v>
      </c>
      <c r="I982" s="25"/>
    </row>
    <row r="983" customFormat="false" ht="15" hidden="false" customHeight="false" outlineLevel="0" collapsed="false">
      <c r="A983" s="25" t="s">
        <v>1754</v>
      </c>
      <c r="B983" s="25" t="s">
        <v>2876</v>
      </c>
      <c r="C983" s="24" t="n">
        <v>46275</v>
      </c>
      <c r="D983" s="25" t="s">
        <v>1685</v>
      </c>
      <c r="E983" s="21" t="n">
        <v>23550</v>
      </c>
      <c r="F983" s="21" t="n">
        <f aca="false">ROUND(ROUND(E983*100,0)/10,0)/100</f>
        <v>2355</v>
      </c>
      <c r="G983" s="21" t="n">
        <f aca="false">E983+F983</f>
        <v>25905</v>
      </c>
      <c r="H983" s="23" t="n">
        <v>412350163</v>
      </c>
      <c r="I983" s="25"/>
    </row>
    <row r="984" customFormat="false" ht="15" hidden="false" customHeight="false" outlineLevel="0" collapsed="false">
      <c r="A984" s="25" t="s">
        <v>1763</v>
      </c>
      <c r="B984" s="25" t="s">
        <v>2877</v>
      </c>
      <c r="C984" s="24" t="n">
        <v>46275</v>
      </c>
      <c r="D984" s="25" t="s">
        <v>85</v>
      </c>
      <c r="E984" s="21" t="n">
        <v>8050</v>
      </c>
      <c r="F984" s="21" t="n">
        <f aca="false">ROUND(ROUND(E984*100,0)/10,0)/100</f>
        <v>805</v>
      </c>
      <c r="G984" s="21" t="n">
        <f aca="false">E984+F984</f>
        <v>8855</v>
      </c>
      <c r="H984" s="23" t="n">
        <v>412350361</v>
      </c>
      <c r="I984" s="25"/>
    </row>
    <row r="985" customFormat="false" ht="15" hidden="false" customHeight="false" outlineLevel="0" collapsed="false">
      <c r="A985" s="25" t="s">
        <v>1768</v>
      </c>
      <c r="B985" s="25" t="s">
        <v>2878</v>
      </c>
      <c r="C985" s="24" t="n">
        <v>46275</v>
      </c>
      <c r="D985" s="25" t="s">
        <v>1685</v>
      </c>
      <c r="E985" s="21" t="n">
        <v>8600</v>
      </c>
      <c r="F985" s="21" t="n">
        <f aca="false">ROUND(ROUND(E985*100,0)/10,0)/100</f>
        <v>860</v>
      </c>
      <c r="G985" s="21" t="n">
        <f aca="false">E985+F985</f>
        <v>9460</v>
      </c>
      <c r="H985" s="23" t="n">
        <v>412350506</v>
      </c>
      <c r="I985" s="25"/>
    </row>
    <row r="986" customFormat="false" ht="15" hidden="false" customHeight="false" outlineLevel="0" collapsed="false">
      <c r="A986" s="25" t="s">
        <v>1769</v>
      </c>
      <c r="B986" s="25" t="s">
        <v>2879</v>
      </c>
      <c r="C986" s="24" t="n">
        <v>46275</v>
      </c>
      <c r="D986" s="25" t="s">
        <v>1685</v>
      </c>
      <c r="E986" s="21" t="n">
        <v>6300</v>
      </c>
      <c r="F986" s="21" t="n">
        <f aca="false">ROUND(ROUND(E986*100,0)/10,0)/100</f>
        <v>630</v>
      </c>
      <c r="G986" s="21" t="n">
        <f aca="false">E986+F986</f>
        <v>6930</v>
      </c>
      <c r="H986" s="23" t="n">
        <v>412350571</v>
      </c>
      <c r="I986" s="25"/>
    </row>
    <row r="987" customFormat="false" ht="15" hidden="false" customHeight="false" outlineLevel="0" collapsed="false">
      <c r="A987" s="25" t="s">
        <v>1773</v>
      </c>
      <c r="B987" s="25" t="s">
        <v>2880</v>
      </c>
      <c r="C987" s="24" t="n">
        <v>46275</v>
      </c>
      <c r="D987" s="25" t="s">
        <v>1685</v>
      </c>
      <c r="E987" s="21" t="n">
        <v>12500</v>
      </c>
      <c r="F987" s="21" t="n">
        <f aca="false">ROUND(ROUND(E987*100,0)/10,0)/100</f>
        <v>1250</v>
      </c>
      <c r="G987" s="21" t="n">
        <f aca="false">E987+F987</f>
        <v>13750</v>
      </c>
      <c r="H987" s="23" t="n">
        <v>412350664</v>
      </c>
      <c r="I987" s="25"/>
    </row>
    <row r="988" customFormat="false" ht="15" hidden="false" customHeight="false" outlineLevel="0" collapsed="false">
      <c r="A988" s="25" t="s">
        <v>1790</v>
      </c>
      <c r="B988" s="25" t="s">
        <v>2881</v>
      </c>
      <c r="C988" s="24" t="n">
        <v>46275</v>
      </c>
      <c r="D988" s="25" t="s">
        <v>1685</v>
      </c>
      <c r="E988" s="21" t="n">
        <v>17950</v>
      </c>
      <c r="F988" s="21" t="n">
        <f aca="false">ROUND(ROUND(E988*100,0)/10,0)/100</f>
        <v>1795</v>
      </c>
      <c r="G988" s="21" t="n">
        <f aca="false">E988+F988</f>
        <v>19745</v>
      </c>
      <c r="H988" s="23" t="n">
        <v>412351288</v>
      </c>
      <c r="I988" s="25"/>
    </row>
    <row r="989" customFormat="false" ht="15" hidden="false" customHeight="false" outlineLevel="0" collapsed="false">
      <c r="A989" s="25" t="s">
        <v>1724</v>
      </c>
      <c r="B989" s="25" t="s">
        <v>2882</v>
      </c>
      <c r="C989" s="24" t="n">
        <v>46276</v>
      </c>
      <c r="D989" s="25" t="s">
        <v>85</v>
      </c>
      <c r="E989" s="21" t="n">
        <v>10850</v>
      </c>
      <c r="F989" s="21" t="n">
        <f aca="false">ROUND(ROUND(E989*100,0)/10,0)/100</f>
        <v>1085</v>
      </c>
      <c r="G989" s="21" t="n">
        <f aca="false">E989+F989</f>
        <v>11935</v>
      </c>
      <c r="H989" s="23" t="n">
        <v>412349153</v>
      </c>
      <c r="I989" s="25"/>
    </row>
    <row r="990" customFormat="false" ht="15" hidden="false" customHeight="false" outlineLevel="0" collapsed="false">
      <c r="A990" s="25" t="s">
        <v>1734</v>
      </c>
      <c r="B990" s="25" t="s">
        <v>2883</v>
      </c>
      <c r="C990" s="24" t="n">
        <v>46276</v>
      </c>
      <c r="D990" s="25" t="s">
        <v>1685</v>
      </c>
      <c r="E990" s="21" t="n">
        <v>4450</v>
      </c>
      <c r="F990" s="21" t="n">
        <f aca="false">ROUND(ROUND(E990*100,0)/10,0)/100</f>
        <v>445</v>
      </c>
      <c r="G990" s="21" t="n">
        <f aca="false">E990+F990</f>
        <v>4895</v>
      </c>
      <c r="H990" s="23" t="n">
        <v>412349489</v>
      </c>
      <c r="I990" s="25"/>
    </row>
    <row r="991" customFormat="false" ht="15" hidden="false" customHeight="false" outlineLevel="0" collapsed="false">
      <c r="A991" s="25" t="s">
        <v>1736</v>
      </c>
      <c r="B991" s="25" t="s">
        <v>2884</v>
      </c>
      <c r="C991" s="24" t="n">
        <v>46276</v>
      </c>
      <c r="D991" s="25" t="s">
        <v>1685</v>
      </c>
      <c r="E991" s="21" t="n">
        <v>11200</v>
      </c>
      <c r="F991" s="21" t="n">
        <f aca="false">ROUND(ROUND(E991*100,0)/10,0)/100</f>
        <v>1120</v>
      </c>
      <c r="G991" s="21" t="n">
        <f aca="false">E991+F991</f>
        <v>12320</v>
      </c>
      <c r="H991" s="23" t="n">
        <v>412349596</v>
      </c>
      <c r="I991" s="25"/>
    </row>
    <row r="992" customFormat="false" ht="15" hidden="false" customHeight="false" outlineLevel="0" collapsed="false">
      <c r="A992" s="25" t="s">
        <v>1749</v>
      </c>
      <c r="B992" s="25" t="s">
        <v>2885</v>
      </c>
      <c r="C992" s="24" t="n">
        <v>46276</v>
      </c>
      <c r="D992" s="25" t="s">
        <v>1685</v>
      </c>
      <c r="E992" s="21" t="n">
        <v>21600</v>
      </c>
      <c r="F992" s="21" t="n">
        <f aca="false">ROUND(ROUND(E992*100,0)/10,0)/100</f>
        <v>2160</v>
      </c>
      <c r="G992" s="21" t="n">
        <f aca="false">E992+F992</f>
        <v>23760</v>
      </c>
      <c r="H992" s="23" t="n">
        <v>412350014</v>
      </c>
      <c r="I992" s="25"/>
    </row>
    <row r="993" customFormat="false" ht="15" hidden="false" customHeight="false" outlineLevel="0" collapsed="false">
      <c r="A993" s="25" t="s">
        <v>1764</v>
      </c>
      <c r="B993" s="25" t="s">
        <v>2886</v>
      </c>
      <c r="C993" s="24" t="n">
        <v>46276</v>
      </c>
      <c r="D993" s="25" t="s">
        <v>1685</v>
      </c>
      <c r="E993" s="21" t="n">
        <v>10250</v>
      </c>
      <c r="F993" s="21" t="n">
        <f aca="false">ROUND(ROUND(E993*100,0)/10,0)/100</f>
        <v>1025</v>
      </c>
      <c r="G993" s="21" t="n">
        <f aca="false">E993+F993</f>
        <v>11275</v>
      </c>
      <c r="H993" s="23" t="n">
        <v>412350423</v>
      </c>
      <c r="I993" s="25"/>
    </row>
    <row r="994" customFormat="false" ht="15" hidden="false" customHeight="false" outlineLevel="0" collapsed="false">
      <c r="A994" s="25" t="s">
        <v>1766</v>
      </c>
      <c r="B994" s="25" t="s">
        <v>2887</v>
      </c>
      <c r="C994" s="24" t="n">
        <v>46276</v>
      </c>
      <c r="D994" s="25" t="s">
        <v>119</v>
      </c>
      <c r="E994" s="21" t="n">
        <v>10850</v>
      </c>
      <c r="F994" s="21" t="n">
        <f aca="false">ROUND(ROUND(E994*100,0)/10,0)/100</f>
        <v>1085</v>
      </c>
      <c r="G994" s="21" t="n">
        <f aca="false">E994+F994</f>
        <v>11935</v>
      </c>
      <c r="H994" s="23" t="n">
        <v>412350494</v>
      </c>
      <c r="I994" s="25" t="s">
        <v>1767</v>
      </c>
    </row>
    <row r="995" customFormat="false" ht="15" hidden="false" customHeight="false" outlineLevel="0" collapsed="false">
      <c r="A995" s="25" t="s">
        <v>1780</v>
      </c>
      <c r="B995" s="25" t="s">
        <v>2888</v>
      </c>
      <c r="C995" s="24" t="n">
        <v>46276</v>
      </c>
      <c r="D995" s="25" t="s">
        <v>1685</v>
      </c>
      <c r="E995" s="21" t="n">
        <v>14350</v>
      </c>
      <c r="F995" s="21" t="n">
        <f aca="false">ROUND(ROUND(E995*100,0)/10,0)/100</f>
        <v>1435</v>
      </c>
      <c r="G995" s="21" t="n">
        <f aca="false">E995+F995</f>
        <v>15785</v>
      </c>
      <c r="H995" s="23" t="n">
        <v>412351001</v>
      </c>
      <c r="I995" s="25"/>
    </row>
    <row r="996" customFormat="false" ht="15" hidden="false" customHeight="false" outlineLevel="0" collapsed="false">
      <c r="A996" s="25" t="s">
        <v>1781</v>
      </c>
      <c r="B996" s="25" t="s">
        <v>2889</v>
      </c>
      <c r="C996" s="24" t="n">
        <v>46276</v>
      </c>
      <c r="D996" s="25" t="s">
        <v>1685</v>
      </c>
      <c r="E996" s="21" t="n">
        <v>11450</v>
      </c>
      <c r="F996" s="21" t="n">
        <f aca="false">ROUND(ROUND(E996*100,0)/10,0)/100</f>
        <v>1145</v>
      </c>
      <c r="G996" s="21" t="n">
        <f aca="false">E996+F996</f>
        <v>12595</v>
      </c>
      <c r="H996" s="23" t="n">
        <v>412351044</v>
      </c>
      <c r="I996" s="25"/>
    </row>
    <row r="997" customFormat="false" ht="15" hidden="false" customHeight="false" outlineLevel="0" collapsed="false">
      <c r="A997" s="25" t="s">
        <v>1782</v>
      </c>
      <c r="B997" s="25" t="s">
        <v>2890</v>
      </c>
      <c r="C997" s="24" t="n">
        <v>46276</v>
      </c>
      <c r="D997" s="25" t="s">
        <v>1685</v>
      </c>
      <c r="E997" s="21" t="n">
        <v>11300</v>
      </c>
      <c r="F997" s="21" t="n">
        <f aca="false">ROUND(ROUND(E997*100,0)/10,0)/100</f>
        <v>1130</v>
      </c>
      <c r="G997" s="21" t="n">
        <f aca="false">E997+F997</f>
        <v>12430</v>
      </c>
      <c r="H997" s="23" t="n">
        <v>412351083</v>
      </c>
      <c r="I997" s="25"/>
    </row>
    <row r="998" customFormat="false" ht="15" hidden="false" customHeight="false" outlineLevel="0" collapsed="false">
      <c r="A998" s="25" t="s">
        <v>1726</v>
      </c>
      <c r="B998" s="25" t="s">
        <v>2891</v>
      </c>
      <c r="C998" s="24" t="n">
        <v>46277</v>
      </c>
      <c r="D998" s="25" t="s">
        <v>85</v>
      </c>
      <c r="E998" s="21" t="n">
        <v>11700</v>
      </c>
      <c r="F998" s="21" t="n">
        <f aca="false">ROUND(ROUND(E998*100,0)/10,0)/100</f>
        <v>1170</v>
      </c>
      <c r="G998" s="21" t="n">
        <f aca="false">E998+F998</f>
        <v>12870</v>
      </c>
      <c r="H998" s="23" t="n">
        <v>412349275</v>
      </c>
      <c r="I998" s="25"/>
    </row>
    <row r="999" customFormat="false" ht="15" hidden="false" customHeight="false" outlineLevel="0" collapsed="false">
      <c r="A999" s="25" t="s">
        <v>1783</v>
      </c>
      <c r="B999" s="25" t="s">
        <v>2892</v>
      </c>
      <c r="C999" s="24" t="n">
        <v>46277</v>
      </c>
      <c r="D999" s="25" t="s">
        <v>85</v>
      </c>
      <c r="E999" s="21" t="n">
        <v>5050</v>
      </c>
      <c r="F999" s="21" t="n">
        <f aca="false">ROUND(ROUND(E999*100,0)/10,0)/100</f>
        <v>505</v>
      </c>
      <c r="G999" s="21" t="n">
        <f aca="false">E999+F999</f>
        <v>5555</v>
      </c>
      <c r="H999" s="23" t="n">
        <v>412351127</v>
      </c>
      <c r="I999" s="25"/>
    </row>
    <row r="1000" customFormat="false" ht="15" hidden="false" customHeight="false" outlineLevel="0" collapsed="false">
      <c r="A1000" s="25" t="s">
        <v>1751</v>
      </c>
      <c r="B1000" s="25" t="s">
        <v>2893</v>
      </c>
      <c r="C1000" s="24" t="n">
        <v>46278</v>
      </c>
      <c r="D1000" s="25" t="s">
        <v>1685</v>
      </c>
      <c r="E1000" s="21" t="n">
        <v>6550</v>
      </c>
      <c r="F1000" s="21" t="n">
        <f aca="false">ROUND(ROUND(E1000*100,0)/10,0)/100</f>
        <v>655</v>
      </c>
      <c r="G1000" s="21" t="n">
        <f aca="false">E1000+F1000</f>
        <v>7205</v>
      </c>
      <c r="H1000" s="23" t="n">
        <v>412350065</v>
      </c>
      <c r="I1000" s="25"/>
    </row>
    <row r="1001" customFormat="false" ht="15" hidden="false" customHeight="false" outlineLevel="0" collapsed="false">
      <c r="A1001" s="25" t="s">
        <v>1774</v>
      </c>
      <c r="B1001" s="25" t="s">
        <v>2894</v>
      </c>
      <c r="C1001" s="24" t="n">
        <v>46278</v>
      </c>
      <c r="D1001" s="25" t="s">
        <v>85</v>
      </c>
      <c r="E1001" s="21" t="n">
        <v>31200</v>
      </c>
      <c r="F1001" s="21" t="n">
        <f aca="false">ROUND(ROUND(E1001*100,0)/10,0)/100</f>
        <v>3120</v>
      </c>
      <c r="G1001" s="21" t="n">
        <f aca="false">E1001+F1001</f>
        <v>34320</v>
      </c>
      <c r="H1001" s="23" t="n">
        <v>412350711</v>
      </c>
      <c r="I1001" s="25"/>
    </row>
    <row r="1002" customFormat="false" ht="15" hidden="false" customHeight="false" outlineLevel="0" collapsed="false">
      <c r="A1002" s="25" t="s">
        <v>1775</v>
      </c>
      <c r="B1002" s="25" t="s">
        <v>2895</v>
      </c>
      <c r="C1002" s="24" t="n">
        <v>46278</v>
      </c>
      <c r="D1002" s="25" t="s">
        <v>1685</v>
      </c>
      <c r="E1002" s="21" t="n">
        <v>2500</v>
      </c>
      <c r="F1002" s="21" t="n">
        <f aca="false">ROUND(ROUND(E1002*100,0)/10,0)/100</f>
        <v>250</v>
      </c>
      <c r="G1002" s="21" t="n">
        <f aca="false">E1002+F1002</f>
        <v>2750</v>
      </c>
      <c r="H1002" s="23" t="n">
        <v>412350743</v>
      </c>
      <c r="I1002" s="25"/>
    </row>
    <row r="1003" customFormat="false" ht="15" hidden="false" customHeight="false" outlineLevel="0" collapsed="false">
      <c r="A1003" s="25" t="s">
        <v>1778</v>
      </c>
      <c r="B1003" s="25" t="s">
        <v>2896</v>
      </c>
      <c r="C1003" s="24" t="n">
        <v>46278</v>
      </c>
      <c r="D1003" s="25" t="s">
        <v>1685</v>
      </c>
      <c r="E1003" s="21" t="n">
        <v>33800</v>
      </c>
      <c r="F1003" s="21" t="n">
        <f aca="false">ROUND(ROUND(E1003*100,0)/10,0)/100</f>
        <v>3380</v>
      </c>
      <c r="G1003" s="21" t="n">
        <f aca="false">E1003+F1003</f>
        <v>37180</v>
      </c>
      <c r="H1003" s="23" t="n">
        <v>412350921</v>
      </c>
      <c r="I1003" s="25"/>
    </row>
    <row r="1004" customFormat="false" ht="15" hidden="false" customHeight="false" outlineLevel="0" collapsed="false">
      <c r="A1004" s="25" t="s">
        <v>1784</v>
      </c>
      <c r="B1004" s="25" t="s">
        <v>2897</v>
      </c>
      <c r="C1004" s="24" t="n">
        <v>46278</v>
      </c>
      <c r="D1004" s="25" t="s">
        <v>119</v>
      </c>
      <c r="E1004" s="21" t="n">
        <v>13850</v>
      </c>
      <c r="F1004" s="21" t="n">
        <f aca="false">ROUND(ROUND(E1004*100,0)/10,0)/100</f>
        <v>1385</v>
      </c>
      <c r="G1004" s="21" t="n">
        <f aca="false">E1004+F1004</f>
        <v>15235</v>
      </c>
      <c r="H1004" s="23" t="n">
        <v>412351160</v>
      </c>
      <c r="I1004" s="25" t="s">
        <v>1785</v>
      </c>
    </row>
    <row r="1005" customFormat="false" ht="15" hidden="false" customHeight="false" outlineLevel="0" collapsed="false">
      <c r="A1005" s="25" t="s">
        <v>1805</v>
      </c>
      <c r="B1005" s="25" t="s">
        <v>2898</v>
      </c>
      <c r="C1005" s="24" t="n">
        <v>46278</v>
      </c>
      <c r="D1005" s="25" t="s">
        <v>1685</v>
      </c>
      <c r="E1005" s="21" t="n">
        <v>9000</v>
      </c>
      <c r="F1005" s="21" t="n">
        <f aca="false">ROUND(ROUND(E1005*100,0)/10,0)/100</f>
        <v>900</v>
      </c>
      <c r="G1005" s="21" t="n">
        <f aca="false">E1005+F1005</f>
        <v>9900</v>
      </c>
      <c r="H1005" s="23" t="n">
        <v>412351889</v>
      </c>
      <c r="I1005" s="25"/>
    </row>
    <row r="1006" customFormat="false" ht="15" hidden="false" customHeight="false" outlineLevel="0" collapsed="false">
      <c r="A1006" s="25" t="s">
        <v>1765</v>
      </c>
      <c r="B1006" s="25" t="s">
        <v>2899</v>
      </c>
      <c r="C1006" s="24" t="n">
        <v>46279</v>
      </c>
      <c r="D1006" s="25" t="s">
        <v>1685</v>
      </c>
      <c r="E1006" s="21" t="n">
        <v>23150</v>
      </c>
      <c r="F1006" s="21" t="n">
        <f aca="false">ROUND(ROUND(E1006*100,0)/10,0)/100</f>
        <v>2315</v>
      </c>
      <c r="G1006" s="21" t="n">
        <f aca="false">E1006+F1006</f>
        <v>25465</v>
      </c>
      <c r="H1006" s="23" t="n">
        <v>412350446</v>
      </c>
      <c r="I1006" s="25"/>
    </row>
    <row r="1007" customFormat="false" ht="15" hidden="false" customHeight="false" outlineLevel="0" collapsed="false">
      <c r="A1007" s="25" t="s">
        <v>1792</v>
      </c>
      <c r="B1007" s="25" t="s">
        <v>2900</v>
      </c>
      <c r="C1007" s="24" t="n">
        <v>46279</v>
      </c>
      <c r="D1007" s="25" t="s">
        <v>1685</v>
      </c>
      <c r="E1007" s="21" t="n">
        <v>29700</v>
      </c>
      <c r="F1007" s="21" t="n">
        <f aca="false">ROUND(ROUND(E1007*100,0)/10,0)/100</f>
        <v>2970</v>
      </c>
      <c r="G1007" s="21" t="n">
        <f aca="false">E1007+F1007</f>
        <v>32670</v>
      </c>
      <c r="H1007" s="23" t="n">
        <v>412351357</v>
      </c>
      <c r="I1007" s="25"/>
    </row>
    <row r="1008" customFormat="false" ht="15" hidden="false" customHeight="false" outlineLevel="0" collapsed="false">
      <c r="A1008" s="25" t="s">
        <v>1801</v>
      </c>
      <c r="B1008" s="25" t="s">
        <v>2901</v>
      </c>
      <c r="C1008" s="24" t="n">
        <v>46279</v>
      </c>
      <c r="D1008" s="25" t="s">
        <v>119</v>
      </c>
      <c r="E1008" s="21" t="n">
        <v>14900</v>
      </c>
      <c r="F1008" s="21" t="n">
        <f aca="false">ROUND(ROUND(E1008*100,0)/10,0)/100</f>
        <v>1490</v>
      </c>
      <c r="G1008" s="21" t="n">
        <f aca="false">E1008+F1008</f>
        <v>16390</v>
      </c>
      <c r="H1008" s="23" t="n">
        <v>412351744</v>
      </c>
      <c r="I1008" s="25" t="s">
        <v>1802</v>
      </c>
    </row>
    <row r="1009" customFormat="false" ht="15" hidden="false" customHeight="false" outlineLevel="0" collapsed="false">
      <c r="A1009" s="25" t="s">
        <v>1803</v>
      </c>
      <c r="B1009" s="25" t="s">
        <v>2902</v>
      </c>
      <c r="C1009" s="24" t="n">
        <v>46279</v>
      </c>
      <c r="D1009" s="25" t="s">
        <v>1685</v>
      </c>
      <c r="E1009" s="21" t="n">
        <v>24300</v>
      </c>
      <c r="F1009" s="21" t="n">
        <f aca="false">ROUND(ROUND(E1009*100,0)/10,0)/100</f>
        <v>2430</v>
      </c>
      <c r="G1009" s="21" t="n">
        <f aca="false">E1009+F1009</f>
        <v>26730</v>
      </c>
      <c r="H1009" s="23" t="n">
        <v>412351787</v>
      </c>
      <c r="I1009" s="25"/>
    </row>
    <row r="1010" customFormat="false" ht="15" hidden="false" customHeight="false" outlineLevel="0" collapsed="false">
      <c r="A1010" s="25" t="s">
        <v>1808</v>
      </c>
      <c r="B1010" s="25" t="s">
        <v>2903</v>
      </c>
      <c r="C1010" s="24" t="n">
        <v>46279</v>
      </c>
      <c r="D1010" s="25" t="s">
        <v>119</v>
      </c>
      <c r="E1010" s="21" t="n">
        <v>13300</v>
      </c>
      <c r="F1010" s="21" t="n">
        <f aca="false">ROUND(ROUND(E1010*100,0)/10,0)/100</f>
        <v>1330</v>
      </c>
      <c r="G1010" s="21" t="n">
        <f aca="false">E1010+F1010</f>
        <v>14630</v>
      </c>
      <c r="H1010" s="23" t="n">
        <v>412351992</v>
      </c>
      <c r="I1010" s="25" t="s">
        <v>1809</v>
      </c>
    </row>
    <row r="1011" customFormat="false" ht="15" hidden="false" customHeight="false" outlineLevel="0" collapsed="false">
      <c r="A1011" s="25" t="s">
        <v>1747</v>
      </c>
      <c r="B1011" s="25" t="s">
        <v>2904</v>
      </c>
      <c r="C1011" s="24" t="n">
        <v>46280</v>
      </c>
      <c r="D1011" s="25" t="s">
        <v>119</v>
      </c>
      <c r="E1011" s="21" t="n">
        <v>15850</v>
      </c>
      <c r="F1011" s="21" t="n">
        <f aca="false">ROUND(ROUND(E1011*100,0)/10,0)/100</f>
        <v>1585</v>
      </c>
      <c r="G1011" s="21" t="n">
        <f aca="false">E1011+F1011</f>
        <v>17435</v>
      </c>
      <c r="H1011" s="23" t="n">
        <v>412349976</v>
      </c>
      <c r="I1011" s="25" t="s">
        <v>1748</v>
      </c>
    </row>
    <row r="1012" customFormat="false" ht="15" hidden="false" customHeight="false" outlineLevel="0" collapsed="false">
      <c r="A1012" s="25" t="s">
        <v>1762</v>
      </c>
      <c r="B1012" s="25" t="s">
        <v>2905</v>
      </c>
      <c r="C1012" s="24" t="n">
        <v>46280</v>
      </c>
      <c r="D1012" s="25" t="s">
        <v>1685</v>
      </c>
      <c r="E1012" s="21" t="n">
        <v>22700</v>
      </c>
      <c r="F1012" s="21" t="n">
        <f aca="false">ROUND(ROUND(E1012*100,0)/10,0)/100</f>
        <v>2270</v>
      </c>
      <c r="G1012" s="21" t="n">
        <f aca="false">E1012+F1012</f>
        <v>24970</v>
      </c>
      <c r="H1012" s="23" t="n">
        <v>412350339</v>
      </c>
      <c r="I1012" s="25"/>
    </row>
    <row r="1013" customFormat="false" ht="15" hidden="false" customHeight="false" outlineLevel="0" collapsed="false">
      <c r="A1013" s="25" t="s">
        <v>1772</v>
      </c>
      <c r="B1013" s="25" t="s">
        <v>2906</v>
      </c>
      <c r="C1013" s="24" t="n">
        <v>46280</v>
      </c>
      <c r="D1013" s="25" t="s">
        <v>1685</v>
      </c>
      <c r="E1013" s="21" t="n">
        <v>22800</v>
      </c>
      <c r="F1013" s="21" t="n">
        <f aca="false">ROUND(ROUND(E1013*100,0)/10,0)/100</f>
        <v>2280</v>
      </c>
      <c r="G1013" s="21" t="n">
        <f aca="false">E1013+F1013</f>
        <v>25080</v>
      </c>
      <c r="H1013" s="23" t="n">
        <v>412350638</v>
      </c>
      <c r="I1013" s="25"/>
    </row>
    <row r="1014" customFormat="false" ht="15" hidden="false" customHeight="false" outlineLevel="0" collapsed="false">
      <c r="A1014" s="25" t="s">
        <v>1786</v>
      </c>
      <c r="B1014" s="25" t="s">
        <v>2907</v>
      </c>
      <c r="C1014" s="24" t="n">
        <v>46280</v>
      </c>
      <c r="D1014" s="25" t="s">
        <v>119</v>
      </c>
      <c r="E1014" s="21" t="n">
        <v>19100</v>
      </c>
      <c r="F1014" s="21" t="n">
        <f aca="false">ROUND(ROUND(E1014*100,0)/10,0)/100</f>
        <v>1910</v>
      </c>
      <c r="G1014" s="21" t="n">
        <f aca="false">E1014+F1014</f>
        <v>21010</v>
      </c>
      <c r="H1014" s="23" t="n">
        <v>412351188</v>
      </c>
      <c r="I1014" s="25" t="s">
        <v>1787</v>
      </c>
    </row>
    <row r="1015" customFormat="false" ht="15" hidden="false" customHeight="false" outlineLevel="0" collapsed="false">
      <c r="A1015" s="25" t="s">
        <v>1788</v>
      </c>
      <c r="B1015" s="25" t="s">
        <v>2908</v>
      </c>
      <c r="C1015" s="24" t="n">
        <v>46280</v>
      </c>
      <c r="D1015" s="25" t="s">
        <v>1685</v>
      </c>
      <c r="E1015" s="21" t="n">
        <v>28100</v>
      </c>
      <c r="F1015" s="21" t="n">
        <f aca="false">ROUND(ROUND(E1015*100,0)/10,0)/100</f>
        <v>2810</v>
      </c>
      <c r="G1015" s="21" t="n">
        <f aca="false">E1015+F1015</f>
        <v>30910</v>
      </c>
      <c r="H1015" s="23" t="n">
        <v>412351212</v>
      </c>
      <c r="I1015" s="25"/>
    </row>
    <row r="1016" customFormat="false" ht="15" hidden="false" customHeight="false" outlineLevel="0" collapsed="false">
      <c r="A1016" s="25" t="s">
        <v>1804</v>
      </c>
      <c r="B1016" s="25" t="s">
        <v>2909</v>
      </c>
      <c r="C1016" s="24" t="n">
        <v>46280</v>
      </c>
      <c r="D1016" s="25" t="s">
        <v>1685</v>
      </c>
      <c r="E1016" s="21" t="n">
        <v>36700</v>
      </c>
      <c r="F1016" s="21" t="n">
        <f aca="false">ROUND(ROUND(E1016*100,0)/10,0)/100</f>
        <v>3670</v>
      </c>
      <c r="G1016" s="21" t="n">
        <f aca="false">E1016+F1016</f>
        <v>40370</v>
      </c>
      <c r="H1016" s="23" t="n">
        <v>412351802</v>
      </c>
      <c r="I1016" s="25"/>
    </row>
    <row r="1017" customFormat="false" ht="15" hidden="false" customHeight="false" outlineLevel="0" collapsed="false">
      <c r="A1017" s="25" t="s">
        <v>1806</v>
      </c>
      <c r="B1017" s="25" t="s">
        <v>2910</v>
      </c>
      <c r="C1017" s="24" t="n">
        <v>46280</v>
      </c>
      <c r="D1017" s="25" t="s">
        <v>1685</v>
      </c>
      <c r="E1017" s="21" t="n">
        <v>27000</v>
      </c>
      <c r="F1017" s="21" t="n">
        <f aca="false">ROUND(ROUND(E1017*100,0)/10,0)/100</f>
        <v>2700</v>
      </c>
      <c r="G1017" s="21" t="n">
        <f aca="false">E1017+F1017</f>
        <v>29700</v>
      </c>
      <c r="H1017" s="23" t="n">
        <v>412351920</v>
      </c>
      <c r="I1017" s="25"/>
    </row>
    <row r="1018" customFormat="false" ht="15" hidden="false" customHeight="false" outlineLevel="0" collapsed="false">
      <c r="A1018" s="25" t="s">
        <v>1794</v>
      </c>
      <c r="B1018" s="25" t="s">
        <v>2911</v>
      </c>
      <c r="C1018" s="24" t="n">
        <v>46281</v>
      </c>
      <c r="D1018" s="25" t="s">
        <v>1685</v>
      </c>
      <c r="E1018" s="21" t="n">
        <v>31650</v>
      </c>
      <c r="F1018" s="21" t="n">
        <f aca="false">ROUND(ROUND(E1018*100,0)/10,0)/100</f>
        <v>3165</v>
      </c>
      <c r="G1018" s="21" t="n">
        <f aca="false">E1018+F1018</f>
        <v>34815</v>
      </c>
      <c r="H1018" s="23" t="n">
        <v>412351438</v>
      </c>
      <c r="I1018" s="25"/>
    </row>
    <row r="1019" customFormat="false" ht="15" hidden="false" customHeight="false" outlineLevel="0" collapsed="false">
      <c r="A1019" s="25" t="s">
        <v>1796</v>
      </c>
      <c r="B1019" s="25" t="s">
        <v>2912</v>
      </c>
      <c r="C1019" s="24" t="n">
        <v>46281</v>
      </c>
      <c r="D1019" s="25" t="s">
        <v>1685</v>
      </c>
      <c r="E1019" s="21" t="n">
        <v>6250</v>
      </c>
      <c r="F1019" s="21" t="n">
        <f aca="false">ROUND(ROUND(E1019*100,0)/10,0)/100</f>
        <v>625</v>
      </c>
      <c r="G1019" s="21" t="n">
        <f aca="false">E1019+F1019</f>
        <v>6875</v>
      </c>
      <c r="H1019" s="23" t="n">
        <v>412351560</v>
      </c>
      <c r="I1019" s="25"/>
    </row>
    <row r="1020" customFormat="false" ht="15" hidden="false" customHeight="false" outlineLevel="0" collapsed="false">
      <c r="A1020" s="25" t="s">
        <v>1812</v>
      </c>
      <c r="B1020" s="25" t="s">
        <v>2913</v>
      </c>
      <c r="C1020" s="24" t="n">
        <v>46281</v>
      </c>
      <c r="D1020" s="25" t="s">
        <v>1685</v>
      </c>
      <c r="E1020" s="21" t="n">
        <v>45650</v>
      </c>
      <c r="F1020" s="21" t="n">
        <f aca="false">ROUND(ROUND(E1020*100,0)/10,0)/100</f>
        <v>4565</v>
      </c>
      <c r="G1020" s="21" t="n">
        <f aca="false">E1020+F1020</f>
        <v>50215</v>
      </c>
      <c r="H1020" s="23" t="n">
        <v>412352157</v>
      </c>
      <c r="I1020" s="25"/>
    </row>
    <row r="1021" customFormat="false" ht="15" hidden="false" customHeight="false" outlineLevel="0" collapsed="false">
      <c r="A1021" s="25" t="s">
        <v>1770</v>
      </c>
      <c r="B1021" s="25" t="s">
        <v>2914</v>
      </c>
      <c r="C1021" s="24" t="n">
        <v>46282</v>
      </c>
      <c r="D1021" s="25" t="s">
        <v>119</v>
      </c>
      <c r="E1021" s="21" t="n">
        <v>19350</v>
      </c>
      <c r="F1021" s="21" t="n">
        <f aca="false">ROUND(ROUND(E1021*100,0)/10,0)/100</f>
        <v>1935</v>
      </c>
      <c r="G1021" s="21" t="n">
        <f aca="false">E1021+F1021</f>
        <v>21285</v>
      </c>
      <c r="H1021" s="23" t="n">
        <v>412350607</v>
      </c>
      <c r="I1021" s="25" t="s">
        <v>1771</v>
      </c>
    </row>
    <row r="1022" customFormat="false" ht="15" hidden="false" customHeight="false" outlineLevel="0" collapsed="false">
      <c r="A1022" s="25" t="s">
        <v>1777</v>
      </c>
      <c r="B1022" s="25" t="s">
        <v>2915</v>
      </c>
      <c r="C1022" s="24" t="n">
        <v>46282</v>
      </c>
      <c r="D1022" s="25" t="s">
        <v>1685</v>
      </c>
      <c r="E1022" s="21" t="n">
        <v>31650</v>
      </c>
      <c r="F1022" s="21" t="n">
        <f aca="false">ROUND(ROUND(E1022*100,0)/10,0)/100</f>
        <v>3165</v>
      </c>
      <c r="G1022" s="21" t="n">
        <f aca="false">E1022+F1022</f>
        <v>34815</v>
      </c>
      <c r="H1022" s="23" t="n">
        <v>412350901</v>
      </c>
      <c r="I1022" s="25"/>
    </row>
    <row r="1023" customFormat="false" ht="15" hidden="false" customHeight="false" outlineLevel="0" collapsed="false">
      <c r="A1023" s="25" t="s">
        <v>1791</v>
      </c>
      <c r="B1023" s="25" t="s">
        <v>2916</v>
      </c>
      <c r="C1023" s="24" t="n">
        <v>46282</v>
      </c>
      <c r="D1023" s="25" t="s">
        <v>1685</v>
      </c>
      <c r="E1023" s="21" t="n">
        <v>7050</v>
      </c>
      <c r="F1023" s="21" t="n">
        <f aca="false">ROUND(ROUND(E1023*100,0)/10,0)/100</f>
        <v>705</v>
      </c>
      <c r="G1023" s="21" t="n">
        <f aca="false">E1023+F1023</f>
        <v>7755</v>
      </c>
      <c r="H1023" s="23" t="n">
        <v>412351338</v>
      </c>
      <c r="I1023" s="25"/>
    </row>
    <row r="1024" customFormat="false" ht="15" hidden="false" customHeight="false" outlineLevel="0" collapsed="false">
      <c r="A1024" s="25" t="s">
        <v>1798</v>
      </c>
      <c r="B1024" s="25" t="s">
        <v>2917</v>
      </c>
      <c r="C1024" s="24" t="n">
        <v>46282</v>
      </c>
      <c r="D1024" s="25" t="s">
        <v>119</v>
      </c>
      <c r="E1024" s="21" t="n">
        <v>22800</v>
      </c>
      <c r="F1024" s="21" t="n">
        <f aca="false">ROUND(ROUND(E1024*100,0)/10,0)/100</f>
        <v>2280</v>
      </c>
      <c r="G1024" s="21" t="n">
        <f aca="false">E1024+F1024</f>
        <v>25080</v>
      </c>
      <c r="H1024" s="23" t="n">
        <v>412351629</v>
      </c>
      <c r="I1024" s="25" t="s">
        <v>1799</v>
      </c>
    </row>
    <row r="1025" customFormat="false" ht="15" hidden="false" customHeight="false" outlineLevel="0" collapsed="false">
      <c r="A1025" s="25" t="s">
        <v>1800</v>
      </c>
      <c r="B1025" s="25" t="s">
        <v>2918</v>
      </c>
      <c r="C1025" s="24" t="n">
        <v>46282</v>
      </c>
      <c r="D1025" s="25" t="s">
        <v>1685</v>
      </c>
      <c r="E1025" s="21" t="n">
        <v>36850</v>
      </c>
      <c r="F1025" s="21" t="n">
        <f aca="false">ROUND(ROUND(E1025*100,0)/10,0)/100</f>
        <v>3685</v>
      </c>
      <c r="G1025" s="21" t="n">
        <f aca="false">E1025+F1025</f>
        <v>40535</v>
      </c>
      <c r="H1025" s="23" t="n">
        <v>412351691</v>
      </c>
      <c r="I1025" s="25"/>
    </row>
    <row r="1026" customFormat="false" ht="15" hidden="false" customHeight="false" outlineLevel="0" collapsed="false">
      <c r="A1026" s="25" t="s">
        <v>1807</v>
      </c>
      <c r="B1026" s="25" t="s">
        <v>2919</v>
      </c>
      <c r="C1026" s="24" t="n">
        <v>46282</v>
      </c>
      <c r="D1026" s="25" t="s">
        <v>1685</v>
      </c>
      <c r="E1026" s="21" t="n">
        <v>9050</v>
      </c>
      <c r="F1026" s="21" t="n">
        <f aca="false">ROUND(ROUND(E1026*100,0)/10,0)/100</f>
        <v>905</v>
      </c>
      <c r="G1026" s="21" t="n">
        <f aca="false">E1026+F1026</f>
        <v>9955</v>
      </c>
      <c r="H1026" s="23" t="n">
        <v>412351969</v>
      </c>
      <c r="I1026" s="25"/>
    </row>
    <row r="1027" customFormat="false" ht="15" hidden="false" customHeight="false" outlineLevel="0" collapsed="false">
      <c r="A1027" s="25" t="s">
        <v>1816</v>
      </c>
      <c r="B1027" s="25" t="s">
        <v>2920</v>
      </c>
      <c r="C1027" s="24" t="n">
        <v>46282</v>
      </c>
      <c r="D1027" s="25" t="s">
        <v>1685</v>
      </c>
      <c r="E1027" s="21" t="n">
        <v>21050</v>
      </c>
      <c r="F1027" s="21" t="n">
        <f aca="false">ROUND(ROUND(E1027*100,0)/10,0)/100</f>
        <v>2105</v>
      </c>
      <c r="G1027" s="21" t="n">
        <f aca="false">E1027+F1027</f>
        <v>23155</v>
      </c>
      <c r="H1027" s="23" t="n">
        <v>412352270</v>
      </c>
      <c r="I1027" s="25"/>
    </row>
    <row r="1028" customFormat="false" ht="15" hidden="false" customHeight="false" outlineLevel="0" collapsed="false">
      <c r="A1028" s="25" t="s">
        <v>1817</v>
      </c>
      <c r="B1028" s="25" t="s">
        <v>2921</v>
      </c>
      <c r="C1028" s="24" t="n">
        <v>46282</v>
      </c>
      <c r="D1028" s="25" t="s">
        <v>1685</v>
      </c>
      <c r="E1028" s="21" t="n">
        <v>8800</v>
      </c>
      <c r="F1028" s="21" t="n">
        <f aca="false">ROUND(ROUND(E1028*100,0)/10,0)/100</f>
        <v>880</v>
      </c>
      <c r="G1028" s="21" t="n">
        <f aca="false">E1028+F1028</f>
        <v>9680</v>
      </c>
      <c r="H1028" s="23" t="n">
        <v>412352333</v>
      </c>
      <c r="I1028" s="25"/>
    </row>
    <row r="1029" customFormat="false" ht="15" hidden="false" customHeight="false" outlineLevel="0" collapsed="false">
      <c r="A1029" s="25" t="s">
        <v>1793</v>
      </c>
      <c r="B1029" s="25" t="s">
        <v>2922</v>
      </c>
      <c r="C1029" s="24" t="n">
        <v>46283</v>
      </c>
      <c r="D1029" s="25" t="s">
        <v>1685</v>
      </c>
      <c r="E1029" s="21" t="n">
        <v>12250</v>
      </c>
      <c r="F1029" s="21" t="n">
        <f aca="false">ROUND(ROUND(E1029*100,0)/10,0)/100</f>
        <v>1225</v>
      </c>
      <c r="G1029" s="21" t="n">
        <f aca="false">E1029+F1029</f>
        <v>13475</v>
      </c>
      <c r="H1029" s="23" t="n">
        <v>412351399</v>
      </c>
      <c r="I1029" s="25"/>
    </row>
    <row r="1030" customFormat="false" ht="15" hidden="false" customHeight="false" outlineLevel="0" collapsed="false">
      <c r="A1030" s="25" t="s">
        <v>1814</v>
      </c>
      <c r="B1030" s="25" t="s">
        <v>2923</v>
      </c>
      <c r="C1030" s="24" t="n">
        <v>46283</v>
      </c>
      <c r="D1030" s="25" t="s">
        <v>119</v>
      </c>
      <c r="E1030" s="21" t="n">
        <v>5400</v>
      </c>
      <c r="F1030" s="21" t="n">
        <f aca="false">ROUND(ROUND(E1030*100,0)/10,0)/100</f>
        <v>540</v>
      </c>
      <c r="G1030" s="21" t="n">
        <f aca="false">E1030+F1030</f>
        <v>5940</v>
      </c>
      <c r="H1030" s="23" t="n">
        <v>412352208</v>
      </c>
      <c r="I1030" s="25" t="s">
        <v>1815</v>
      </c>
    </row>
    <row r="1031" customFormat="false" ht="15" hidden="false" customHeight="false" outlineLevel="0" collapsed="false">
      <c r="A1031" s="25" t="s">
        <v>1823</v>
      </c>
      <c r="B1031" s="25" t="s">
        <v>2924</v>
      </c>
      <c r="C1031" s="24" t="n">
        <v>46283</v>
      </c>
      <c r="D1031" s="25" t="s">
        <v>1685</v>
      </c>
      <c r="E1031" s="21" t="n">
        <v>7850</v>
      </c>
      <c r="F1031" s="21" t="n">
        <f aca="false">ROUND(ROUND(E1031*100,0)/10,0)/100</f>
        <v>785</v>
      </c>
      <c r="G1031" s="21" t="n">
        <f aca="false">E1031+F1031</f>
        <v>8635</v>
      </c>
      <c r="H1031" s="23" t="n">
        <v>412352739</v>
      </c>
      <c r="I1031" s="25"/>
    </row>
    <row r="1032" customFormat="false" ht="15" hidden="false" customHeight="false" outlineLevel="0" collapsed="false">
      <c r="A1032" s="25" t="s">
        <v>1830</v>
      </c>
      <c r="B1032" s="25" t="s">
        <v>2925</v>
      </c>
      <c r="C1032" s="24" t="n">
        <v>46283</v>
      </c>
      <c r="D1032" s="25" t="s">
        <v>1831</v>
      </c>
      <c r="E1032" s="21" t="n">
        <v>11900</v>
      </c>
      <c r="F1032" s="21" t="n">
        <f aca="false">ROUND(ROUND(E1032*100,0)/10,0)/100</f>
        <v>1190</v>
      </c>
      <c r="G1032" s="21" t="n">
        <f aca="false">E1032+F1032</f>
        <v>13090</v>
      </c>
      <c r="H1032" s="23" t="n">
        <v>412352987</v>
      </c>
      <c r="I1032" s="25"/>
    </row>
    <row r="1033" customFormat="false" ht="15" hidden="false" customHeight="false" outlineLevel="0" collapsed="false">
      <c r="A1033" s="25" t="s">
        <v>1776</v>
      </c>
      <c r="B1033" s="25" t="s">
        <v>2926</v>
      </c>
      <c r="C1033" s="24" t="n">
        <v>46284</v>
      </c>
      <c r="D1033" s="25" t="s">
        <v>1685</v>
      </c>
      <c r="E1033" s="21" t="n">
        <v>6100</v>
      </c>
      <c r="F1033" s="21" t="n">
        <f aca="false">ROUND(ROUND(E1033*100,0)/10,0)/100</f>
        <v>610</v>
      </c>
      <c r="G1033" s="21" t="n">
        <f aca="false">E1033+F1033</f>
        <v>6710</v>
      </c>
      <c r="H1033" s="23" t="n">
        <v>412350841</v>
      </c>
      <c r="I1033" s="25"/>
    </row>
    <row r="1034" customFormat="false" ht="15" hidden="false" customHeight="false" outlineLevel="0" collapsed="false">
      <c r="A1034" s="25" t="s">
        <v>1779</v>
      </c>
      <c r="B1034" s="25" t="s">
        <v>2927</v>
      </c>
      <c r="C1034" s="24" t="n">
        <v>46284</v>
      </c>
      <c r="D1034" s="25" t="s">
        <v>1685</v>
      </c>
      <c r="E1034" s="21" t="n">
        <v>13300</v>
      </c>
      <c r="F1034" s="21" t="n">
        <f aca="false">ROUND(ROUND(E1034*100,0)/10,0)/100</f>
        <v>1330</v>
      </c>
      <c r="G1034" s="21" t="n">
        <f aca="false">E1034+F1034</f>
        <v>14630</v>
      </c>
      <c r="H1034" s="23" t="n">
        <v>412350976</v>
      </c>
      <c r="I1034" s="25"/>
    </row>
    <row r="1035" customFormat="false" ht="15" hidden="false" customHeight="false" outlineLevel="0" collapsed="false">
      <c r="A1035" s="25" t="s">
        <v>1826</v>
      </c>
      <c r="B1035" s="25" t="s">
        <v>2928</v>
      </c>
      <c r="C1035" s="24" t="n">
        <v>46284</v>
      </c>
      <c r="D1035" s="25" t="s">
        <v>1827</v>
      </c>
      <c r="E1035" s="21" t="n">
        <v>7200</v>
      </c>
      <c r="F1035" s="21" t="n">
        <f aca="false">ROUND(ROUND(E1035*100,0)/10,0)/100</f>
        <v>720</v>
      </c>
      <c r="G1035" s="21" t="n">
        <f aca="false">E1035+F1035</f>
        <v>7920</v>
      </c>
      <c r="H1035" s="23" t="n">
        <v>412352842</v>
      </c>
      <c r="I1035" s="25"/>
    </row>
    <row r="1036" customFormat="false" ht="15" hidden="false" customHeight="false" outlineLevel="0" collapsed="false">
      <c r="A1036" s="25" t="s">
        <v>1837</v>
      </c>
      <c r="B1036" s="25" t="s">
        <v>2929</v>
      </c>
      <c r="C1036" s="24" t="n">
        <v>46284</v>
      </c>
      <c r="D1036" s="25" t="s">
        <v>1685</v>
      </c>
      <c r="E1036" s="21" t="n">
        <v>14050</v>
      </c>
      <c r="F1036" s="21" t="n">
        <f aca="false">ROUND(ROUND(E1036*100,0)/10,0)/100</f>
        <v>1405</v>
      </c>
      <c r="G1036" s="21" t="n">
        <f aca="false">E1036+F1036</f>
        <v>15455</v>
      </c>
      <c r="H1036" s="23" t="n">
        <v>412353251</v>
      </c>
      <c r="I1036" s="25"/>
    </row>
    <row r="1037" customFormat="false" ht="15" hidden="false" customHeight="false" outlineLevel="0" collapsed="false">
      <c r="A1037" s="25" t="s">
        <v>1811</v>
      </c>
      <c r="B1037" s="25" t="s">
        <v>2930</v>
      </c>
      <c r="C1037" s="24" t="n">
        <v>46285</v>
      </c>
      <c r="D1037" s="25" t="s">
        <v>1685</v>
      </c>
      <c r="E1037" s="21" t="n">
        <v>35450</v>
      </c>
      <c r="F1037" s="21" t="n">
        <f aca="false">ROUND(ROUND(E1037*100,0)/10,0)/100</f>
        <v>3545</v>
      </c>
      <c r="G1037" s="21" t="n">
        <f aca="false">E1037+F1037</f>
        <v>38995</v>
      </c>
      <c r="H1037" s="23" t="n">
        <v>412352109</v>
      </c>
      <c r="I1037" s="25"/>
    </row>
    <row r="1038" customFormat="false" ht="15" hidden="false" customHeight="false" outlineLevel="0" collapsed="false">
      <c r="A1038" s="25" t="s">
        <v>1828</v>
      </c>
      <c r="B1038" s="25" t="s">
        <v>2931</v>
      </c>
      <c r="C1038" s="24" t="n">
        <v>46285</v>
      </c>
      <c r="D1038" s="25" t="s">
        <v>1685</v>
      </c>
      <c r="E1038" s="21" t="n">
        <v>6050</v>
      </c>
      <c r="F1038" s="21" t="n">
        <f aca="false">ROUND(ROUND(E1038*100,0)/10,0)/100</f>
        <v>605</v>
      </c>
      <c r="G1038" s="21" t="n">
        <f aca="false">E1038+F1038</f>
        <v>6655</v>
      </c>
      <c r="H1038" s="23" t="n">
        <v>412352929</v>
      </c>
      <c r="I1038" s="25"/>
    </row>
    <row r="1039" customFormat="false" ht="15" hidden="false" customHeight="false" outlineLevel="0" collapsed="false">
      <c r="A1039" s="25" t="s">
        <v>1789</v>
      </c>
      <c r="B1039" s="25" t="s">
        <v>2932</v>
      </c>
      <c r="C1039" s="24" t="n">
        <v>46287</v>
      </c>
      <c r="D1039" s="25" t="s">
        <v>1685</v>
      </c>
      <c r="E1039" s="21" t="n">
        <v>1750</v>
      </c>
      <c r="F1039" s="21" t="n">
        <f aca="false">ROUND(ROUND(E1039*100,0)/10,0)/100</f>
        <v>175</v>
      </c>
      <c r="G1039" s="21" t="n">
        <f aca="false">E1039+F1039</f>
        <v>1925</v>
      </c>
      <c r="H1039" s="23" t="n">
        <v>412351259</v>
      </c>
      <c r="I1039" s="25"/>
    </row>
    <row r="1040" customFormat="false" ht="15" hidden="false" customHeight="false" outlineLevel="0" collapsed="false">
      <c r="A1040" s="25" t="s">
        <v>1795</v>
      </c>
      <c r="B1040" s="25" t="s">
        <v>2933</v>
      </c>
      <c r="C1040" s="24" t="n">
        <v>46287</v>
      </c>
      <c r="D1040" s="25" t="s">
        <v>1685</v>
      </c>
      <c r="E1040" s="21" t="n">
        <v>23000</v>
      </c>
      <c r="F1040" s="21" t="n">
        <f aca="false">ROUND(ROUND(E1040*100,0)/10,0)/100</f>
        <v>2300</v>
      </c>
      <c r="G1040" s="21" t="n">
        <f aca="false">E1040+F1040</f>
        <v>25300</v>
      </c>
      <c r="H1040" s="23" t="n">
        <v>412351518</v>
      </c>
      <c r="I1040" s="25"/>
    </row>
    <row r="1041" customFormat="false" ht="15" hidden="false" customHeight="false" outlineLevel="0" collapsed="false">
      <c r="A1041" s="25" t="s">
        <v>1813</v>
      </c>
      <c r="B1041" s="25" t="s">
        <v>2934</v>
      </c>
      <c r="C1041" s="24" t="n">
        <v>46287</v>
      </c>
      <c r="D1041" s="25" t="s">
        <v>1685</v>
      </c>
      <c r="E1041" s="21" t="n">
        <v>5100</v>
      </c>
      <c r="F1041" s="21" t="n">
        <f aca="false">ROUND(ROUND(E1041*100,0)/10,0)/100</f>
        <v>510</v>
      </c>
      <c r="G1041" s="21" t="n">
        <f aca="false">E1041+F1041</f>
        <v>5610</v>
      </c>
      <c r="H1041" s="23" t="n">
        <v>412352194</v>
      </c>
      <c r="I1041" s="25"/>
    </row>
    <row r="1042" customFormat="false" ht="15" hidden="false" customHeight="false" outlineLevel="0" collapsed="false">
      <c r="A1042" s="25" t="s">
        <v>1833</v>
      </c>
      <c r="B1042" s="25" t="s">
        <v>2935</v>
      </c>
      <c r="C1042" s="24" t="n">
        <v>46287</v>
      </c>
      <c r="D1042" s="25" t="s">
        <v>1685</v>
      </c>
      <c r="E1042" s="21" t="n">
        <v>14150</v>
      </c>
      <c r="F1042" s="21" t="n">
        <f aca="false">ROUND(ROUND(E1042*100,0)/10,0)/100</f>
        <v>1415</v>
      </c>
      <c r="G1042" s="21" t="n">
        <f aca="false">E1042+F1042</f>
        <v>15565</v>
      </c>
      <c r="H1042" s="23" t="n">
        <v>412353074</v>
      </c>
      <c r="I1042" s="25"/>
    </row>
    <row r="1043" customFormat="false" ht="15" hidden="false" customHeight="false" outlineLevel="0" collapsed="false">
      <c r="A1043" s="25" t="s">
        <v>1836</v>
      </c>
      <c r="B1043" s="25" t="s">
        <v>2936</v>
      </c>
      <c r="C1043" s="24" t="n">
        <v>46288</v>
      </c>
      <c r="D1043" s="25" t="s">
        <v>1685</v>
      </c>
      <c r="E1043" s="21" t="n">
        <v>36100</v>
      </c>
      <c r="F1043" s="21" t="n">
        <f aca="false">ROUND(ROUND(E1043*100,0)/10,0)/100</f>
        <v>3610</v>
      </c>
      <c r="G1043" s="21" t="n">
        <f aca="false">E1043+F1043</f>
        <v>39710</v>
      </c>
      <c r="H1043" s="23" t="n">
        <v>412353235</v>
      </c>
      <c r="I1043" s="25"/>
    </row>
    <row r="1044" customFormat="false" ht="15" hidden="false" customHeight="false" outlineLevel="0" collapsed="false">
      <c r="A1044" s="25" t="s">
        <v>1838</v>
      </c>
      <c r="B1044" s="25" t="s">
        <v>2937</v>
      </c>
      <c r="C1044" s="24" t="n">
        <v>46288</v>
      </c>
      <c r="D1044" s="25" t="s">
        <v>119</v>
      </c>
      <c r="E1044" s="21" t="n">
        <v>8050</v>
      </c>
      <c r="F1044" s="21" t="n">
        <f aca="false">ROUND(ROUND(E1044*100,0)/10,0)/100</f>
        <v>805</v>
      </c>
      <c r="G1044" s="21" t="n">
        <f aca="false">E1044+F1044</f>
        <v>8855</v>
      </c>
      <c r="H1044" s="23" t="n">
        <v>412353304</v>
      </c>
      <c r="I1044" s="25" t="s">
        <v>1839</v>
      </c>
    </row>
    <row r="1045" customFormat="false" ht="15" hidden="false" customHeight="false" outlineLevel="0" collapsed="false">
      <c r="A1045" s="25" t="s">
        <v>1843</v>
      </c>
      <c r="B1045" s="25" t="s">
        <v>2938</v>
      </c>
      <c r="C1045" s="24" t="n">
        <v>46288</v>
      </c>
      <c r="D1045" s="25" t="s">
        <v>1685</v>
      </c>
      <c r="E1045" s="21" t="n">
        <v>26300</v>
      </c>
      <c r="F1045" s="21" t="n">
        <f aca="false">ROUND(ROUND(E1045*100,0)/10,0)/100</f>
        <v>2630</v>
      </c>
      <c r="G1045" s="21" t="n">
        <f aca="false">E1045+F1045</f>
        <v>28930</v>
      </c>
      <c r="H1045" s="23" t="n">
        <v>412353469</v>
      </c>
      <c r="I1045" s="25"/>
    </row>
    <row r="1046" customFormat="false" ht="15" hidden="false" customHeight="false" outlineLevel="0" collapsed="false">
      <c r="A1046" s="25" t="s">
        <v>1797</v>
      </c>
      <c r="B1046" s="25" t="s">
        <v>2939</v>
      </c>
      <c r="C1046" s="24" t="n">
        <v>46289</v>
      </c>
      <c r="D1046" s="25" t="s">
        <v>1685</v>
      </c>
      <c r="E1046" s="21" t="n">
        <v>6150</v>
      </c>
      <c r="F1046" s="21" t="n">
        <f aca="false">ROUND(ROUND(E1046*100,0)/10,0)/100</f>
        <v>615</v>
      </c>
      <c r="G1046" s="21" t="n">
        <f aca="false">E1046+F1046</f>
        <v>6765</v>
      </c>
      <c r="H1046" s="23" t="n">
        <v>412351593</v>
      </c>
      <c r="I1046" s="25"/>
    </row>
    <row r="1047" customFormat="false" ht="15" hidden="false" customHeight="false" outlineLevel="0" collapsed="false">
      <c r="A1047" s="25" t="s">
        <v>1818</v>
      </c>
      <c r="B1047" s="25" t="s">
        <v>2940</v>
      </c>
      <c r="C1047" s="24" t="n">
        <v>46289</v>
      </c>
      <c r="D1047" s="25" t="s">
        <v>1685</v>
      </c>
      <c r="E1047" s="21" t="n">
        <v>46650</v>
      </c>
      <c r="F1047" s="21" t="n">
        <f aca="false">ROUND(ROUND(E1047*100,0)/10,0)/100</f>
        <v>4665</v>
      </c>
      <c r="G1047" s="21" t="n">
        <f aca="false">E1047+F1047</f>
        <v>51315</v>
      </c>
      <c r="H1047" s="23" t="n">
        <v>412352380</v>
      </c>
      <c r="I1047" s="25"/>
    </row>
    <row r="1048" customFormat="false" ht="15" hidden="false" customHeight="false" outlineLevel="0" collapsed="false">
      <c r="A1048" s="25" t="s">
        <v>1820</v>
      </c>
      <c r="B1048" s="25" t="s">
        <v>2941</v>
      </c>
      <c r="C1048" s="24" t="n">
        <v>46289</v>
      </c>
      <c r="D1048" s="25" t="s">
        <v>1685</v>
      </c>
      <c r="E1048" s="21" t="n">
        <v>23800</v>
      </c>
      <c r="F1048" s="21" t="n">
        <f aca="false">ROUND(ROUND(E1048*100,0)/10,0)/100</f>
        <v>2380</v>
      </c>
      <c r="G1048" s="21" t="n">
        <f aca="false">E1048+F1048</f>
        <v>26180</v>
      </c>
      <c r="H1048" s="23" t="n">
        <v>412352598</v>
      </c>
      <c r="I1048" s="25"/>
    </row>
    <row r="1049" customFormat="false" ht="15" hidden="false" customHeight="false" outlineLevel="0" collapsed="false">
      <c r="A1049" s="25" t="s">
        <v>1840</v>
      </c>
      <c r="B1049" s="25" t="s">
        <v>2942</v>
      </c>
      <c r="C1049" s="24" t="n">
        <v>46289</v>
      </c>
      <c r="D1049" s="25" t="s">
        <v>1685</v>
      </c>
      <c r="E1049" s="21" t="n">
        <v>15900</v>
      </c>
      <c r="F1049" s="21" t="n">
        <f aca="false">ROUND(ROUND(E1049*100,0)/10,0)/100</f>
        <v>1590</v>
      </c>
      <c r="G1049" s="21" t="n">
        <f aca="false">E1049+F1049</f>
        <v>17490</v>
      </c>
      <c r="H1049" s="23" t="n">
        <v>412353320</v>
      </c>
      <c r="I1049" s="25"/>
    </row>
    <row r="1050" customFormat="false" ht="15" hidden="false" customHeight="false" outlineLevel="0" collapsed="false">
      <c r="A1050" s="25" t="s">
        <v>1841</v>
      </c>
      <c r="B1050" s="25" t="s">
        <v>2943</v>
      </c>
      <c r="C1050" s="24" t="n">
        <v>46289</v>
      </c>
      <c r="D1050" s="25" t="s">
        <v>1685</v>
      </c>
      <c r="E1050" s="21" t="n">
        <v>11250</v>
      </c>
      <c r="F1050" s="21" t="n">
        <f aca="false">ROUND(ROUND(E1050*100,0)/10,0)/100</f>
        <v>1125</v>
      </c>
      <c r="G1050" s="21" t="n">
        <f aca="false">E1050+F1050</f>
        <v>12375</v>
      </c>
      <c r="H1050" s="23" t="n">
        <v>412353375</v>
      </c>
      <c r="I1050" s="25"/>
    </row>
    <row r="1051" customFormat="false" ht="15" hidden="false" customHeight="false" outlineLevel="0" collapsed="false">
      <c r="A1051" s="25" t="s">
        <v>1852</v>
      </c>
      <c r="B1051" s="25" t="s">
        <v>2944</v>
      </c>
      <c r="C1051" s="24" t="n">
        <v>46289</v>
      </c>
      <c r="D1051" s="25" t="s">
        <v>1685</v>
      </c>
      <c r="E1051" s="21" t="n">
        <v>15600</v>
      </c>
      <c r="F1051" s="21" t="n">
        <f aca="false">ROUND(ROUND(E1051*100,0)/10,0)/100</f>
        <v>1560</v>
      </c>
      <c r="G1051" s="21" t="n">
        <f aca="false">E1051+F1051</f>
        <v>17160</v>
      </c>
      <c r="H1051" s="23" t="n">
        <v>412354004</v>
      </c>
      <c r="I1051" s="25"/>
    </row>
    <row r="1052" customFormat="false" ht="15" hidden="false" customHeight="false" outlineLevel="0" collapsed="false">
      <c r="A1052" s="25" t="s">
        <v>1855</v>
      </c>
      <c r="B1052" s="25" t="s">
        <v>2945</v>
      </c>
      <c r="C1052" s="24" t="n">
        <v>46289</v>
      </c>
      <c r="D1052" s="25" t="s">
        <v>1685</v>
      </c>
      <c r="E1052" s="21" t="n">
        <v>24850</v>
      </c>
      <c r="F1052" s="21" t="n">
        <f aca="false">ROUND(ROUND(E1052*100,0)/10,0)/100</f>
        <v>2485</v>
      </c>
      <c r="G1052" s="21" t="n">
        <f aca="false">E1052+F1052</f>
        <v>27335</v>
      </c>
      <c r="H1052" s="23" t="n">
        <v>412354101</v>
      </c>
      <c r="I1052" s="25"/>
    </row>
    <row r="1053" customFormat="false" ht="15" hidden="false" customHeight="false" outlineLevel="0" collapsed="false">
      <c r="A1053" s="25" t="s">
        <v>1857</v>
      </c>
      <c r="B1053" s="25" t="s">
        <v>2946</v>
      </c>
      <c r="C1053" s="24" t="n">
        <v>46289</v>
      </c>
      <c r="D1053" s="25" t="s">
        <v>1685</v>
      </c>
      <c r="E1053" s="21" t="n">
        <v>17600</v>
      </c>
      <c r="F1053" s="21" t="n">
        <f aca="false">ROUND(ROUND(E1053*100,0)/10,0)/100</f>
        <v>1760</v>
      </c>
      <c r="G1053" s="21" t="n">
        <f aca="false">E1053+F1053</f>
        <v>19360</v>
      </c>
      <c r="H1053" s="23" t="n">
        <v>412354198</v>
      </c>
      <c r="I1053" s="25"/>
    </row>
    <row r="1054" customFormat="false" ht="15" hidden="false" customHeight="false" outlineLevel="0" collapsed="false">
      <c r="A1054" s="25" t="s">
        <v>1824</v>
      </c>
      <c r="B1054" s="25" t="s">
        <v>2947</v>
      </c>
      <c r="C1054" s="24" t="n">
        <v>46290</v>
      </c>
      <c r="D1054" s="25" t="s">
        <v>1685</v>
      </c>
      <c r="E1054" s="21" t="n">
        <v>32650</v>
      </c>
      <c r="F1054" s="21" t="n">
        <f aca="false">ROUND(ROUND(E1054*100,0)/10,0)/100</f>
        <v>3265</v>
      </c>
      <c r="G1054" s="21" t="n">
        <f aca="false">E1054+F1054</f>
        <v>35915</v>
      </c>
      <c r="H1054" s="23" t="n">
        <v>412352775</v>
      </c>
      <c r="I1054" s="25"/>
    </row>
    <row r="1055" customFormat="false" ht="15" hidden="false" customHeight="false" outlineLevel="0" collapsed="false">
      <c r="A1055" s="25" t="s">
        <v>1842</v>
      </c>
      <c r="B1055" s="25" t="s">
        <v>2948</v>
      </c>
      <c r="C1055" s="24" t="n">
        <v>46290</v>
      </c>
      <c r="D1055" s="25" t="s">
        <v>1685</v>
      </c>
      <c r="E1055" s="21" t="n">
        <v>10550</v>
      </c>
      <c r="F1055" s="21" t="n">
        <f aca="false">ROUND(ROUND(E1055*100,0)/10,0)/100</f>
        <v>1055</v>
      </c>
      <c r="G1055" s="21" t="n">
        <f aca="false">E1055+F1055</f>
        <v>11605</v>
      </c>
      <c r="H1055" s="23" t="n">
        <v>412353435</v>
      </c>
      <c r="I1055" s="25"/>
    </row>
    <row r="1056" customFormat="false" ht="15" hidden="false" customHeight="false" outlineLevel="0" collapsed="false">
      <c r="A1056" s="25" t="s">
        <v>1848</v>
      </c>
      <c r="B1056" s="25" t="s">
        <v>2949</v>
      </c>
      <c r="C1056" s="24" t="n">
        <v>46290</v>
      </c>
      <c r="D1056" s="25" t="s">
        <v>1685</v>
      </c>
      <c r="E1056" s="21" t="n">
        <v>13450</v>
      </c>
      <c r="F1056" s="21" t="n">
        <f aca="false">ROUND(ROUND(E1056*100,0)/10,0)/100</f>
        <v>1345</v>
      </c>
      <c r="G1056" s="21" t="n">
        <f aca="false">E1056+F1056</f>
        <v>14795</v>
      </c>
      <c r="H1056" s="23" t="n">
        <v>412353839</v>
      </c>
      <c r="I1056" s="25"/>
    </row>
    <row r="1057" customFormat="false" ht="15" hidden="false" customHeight="false" outlineLevel="0" collapsed="false">
      <c r="A1057" s="25" t="s">
        <v>1853</v>
      </c>
      <c r="B1057" s="25" t="s">
        <v>2950</v>
      </c>
      <c r="C1057" s="24" t="n">
        <v>46290</v>
      </c>
      <c r="D1057" s="25" t="s">
        <v>1685</v>
      </c>
      <c r="E1057" s="21" t="n">
        <v>7550</v>
      </c>
      <c r="F1057" s="21" t="n">
        <f aca="false">ROUND(ROUND(E1057*100,0)/10,0)/100</f>
        <v>755</v>
      </c>
      <c r="G1057" s="21" t="n">
        <f aca="false">E1057+F1057</f>
        <v>8305</v>
      </c>
      <c r="H1057" s="23" t="n">
        <v>412354022</v>
      </c>
      <c r="I1057" s="25"/>
    </row>
    <row r="1058" customFormat="false" ht="15" hidden="false" customHeight="false" outlineLevel="0" collapsed="false">
      <c r="A1058" s="25" t="s">
        <v>1863</v>
      </c>
      <c r="B1058" s="25" t="s">
        <v>2951</v>
      </c>
      <c r="C1058" s="24" t="n">
        <v>46290</v>
      </c>
      <c r="D1058" s="25" t="s">
        <v>1685</v>
      </c>
      <c r="E1058" s="21" t="n">
        <v>27250</v>
      </c>
      <c r="F1058" s="21" t="n">
        <f aca="false">ROUND(ROUND(E1058*100,0)/10,0)/100</f>
        <v>2725</v>
      </c>
      <c r="G1058" s="21" t="n">
        <f aca="false">E1058+F1058</f>
        <v>29975</v>
      </c>
      <c r="H1058" s="23" t="n">
        <v>412354511</v>
      </c>
      <c r="I1058" s="25"/>
    </row>
    <row r="1059" customFormat="false" ht="15" hidden="false" customHeight="false" outlineLevel="0" collapsed="false">
      <c r="A1059" s="25" t="s">
        <v>1844</v>
      </c>
      <c r="B1059" s="25" t="s">
        <v>2952</v>
      </c>
      <c r="C1059" s="24" t="n">
        <v>46291</v>
      </c>
      <c r="D1059" s="25" t="s">
        <v>1685</v>
      </c>
      <c r="E1059" s="21" t="n">
        <v>9400</v>
      </c>
      <c r="F1059" s="21" t="n">
        <f aca="false">ROUND(ROUND(E1059*100,0)/10,0)/100</f>
        <v>940</v>
      </c>
      <c r="G1059" s="21" t="n">
        <f aca="false">E1059+F1059</f>
        <v>10340</v>
      </c>
      <c r="H1059" s="23" t="n">
        <v>412353569</v>
      </c>
      <c r="I1059" s="25"/>
    </row>
    <row r="1060" customFormat="false" ht="15" hidden="false" customHeight="false" outlineLevel="0" collapsed="false">
      <c r="A1060" s="25" t="s">
        <v>1847</v>
      </c>
      <c r="B1060" s="25" t="s">
        <v>2953</v>
      </c>
      <c r="C1060" s="24" t="n">
        <v>46291</v>
      </c>
      <c r="D1060" s="25" t="s">
        <v>1685</v>
      </c>
      <c r="E1060" s="21" t="n">
        <v>21150</v>
      </c>
      <c r="F1060" s="21" t="n">
        <f aca="false">ROUND(ROUND(E1060*100,0)/10,0)/100</f>
        <v>2115</v>
      </c>
      <c r="G1060" s="21" t="n">
        <f aca="false">E1060+F1060</f>
        <v>23265</v>
      </c>
      <c r="H1060" s="23" t="n">
        <v>412353817</v>
      </c>
      <c r="I1060" s="25"/>
    </row>
    <row r="1061" customFormat="false" ht="15" hidden="false" customHeight="false" outlineLevel="0" collapsed="false">
      <c r="A1061" s="25" t="s">
        <v>1854</v>
      </c>
      <c r="B1061" s="25" t="s">
        <v>2954</v>
      </c>
      <c r="C1061" s="24" t="n">
        <v>46291</v>
      </c>
      <c r="D1061" s="25" t="s">
        <v>1831</v>
      </c>
      <c r="E1061" s="21" t="n">
        <v>29850</v>
      </c>
      <c r="F1061" s="21" t="n">
        <f aca="false">ROUND(ROUND(E1061*100,0)/10,0)/100</f>
        <v>2985</v>
      </c>
      <c r="G1061" s="21" t="n">
        <f aca="false">E1061+F1061</f>
        <v>32835</v>
      </c>
      <c r="H1061" s="23" t="n">
        <v>412354059</v>
      </c>
      <c r="I1061" s="25"/>
    </row>
    <row r="1062" customFormat="false" ht="15" hidden="false" customHeight="false" outlineLevel="0" collapsed="false">
      <c r="A1062" s="25" t="s">
        <v>1862</v>
      </c>
      <c r="B1062" s="25" t="s">
        <v>2955</v>
      </c>
      <c r="C1062" s="24" t="n">
        <v>46291</v>
      </c>
      <c r="D1062" s="25" t="s">
        <v>1831</v>
      </c>
      <c r="E1062" s="21" t="n">
        <v>2500</v>
      </c>
      <c r="F1062" s="21" t="n">
        <f aca="false">ROUND(ROUND(E1062*100,0)/10,0)/100</f>
        <v>250</v>
      </c>
      <c r="G1062" s="21" t="n">
        <f aca="false">E1062+F1062</f>
        <v>2750</v>
      </c>
      <c r="H1062" s="23" t="n">
        <v>412354480</v>
      </c>
      <c r="I1062" s="25"/>
    </row>
    <row r="1063" customFormat="false" ht="15" hidden="false" customHeight="false" outlineLevel="0" collapsed="false">
      <c r="A1063" s="25" t="s">
        <v>1864</v>
      </c>
      <c r="B1063" s="25" t="s">
        <v>2956</v>
      </c>
      <c r="C1063" s="24" t="n">
        <v>46291</v>
      </c>
      <c r="D1063" s="25" t="s">
        <v>1831</v>
      </c>
      <c r="E1063" s="21" t="n">
        <v>21550</v>
      </c>
      <c r="F1063" s="21" t="n">
        <f aca="false">ROUND(ROUND(E1063*100,0)/10,0)/100</f>
        <v>2155</v>
      </c>
      <c r="G1063" s="21" t="n">
        <f aca="false">E1063+F1063</f>
        <v>23705</v>
      </c>
      <c r="H1063" s="23" t="n">
        <v>412354550</v>
      </c>
      <c r="I1063" s="25"/>
    </row>
    <row r="1064" customFormat="false" ht="15" hidden="false" customHeight="false" outlineLevel="0" collapsed="false">
      <c r="A1064" s="25" t="s">
        <v>1868</v>
      </c>
      <c r="B1064" s="25" t="s">
        <v>2957</v>
      </c>
      <c r="C1064" s="24" t="n">
        <v>46291</v>
      </c>
      <c r="D1064" s="25" t="s">
        <v>1831</v>
      </c>
      <c r="E1064" s="21" t="n">
        <v>7050</v>
      </c>
      <c r="F1064" s="21" t="n">
        <f aca="false">ROUND(ROUND(E1064*100,0)/10,0)/100</f>
        <v>705</v>
      </c>
      <c r="G1064" s="21" t="n">
        <f aca="false">E1064+F1064</f>
        <v>7755</v>
      </c>
      <c r="H1064" s="23" t="n">
        <v>412354751</v>
      </c>
      <c r="I1064" s="25"/>
    </row>
    <row r="1065" customFormat="false" ht="15" hidden="false" customHeight="false" outlineLevel="0" collapsed="false">
      <c r="A1065" s="25" t="s">
        <v>1869</v>
      </c>
      <c r="B1065" s="25" t="s">
        <v>2958</v>
      </c>
      <c r="C1065" s="24" t="n">
        <v>46291</v>
      </c>
      <c r="D1065" s="25" t="s">
        <v>1831</v>
      </c>
      <c r="E1065" s="21" t="n">
        <v>4600</v>
      </c>
      <c r="F1065" s="21" t="n">
        <f aca="false">ROUND(ROUND(E1065*100,0)/10,0)/100</f>
        <v>460</v>
      </c>
      <c r="G1065" s="21" t="n">
        <f aca="false">E1065+F1065</f>
        <v>5060</v>
      </c>
      <c r="H1065" s="23" t="n">
        <v>412354765</v>
      </c>
      <c r="I1065" s="25"/>
    </row>
    <row r="1066" customFormat="false" ht="15" hidden="false" customHeight="false" outlineLevel="0" collapsed="false">
      <c r="A1066" s="25" t="s">
        <v>1821</v>
      </c>
      <c r="B1066" s="25" t="s">
        <v>2959</v>
      </c>
      <c r="C1066" s="24" t="n">
        <v>46292</v>
      </c>
      <c r="D1066" s="25" t="s">
        <v>1685</v>
      </c>
      <c r="E1066" s="21" t="n">
        <v>18200</v>
      </c>
      <c r="F1066" s="21" t="n">
        <f aca="false">ROUND(ROUND(E1066*100,0)/10,0)/100</f>
        <v>1820</v>
      </c>
      <c r="G1066" s="21" t="n">
        <f aca="false">E1066+F1066</f>
        <v>20020</v>
      </c>
      <c r="H1066" s="23" t="n">
        <v>412352629</v>
      </c>
      <c r="I1066" s="25"/>
    </row>
    <row r="1067" customFormat="false" ht="15" hidden="false" customHeight="false" outlineLevel="0" collapsed="false">
      <c r="A1067" s="25" t="s">
        <v>1822</v>
      </c>
      <c r="B1067" s="25" t="s">
        <v>2960</v>
      </c>
      <c r="C1067" s="24" t="n">
        <v>46292</v>
      </c>
      <c r="D1067" s="25" t="s">
        <v>1685</v>
      </c>
      <c r="E1067" s="21" t="n">
        <v>3850</v>
      </c>
      <c r="F1067" s="21" t="n">
        <f aca="false">ROUND(ROUND(E1067*100,0)/10,0)/100</f>
        <v>385</v>
      </c>
      <c r="G1067" s="21" t="n">
        <f aca="false">E1067+F1067</f>
        <v>4235</v>
      </c>
      <c r="H1067" s="23" t="n">
        <v>412352671</v>
      </c>
      <c r="I1067" s="25"/>
    </row>
    <row r="1068" customFormat="false" ht="15" hidden="false" customHeight="false" outlineLevel="0" collapsed="false">
      <c r="A1068" s="25" t="s">
        <v>1832</v>
      </c>
      <c r="B1068" s="25" t="s">
        <v>2961</v>
      </c>
      <c r="C1068" s="24" t="n">
        <v>46292</v>
      </c>
      <c r="D1068" s="25" t="s">
        <v>1685</v>
      </c>
      <c r="E1068" s="21" t="n">
        <v>6350</v>
      </c>
      <c r="F1068" s="21" t="n">
        <f aca="false">ROUND(ROUND(E1068*100,0)/10,0)/100</f>
        <v>635</v>
      </c>
      <c r="G1068" s="21" t="n">
        <f aca="false">E1068+F1068</f>
        <v>6985</v>
      </c>
      <c r="H1068" s="23" t="n">
        <v>412353032</v>
      </c>
      <c r="I1068" s="25"/>
    </row>
    <row r="1069" customFormat="false" ht="15" hidden="false" customHeight="false" outlineLevel="0" collapsed="false">
      <c r="A1069" s="25" t="s">
        <v>1835</v>
      </c>
      <c r="B1069" s="25" t="s">
        <v>2962</v>
      </c>
      <c r="C1069" s="24" t="n">
        <v>46292</v>
      </c>
      <c r="D1069" s="25" t="s">
        <v>1685</v>
      </c>
      <c r="E1069" s="21" t="n">
        <v>44350</v>
      </c>
      <c r="F1069" s="21" t="n">
        <f aca="false">ROUND(ROUND(E1069*100,0)/10,0)/100</f>
        <v>4435</v>
      </c>
      <c r="G1069" s="21" t="n">
        <f aca="false">E1069+F1069</f>
        <v>48785</v>
      </c>
      <c r="H1069" s="23" t="n">
        <v>412353152</v>
      </c>
      <c r="I1069" s="25"/>
    </row>
    <row r="1070" customFormat="false" ht="15" hidden="false" customHeight="false" outlineLevel="0" collapsed="false">
      <c r="A1070" s="25" t="s">
        <v>1846</v>
      </c>
      <c r="B1070" s="25" t="s">
        <v>2963</v>
      </c>
      <c r="C1070" s="24" t="n">
        <v>46292</v>
      </c>
      <c r="D1070" s="25" t="s">
        <v>1685</v>
      </c>
      <c r="E1070" s="21" t="n">
        <v>28950</v>
      </c>
      <c r="F1070" s="21" t="n">
        <f aca="false">ROUND(ROUND(E1070*100,0)/10,0)/100</f>
        <v>2895</v>
      </c>
      <c r="G1070" s="21" t="n">
        <f aca="false">E1070+F1070</f>
        <v>31845</v>
      </c>
      <c r="H1070" s="23" t="n">
        <v>412353783</v>
      </c>
      <c r="I1070" s="25"/>
    </row>
    <row r="1071" customFormat="false" ht="15" hidden="false" customHeight="false" outlineLevel="0" collapsed="false">
      <c r="A1071" s="25" t="s">
        <v>1850</v>
      </c>
      <c r="B1071" s="25" t="s">
        <v>2964</v>
      </c>
      <c r="C1071" s="24" t="n">
        <v>46292</v>
      </c>
      <c r="D1071" s="25" t="s">
        <v>1831</v>
      </c>
      <c r="E1071" s="21" t="n">
        <v>4400</v>
      </c>
      <c r="F1071" s="21" t="n">
        <f aca="false">ROUND(ROUND(E1071*100,0)/10,0)/100</f>
        <v>440</v>
      </c>
      <c r="G1071" s="21" t="n">
        <f aca="false">E1071+F1071</f>
        <v>4840</v>
      </c>
      <c r="H1071" s="23" t="n">
        <v>412353918</v>
      </c>
      <c r="I1071" s="25"/>
    </row>
    <row r="1072" customFormat="false" ht="15" hidden="false" customHeight="false" outlineLevel="0" collapsed="false">
      <c r="A1072" s="25" t="s">
        <v>1859</v>
      </c>
      <c r="B1072" s="25" t="s">
        <v>2965</v>
      </c>
      <c r="C1072" s="24" t="n">
        <v>46292</v>
      </c>
      <c r="D1072" s="25" t="s">
        <v>1831</v>
      </c>
      <c r="E1072" s="21" t="n">
        <v>10700</v>
      </c>
      <c r="F1072" s="21" t="n">
        <f aca="false">ROUND(ROUND(E1072*100,0)/10,0)/100</f>
        <v>1070</v>
      </c>
      <c r="G1072" s="21" t="n">
        <f aca="false">E1072+F1072</f>
        <v>11770</v>
      </c>
      <c r="H1072" s="23" t="n">
        <v>412354317</v>
      </c>
      <c r="I1072" s="25"/>
    </row>
    <row r="1073" customFormat="false" ht="15" hidden="false" customHeight="false" outlineLevel="0" collapsed="false">
      <c r="A1073" s="25" t="s">
        <v>1865</v>
      </c>
      <c r="B1073" s="25" t="s">
        <v>2966</v>
      </c>
      <c r="C1073" s="24" t="n">
        <v>46292</v>
      </c>
      <c r="D1073" s="25" t="s">
        <v>1685</v>
      </c>
      <c r="E1073" s="21" t="n">
        <v>13700</v>
      </c>
      <c r="F1073" s="21" t="n">
        <f aca="false">ROUND(ROUND(E1073*100,0)/10,0)/100</f>
        <v>1370</v>
      </c>
      <c r="G1073" s="21" t="n">
        <f aca="false">E1073+F1073</f>
        <v>15070</v>
      </c>
      <c r="H1073" s="23" t="n">
        <v>412354630</v>
      </c>
      <c r="I1073" s="25"/>
    </row>
    <row r="1074" customFormat="false" ht="15" hidden="false" customHeight="false" outlineLevel="0" collapsed="false">
      <c r="A1074" s="25" t="s">
        <v>1810</v>
      </c>
      <c r="B1074" s="25" t="s">
        <v>2967</v>
      </c>
      <c r="C1074" s="24" t="n">
        <v>46293</v>
      </c>
      <c r="D1074" s="25" t="s">
        <v>1685</v>
      </c>
      <c r="E1074" s="21" t="n">
        <v>23050</v>
      </c>
      <c r="F1074" s="21" t="n">
        <f aca="false">ROUND(ROUND(E1074*100,0)/10,0)/100</f>
        <v>2305</v>
      </c>
      <c r="G1074" s="21" t="n">
        <f aca="false">E1074+F1074</f>
        <v>25355</v>
      </c>
      <c r="H1074" s="23" t="n">
        <v>412352036</v>
      </c>
      <c r="I1074" s="25"/>
    </row>
    <row r="1075" customFormat="false" ht="15" hidden="false" customHeight="false" outlineLevel="0" collapsed="false">
      <c r="A1075" s="25" t="s">
        <v>1834</v>
      </c>
      <c r="B1075" s="25" t="s">
        <v>2968</v>
      </c>
      <c r="C1075" s="24" t="n">
        <v>46293</v>
      </c>
      <c r="D1075" s="25" t="s">
        <v>1685</v>
      </c>
      <c r="E1075" s="21" t="n">
        <v>23550</v>
      </c>
      <c r="F1075" s="21" t="n">
        <f aca="false">ROUND(ROUND(E1075*100,0)/10,0)/100</f>
        <v>2355</v>
      </c>
      <c r="G1075" s="21" t="n">
        <f aca="false">E1075+F1075</f>
        <v>25905</v>
      </c>
      <c r="H1075" s="23" t="n">
        <v>412353101</v>
      </c>
      <c r="I1075" s="25"/>
    </row>
    <row r="1076" customFormat="false" ht="15" hidden="false" customHeight="false" outlineLevel="0" collapsed="false">
      <c r="A1076" s="25" t="s">
        <v>1849</v>
      </c>
      <c r="B1076" s="25" t="s">
        <v>2969</v>
      </c>
      <c r="C1076" s="24" t="n">
        <v>46293</v>
      </c>
      <c r="D1076" s="25" t="s">
        <v>1831</v>
      </c>
      <c r="E1076" s="21" t="n">
        <v>8300</v>
      </c>
      <c r="F1076" s="21" t="n">
        <f aca="false">ROUND(ROUND(E1076*100,0)/10,0)/100</f>
        <v>830</v>
      </c>
      <c r="G1076" s="21" t="n">
        <f aca="false">E1076+F1076</f>
        <v>9130</v>
      </c>
      <c r="H1076" s="23" t="n">
        <v>412353887</v>
      </c>
      <c r="I1076" s="25"/>
    </row>
    <row r="1077" customFormat="false" ht="15" hidden="false" customHeight="false" outlineLevel="0" collapsed="false">
      <c r="A1077" s="25" t="s">
        <v>1856</v>
      </c>
      <c r="B1077" s="25" t="s">
        <v>2970</v>
      </c>
      <c r="C1077" s="24" t="n">
        <v>46293</v>
      </c>
      <c r="D1077" s="25" t="s">
        <v>1685</v>
      </c>
      <c r="E1077" s="21" t="n">
        <v>21600</v>
      </c>
      <c r="F1077" s="21" t="n">
        <f aca="false">ROUND(ROUND(E1077*100,0)/10,0)/100</f>
        <v>2160</v>
      </c>
      <c r="G1077" s="21" t="n">
        <f aca="false">E1077+F1077</f>
        <v>23760</v>
      </c>
      <c r="H1077" s="23" t="n">
        <v>412354155</v>
      </c>
      <c r="I1077" s="25"/>
    </row>
    <row r="1078" customFormat="false" ht="15" hidden="false" customHeight="false" outlineLevel="0" collapsed="false">
      <c r="A1078" s="25" t="s">
        <v>1858</v>
      </c>
      <c r="B1078" s="25" t="s">
        <v>2971</v>
      </c>
      <c r="C1078" s="24" t="n">
        <v>46293</v>
      </c>
      <c r="D1078" s="25" t="s">
        <v>1685</v>
      </c>
      <c r="E1078" s="21" t="n">
        <v>11850</v>
      </c>
      <c r="F1078" s="21" t="n">
        <f aca="false">ROUND(ROUND(E1078*100,0)/10,0)/100</f>
        <v>1185</v>
      </c>
      <c r="G1078" s="21" t="n">
        <f aca="false">E1078+F1078</f>
        <v>13035</v>
      </c>
      <c r="H1078" s="23" t="n">
        <v>412354261</v>
      </c>
      <c r="I1078" s="25"/>
    </row>
    <row r="1079" customFormat="false" ht="15" hidden="false" customHeight="false" outlineLevel="0" collapsed="false">
      <c r="A1079" s="25" t="s">
        <v>1861</v>
      </c>
      <c r="B1079" s="25" t="s">
        <v>2972</v>
      </c>
      <c r="C1079" s="24" t="n">
        <v>46293</v>
      </c>
      <c r="D1079" s="25" t="s">
        <v>1685</v>
      </c>
      <c r="E1079" s="21" t="n">
        <v>4250</v>
      </c>
      <c r="F1079" s="21" t="n">
        <f aca="false">ROUND(ROUND(E1079*100,0)/10,0)/100</f>
        <v>425</v>
      </c>
      <c r="G1079" s="21" t="n">
        <f aca="false">E1079+F1079</f>
        <v>4675</v>
      </c>
      <c r="H1079" s="23" t="n">
        <v>412354452</v>
      </c>
      <c r="I1079" s="25"/>
    </row>
    <row r="1080" customFormat="false" ht="15" hidden="false" customHeight="false" outlineLevel="0" collapsed="false">
      <c r="A1080" s="25" t="s">
        <v>1866</v>
      </c>
      <c r="B1080" s="25" t="s">
        <v>2973</v>
      </c>
      <c r="C1080" s="24" t="n">
        <v>46293</v>
      </c>
      <c r="D1080" s="25" t="s">
        <v>1685</v>
      </c>
      <c r="E1080" s="21" t="n">
        <v>17700</v>
      </c>
      <c r="F1080" s="21" t="n">
        <f aca="false">ROUND(ROUND(E1080*100,0)/10,0)/100</f>
        <v>1770</v>
      </c>
      <c r="G1080" s="21" t="n">
        <f aca="false">E1080+F1080</f>
        <v>19470</v>
      </c>
      <c r="H1080" s="23" t="n">
        <v>412354672</v>
      </c>
      <c r="I1080" s="25"/>
    </row>
    <row r="1081" customFormat="false" ht="15" hidden="false" customHeight="false" outlineLevel="0" collapsed="false">
      <c r="A1081" s="25" t="s">
        <v>1870</v>
      </c>
      <c r="B1081" s="25" t="s">
        <v>2974</v>
      </c>
      <c r="C1081" s="24" t="n">
        <v>46293</v>
      </c>
      <c r="D1081" s="25" t="s">
        <v>1831</v>
      </c>
      <c r="E1081" s="21" t="n">
        <v>13450</v>
      </c>
      <c r="F1081" s="21" t="n">
        <f aca="false">ROUND(ROUND(E1081*100,0)/10,0)/100</f>
        <v>1345</v>
      </c>
      <c r="G1081" s="21" t="n">
        <f aca="false">E1081+F1081</f>
        <v>14795</v>
      </c>
      <c r="H1081" s="23" t="n">
        <v>412354824</v>
      </c>
      <c r="I1081" s="25"/>
    </row>
    <row r="1082" customFormat="false" ht="15" hidden="false" customHeight="false" outlineLevel="0" collapsed="false">
      <c r="A1082" s="25" t="s">
        <v>1873</v>
      </c>
      <c r="B1082" s="25" t="s">
        <v>2975</v>
      </c>
      <c r="C1082" s="24" t="n">
        <v>46293</v>
      </c>
      <c r="D1082" s="25" t="s">
        <v>1831</v>
      </c>
      <c r="E1082" s="21" t="n">
        <v>47600</v>
      </c>
      <c r="F1082" s="21" t="n">
        <f aca="false">ROUND(ROUND(E1082*100,0)/10,0)/100</f>
        <v>4760</v>
      </c>
      <c r="G1082" s="21" t="n">
        <f aca="false">E1082+F1082</f>
        <v>52360</v>
      </c>
      <c r="H1082" s="23" t="n">
        <v>412354917</v>
      </c>
      <c r="I1082" s="25"/>
    </row>
    <row r="1083" customFormat="false" ht="15" hidden="false" customHeight="false" outlineLevel="0" collapsed="false">
      <c r="A1083" s="25" t="s">
        <v>1845</v>
      </c>
      <c r="B1083" s="25" t="s">
        <v>2976</v>
      </c>
      <c r="C1083" s="24" t="n">
        <v>46294</v>
      </c>
      <c r="D1083" s="25" t="s">
        <v>1685</v>
      </c>
      <c r="E1083" s="21" t="n">
        <v>22300</v>
      </c>
      <c r="F1083" s="21" t="n">
        <f aca="false">ROUND(ROUND(E1083*100,0)/10,0)/100</f>
        <v>2230</v>
      </c>
      <c r="G1083" s="21" t="n">
        <f aca="false">E1083+F1083</f>
        <v>24530</v>
      </c>
      <c r="H1083" s="23" t="n">
        <v>412353679</v>
      </c>
      <c r="I1083" s="25"/>
    </row>
    <row r="1084" customFormat="false" ht="15" hidden="false" customHeight="false" outlineLevel="0" collapsed="false">
      <c r="A1084" s="25" t="s">
        <v>1867</v>
      </c>
      <c r="B1084" s="25" t="s">
        <v>2977</v>
      </c>
      <c r="C1084" s="24" t="n">
        <v>46294</v>
      </c>
      <c r="D1084" s="25" t="s">
        <v>1685</v>
      </c>
      <c r="E1084" s="21" t="n">
        <v>24300</v>
      </c>
      <c r="F1084" s="21" t="n">
        <f aca="false">ROUND(ROUND(E1084*100,0)/10,0)/100</f>
        <v>2430</v>
      </c>
      <c r="G1084" s="21" t="n">
        <f aca="false">E1084+F1084</f>
        <v>26730</v>
      </c>
      <c r="H1084" s="23" t="n">
        <v>412354708</v>
      </c>
      <c r="I1084" s="25"/>
    </row>
    <row r="1085" customFormat="false" ht="15" hidden="false" customHeight="false" outlineLevel="0" collapsed="false">
      <c r="A1085" s="25" t="s">
        <v>1871</v>
      </c>
      <c r="B1085" s="25" t="s">
        <v>2978</v>
      </c>
      <c r="C1085" s="24" t="n">
        <v>46294</v>
      </c>
      <c r="D1085" s="25" t="s">
        <v>1831</v>
      </c>
      <c r="E1085" s="21" t="n">
        <v>10450</v>
      </c>
      <c r="F1085" s="21" t="n">
        <f aca="false">ROUND(ROUND(E1085*100,0)/10,0)/100</f>
        <v>1045</v>
      </c>
      <c r="G1085" s="21" t="n">
        <f aca="false">E1085+F1085</f>
        <v>11495</v>
      </c>
      <c r="H1085" s="23" t="n">
        <v>412354857</v>
      </c>
      <c r="I1085" s="25"/>
    </row>
    <row r="1086" customFormat="false" ht="15" hidden="false" customHeight="false" outlineLevel="0" collapsed="false">
      <c r="A1086" s="25" t="s">
        <v>1872</v>
      </c>
      <c r="B1086" s="25" t="s">
        <v>2979</v>
      </c>
      <c r="C1086" s="24" t="n">
        <v>46294</v>
      </c>
      <c r="D1086" s="25" t="s">
        <v>1831</v>
      </c>
      <c r="E1086" s="21" t="n">
        <v>24850</v>
      </c>
      <c r="F1086" s="21" t="n">
        <f aca="false">ROUND(ROUND(E1086*100,0)/10,0)/100</f>
        <v>2485</v>
      </c>
      <c r="G1086" s="21" t="n">
        <f aca="false">E1086+F1086</f>
        <v>27335</v>
      </c>
      <c r="H1086" s="23" t="n">
        <v>412354884</v>
      </c>
      <c r="I1086" s="25"/>
    </row>
    <row r="1087" customFormat="false" ht="15" hidden="false" customHeight="false" outlineLevel="0" collapsed="false">
      <c r="A1087" s="25" t="s">
        <v>1875</v>
      </c>
      <c r="B1087" s="25" t="s">
        <v>2980</v>
      </c>
      <c r="C1087" s="24" t="n">
        <v>46294</v>
      </c>
      <c r="D1087" s="25" t="s">
        <v>1831</v>
      </c>
      <c r="E1087" s="21" t="n">
        <v>12850</v>
      </c>
      <c r="F1087" s="21" t="n">
        <f aca="false">ROUND(ROUND(E1087*100,0)/10,0)/100</f>
        <v>1285</v>
      </c>
      <c r="G1087" s="21" t="n">
        <f aca="false">E1087+F1087</f>
        <v>14135</v>
      </c>
      <c r="H1087" s="23" t="n">
        <v>412355012</v>
      </c>
      <c r="I1087" s="25"/>
    </row>
    <row r="1088" customFormat="false" ht="15" hidden="false" customHeight="false" outlineLevel="0" collapsed="false">
      <c r="A1088" s="25" t="s">
        <v>1876</v>
      </c>
      <c r="B1088" s="25" t="s">
        <v>2981</v>
      </c>
      <c r="C1088" s="24" t="n">
        <v>46294</v>
      </c>
      <c r="D1088" s="25" t="s">
        <v>1685</v>
      </c>
      <c r="E1088" s="21" t="n">
        <v>15550</v>
      </c>
      <c r="F1088" s="21" t="n">
        <f aca="false">ROUND(ROUND(E1088*100,0)/10,0)/100</f>
        <v>1555</v>
      </c>
      <c r="G1088" s="21" t="n">
        <f aca="false">E1088+F1088</f>
        <v>17105</v>
      </c>
      <c r="H1088" s="23" t="n">
        <v>412355072</v>
      </c>
      <c r="I1088" s="25"/>
    </row>
    <row r="1089" customFormat="false" ht="15" hidden="false" customHeight="false" outlineLevel="0" collapsed="false">
      <c r="A1089" s="25" t="s">
        <v>1819</v>
      </c>
      <c r="B1089" s="25" t="s">
        <v>2982</v>
      </c>
      <c r="C1089" s="24" t="n">
        <v>46295</v>
      </c>
      <c r="D1089" s="25" t="s">
        <v>1685</v>
      </c>
      <c r="E1089" s="21" t="n">
        <v>12800</v>
      </c>
      <c r="F1089" s="21" t="n">
        <f aca="false">ROUND(ROUND(E1089*100,0)/10,0)/100</f>
        <v>1280</v>
      </c>
      <c r="G1089" s="21" t="n">
        <f aca="false">E1089+F1089</f>
        <v>14080</v>
      </c>
      <c r="H1089" s="23" t="n">
        <v>412352507</v>
      </c>
      <c r="I1089" s="25"/>
    </row>
    <row r="1090" customFormat="false" ht="15" hidden="false" customHeight="false" outlineLevel="0" collapsed="false">
      <c r="A1090" s="25" t="s">
        <v>1851</v>
      </c>
      <c r="B1090" s="25" t="s">
        <v>2983</v>
      </c>
      <c r="C1090" s="24" t="n">
        <v>46295</v>
      </c>
      <c r="D1090" s="25" t="s">
        <v>1685</v>
      </c>
      <c r="E1090" s="21" t="n">
        <v>31450</v>
      </c>
      <c r="F1090" s="21" t="n">
        <f aca="false">ROUND(ROUND(E1090*100,0)/10,0)/100</f>
        <v>3145</v>
      </c>
      <c r="G1090" s="21" t="n">
        <f aca="false">E1090+F1090</f>
        <v>34595</v>
      </c>
      <c r="H1090" s="23" t="n">
        <v>412353952</v>
      </c>
      <c r="I1090" s="25"/>
    </row>
    <row r="1091" customFormat="false" ht="15" hidden="false" customHeight="false" outlineLevel="0" collapsed="false">
      <c r="A1091" s="25" t="s">
        <v>1860</v>
      </c>
      <c r="B1091" s="25" t="s">
        <v>2984</v>
      </c>
      <c r="C1091" s="24" t="n">
        <v>46295</v>
      </c>
      <c r="D1091" s="25" t="s">
        <v>1685</v>
      </c>
      <c r="E1091" s="21" t="n">
        <v>3400</v>
      </c>
      <c r="F1091" s="21" t="n">
        <f aca="false">ROUND(ROUND(E1091*100,0)/10,0)/100</f>
        <v>340</v>
      </c>
      <c r="G1091" s="21" t="n">
        <f aca="false">E1091+F1091</f>
        <v>3740</v>
      </c>
      <c r="H1091" s="23" t="n">
        <v>412354353</v>
      </c>
      <c r="I1091" s="25"/>
    </row>
    <row r="1092" customFormat="false" ht="15" hidden="false" customHeight="false" outlineLevel="0" collapsed="false">
      <c r="A1092" s="25" t="s">
        <v>1874</v>
      </c>
      <c r="B1092" s="25" t="s">
        <v>2985</v>
      </c>
      <c r="C1092" s="24" t="n">
        <v>46295</v>
      </c>
      <c r="D1092" s="25" t="s">
        <v>1831</v>
      </c>
      <c r="E1092" s="21" t="n">
        <v>31450</v>
      </c>
      <c r="F1092" s="21" t="n">
        <f aca="false">ROUND(ROUND(E1092*100,0)/10,0)/100</f>
        <v>3145</v>
      </c>
      <c r="G1092" s="21" t="n">
        <f aca="false">E1092+F1092</f>
        <v>34595</v>
      </c>
      <c r="H1092" s="23" t="n">
        <v>412354952</v>
      </c>
      <c r="I1092" s="25"/>
    </row>
    <row r="1093" customFormat="false" ht="15" hidden="false" customHeight="false" outlineLevel="0" collapsed="false">
      <c r="A1093" s="25" t="s">
        <v>1877</v>
      </c>
      <c r="B1093" s="25" t="s">
        <v>2986</v>
      </c>
      <c r="C1093" s="24" t="n">
        <v>46295</v>
      </c>
      <c r="D1093" s="25" t="s">
        <v>1831</v>
      </c>
      <c r="E1093" s="21" t="n">
        <v>14100</v>
      </c>
      <c r="F1093" s="21" t="n">
        <f aca="false">ROUND(ROUND(E1093*100,0)/10,0)/100</f>
        <v>1410</v>
      </c>
      <c r="G1093" s="21" t="n">
        <f aca="false">E1093+F1093</f>
        <v>15510</v>
      </c>
      <c r="H1093" s="23" t="n">
        <v>412355117</v>
      </c>
      <c r="I1093" s="25"/>
    </row>
    <row r="1094" customFormat="false" ht="15" hidden="false" customHeight="false" outlineLevel="0" collapsed="false">
      <c r="A1094" s="25" t="s">
        <v>1878</v>
      </c>
      <c r="B1094" s="25" t="s">
        <v>2987</v>
      </c>
      <c r="C1094" s="24" t="n">
        <v>46295</v>
      </c>
      <c r="D1094" s="25" t="s">
        <v>1685</v>
      </c>
      <c r="E1094" s="21" t="n">
        <v>29300</v>
      </c>
      <c r="F1094" s="21" t="n">
        <f aca="false">ROUND(ROUND(E1094*100,0)/10,0)/100</f>
        <v>2930</v>
      </c>
      <c r="G1094" s="21" t="n">
        <f aca="false">E1094+F1094</f>
        <v>32230</v>
      </c>
      <c r="H1094" s="23" t="n">
        <v>412355154</v>
      </c>
      <c r="I1094" s="25"/>
    </row>
    <row r="1095" customFormat="false" ht="15" hidden="false" customHeight="false" outlineLevel="0" collapsed="false">
      <c r="A1095" s="25" t="s">
        <v>1879</v>
      </c>
      <c r="B1095" s="25" t="s">
        <v>2988</v>
      </c>
      <c r="C1095" s="24" t="n">
        <v>46295</v>
      </c>
      <c r="D1095" s="25" t="s">
        <v>1831</v>
      </c>
      <c r="E1095" s="21" t="n">
        <v>7100</v>
      </c>
      <c r="F1095" s="21" t="n">
        <f aca="false">ROUND(ROUND(E1095*100,0)/10,0)/100</f>
        <v>710</v>
      </c>
      <c r="G1095" s="21" t="n">
        <f aca="false">E1095+F1095</f>
        <v>7810</v>
      </c>
      <c r="H1095" s="23" t="n">
        <v>412355229</v>
      </c>
      <c r="I1095" s="25"/>
    </row>
    <row r="1096" customFormat="false" ht="15" hidden="false" customHeight="false" outlineLevel="0" collapsed="false">
      <c r="A1096" s="25" t="s">
        <v>1880</v>
      </c>
      <c r="B1096" s="25" t="s">
        <v>2989</v>
      </c>
      <c r="C1096" s="24" t="n">
        <v>46295</v>
      </c>
      <c r="D1096" s="25" t="s">
        <v>1831</v>
      </c>
      <c r="E1096" s="21" t="n">
        <v>9550</v>
      </c>
      <c r="F1096" s="21" t="n">
        <f aca="false">ROUND(ROUND(E1096*100,0)/10,0)/100</f>
        <v>955</v>
      </c>
      <c r="G1096" s="21" t="n">
        <f aca="false">E1096+F1096</f>
        <v>10505</v>
      </c>
      <c r="H1096" s="23" t="n">
        <v>412355251</v>
      </c>
      <c r="I1096" s="25"/>
    </row>
    <row r="1097" customFormat="false" ht="15" hidden="false" customHeight="false" outlineLevel="0" collapsed="false">
      <c r="A1097" s="25" t="s">
        <v>1881</v>
      </c>
      <c r="B1097" s="25" t="s">
        <v>2990</v>
      </c>
      <c r="C1097" s="24" t="n">
        <v>46295</v>
      </c>
      <c r="D1097" s="25" t="s">
        <v>1831</v>
      </c>
      <c r="E1097" s="21" t="n">
        <v>28550</v>
      </c>
      <c r="F1097" s="21" t="n">
        <f aca="false">ROUND(ROUND(E1097*100,0)/10,0)/100</f>
        <v>2855</v>
      </c>
      <c r="G1097" s="21" t="n">
        <f aca="false">E1097+F1097</f>
        <v>31405</v>
      </c>
      <c r="H1097" s="23" t="n">
        <v>412355303</v>
      </c>
      <c r="I1097" s="25"/>
    </row>
    <row r="1098" customFormat="false" ht="15" hidden="false" customHeight="false" outlineLevel="0" collapsed="false">
      <c r="A1098" s="25" t="s">
        <v>1882</v>
      </c>
      <c r="B1098" s="25" t="s">
        <v>2991</v>
      </c>
      <c r="C1098" s="24" t="n">
        <v>46295</v>
      </c>
      <c r="D1098" s="25" t="s">
        <v>1831</v>
      </c>
      <c r="E1098" s="21" t="n">
        <v>17650</v>
      </c>
      <c r="F1098" s="21" t="n">
        <f aca="false">ROUND(ROUND(E1098*100,0)/10,0)/100</f>
        <v>1765</v>
      </c>
      <c r="G1098" s="21" t="n">
        <f aca="false">E1098+F1098</f>
        <v>19415</v>
      </c>
      <c r="H1098" s="23" t="n">
        <v>412355325</v>
      </c>
      <c r="I1098" s="25"/>
    </row>
    <row r="1099" customFormat="false" ht="15" hidden="false" customHeight="false" outlineLevel="0" collapsed="false">
      <c r="A1099" s="25" t="s">
        <v>1883</v>
      </c>
      <c r="B1099" s="25" t="s">
        <v>2992</v>
      </c>
      <c r="C1099" s="24" t="n">
        <v>46295</v>
      </c>
      <c r="D1099" s="25" t="s">
        <v>1831</v>
      </c>
      <c r="E1099" s="21" t="n">
        <v>8600</v>
      </c>
      <c r="F1099" s="21" t="n">
        <f aca="false">ROUND(ROUND(E1099*100,0)/10,0)/100</f>
        <v>860</v>
      </c>
      <c r="G1099" s="21" t="n">
        <f aca="false">E1099+F1099</f>
        <v>9460</v>
      </c>
      <c r="H1099" s="23" t="n">
        <v>412355368</v>
      </c>
      <c r="I1099" s="25"/>
    </row>
    <row r="1100" customFormat="false" ht="15" hidden="false" customHeight="false" outlineLevel="0" collapsed="false">
      <c r="A1100" s="25" t="s">
        <v>1884</v>
      </c>
      <c r="B1100" s="25" t="s">
        <v>2993</v>
      </c>
      <c r="C1100" s="24" t="n">
        <v>46295</v>
      </c>
      <c r="D1100" s="25" t="s">
        <v>1831</v>
      </c>
      <c r="E1100" s="21" t="n">
        <v>4250</v>
      </c>
      <c r="F1100" s="21" t="n">
        <f aca="false">ROUND(ROUND(E1100*100,0)/10,0)/100</f>
        <v>425</v>
      </c>
      <c r="G1100" s="21" t="n">
        <f aca="false">E1100+F1100</f>
        <v>4675</v>
      </c>
      <c r="H1100" s="23" t="n">
        <v>412355455</v>
      </c>
      <c r="I1100" s="25"/>
    </row>
    <row r="1101" customFormat="false" ht="15" hidden="false" customHeight="false" outlineLevel="0" collapsed="false">
      <c r="A1101" s="25" t="s">
        <v>1885</v>
      </c>
      <c r="B1101" s="25" t="s">
        <v>2994</v>
      </c>
      <c r="C1101" s="24" t="n">
        <v>46295</v>
      </c>
      <c r="D1101" s="25" t="s">
        <v>1831</v>
      </c>
      <c r="E1101" s="21" t="n">
        <v>13400</v>
      </c>
      <c r="F1101" s="21" t="n">
        <f aca="false">ROUND(ROUND(E1101*100,0)/10,0)/100</f>
        <v>1340</v>
      </c>
      <c r="G1101" s="21" t="n">
        <f aca="false">E1101+F1101</f>
        <v>14740</v>
      </c>
      <c r="H1101" s="23" t="n">
        <v>412355483</v>
      </c>
      <c r="I1101" s="25"/>
    </row>
    <row r="1103" customFormat="false" ht="15" hidden="false" customHeight="false" outlineLevel="0" collapsed="false">
      <c r="A1103" s="5" t="s">
        <v>1886</v>
      </c>
      <c r="E1103" s="27" t="n">
        <f aca="false">SUBTOTAL(109,E2:E1101)</f>
        <v>19501750</v>
      </c>
      <c r="F1103" s="27" t="n">
        <f aca="false">SUBTOTAL(109,F2:F1101)</f>
        <v>1950175</v>
      </c>
      <c r="G1103" s="27" t="n">
        <f aca="false">SUBTOTAL(109,G2:G1101)</f>
        <v>21451925</v>
      </c>
    </row>
  </sheetData>
  <autoFilter ref="A1:I1101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18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11"/>
    <col collapsed="false" customWidth="true" hidden="false" outlineLevel="0" max="3" min="3" style="0" width="15"/>
    <col collapsed="false" customWidth="true" hidden="false" outlineLevel="0" max="4" min="4" style="0" width="18"/>
    <col collapsed="false" customWidth="true" hidden="false" outlineLevel="0" max="5" min="5" style="0" width="11"/>
    <col collapsed="false" customWidth="true" hidden="false" outlineLevel="0" max="6" min="6" style="0" width="18"/>
    <col collapsed="false" customWidth="true" hidden="false" outlineLevel="0" max="7" min="7" style="0" width="17"/>
    <col collapsed="false" customWidth="true" hidden="false" outlineLevel="0" max="9" min="8" style="0" width="11"/>
  </cols>
  <sheetData>
    <row r="1" customFormat="false" ht="31.5" hidden="false" customHeight="true" outlineLevel="0" collapsed="false">
      <c r="A1" s="22" t="s">
        <v>1894</v>
      </c>
      <c r="B1" s="22" t="s">
        <v>73</v>
      </c>
      <c r="C1" s="22" t="s">
        <v>2995</v>
      </c>
      <c r="D1" s="22" t="s">
        <v>2996</v>
      </c>
      <c r="E1" s="22" t="s">
        <v>2997</v>
      </c>
      <c r="F1" s="22" t="s">
        <v>2998</v>
      </c>
      <c r="G1" s="22" t="s">
        <v>2999</v>
      </c>
      <c r="H1" s="22" t="s">
        <v>75</v>
      </c>
      <c r="I1" s="22" t="s">
        <v>3000</v>
      </c>
    </row>
    <row r="2" customFormat="false" ht="15" hidden="false" customHeight="false" outlineLevel="0" collapsed="false">
      <c r="A2" s="23" t="n">
        <v>412348826</v>
      </c>
      <c r="B2" s="25" t="s">
        <v>1711</v>
      </c>
      <c r="C2" s="25" t="s">
        <v>1825</v>
      </c>
      <c r="D2" s="28" t="n">
        <v>46266.3083333333</v>
      </c>
      <c r="E2" s="12" t="n">
        <f aca="false">ROUND((F2-D2)*1440,0)</f>
        <v>1</v>
      </c>
      <c r="F2" s="28" t="n">
        <v>46266.3090277778</v>
      </c>
      <c r="G2" s="25" t="s">
        <v>1827</v>
      </c>
      <c r="H2" s="25"/>
      <c r="I2" s="25" t="str">
        <f aca="false">IF(E2&lt;=15,"Yes","No")</f>
        <v>Yes</v>
      </c>
    </row>
    <row r="3" customFormat="false" ht="15" hidden="false" customHeight="false" outlineLevel="0" collapsed="false">
      <c r="A3" s="23" t="n">
        <v>412347417</v>
      </c>
      <c r="B3" s="25" t="s">
        <v>1675</v>
      </c>
      <c r="C3" s="25" t="s">
        <v>1825</v>
      </c>
      <c r="D3" s="28" t="n">
        <v>46266.3423611111</v>
      </c>
      <c r="E3" s="12" t="n">
        <f aca="false">ROUND((F3-D3)*1440,0)</f>
        <v>8</v>
      </c>
      <c r="F3" s="28" t="n">
        <v>46266.3479166667</v>
      </c>
      <c r="G3" s="25" t="s">
        <v>1827</v>
      </c>
      <c r="H3" s="25"/>
      <c r="I3" s="25" t="str">
        <f aca="false">IF(E3&lt;=15,"Yes","No")</f>
        <v>Yes</v>
      </c>
    </row>
    <row r="4" customFormat="false" ht="15" hidden="false" customHeight="false" outlineLevel="0" collapsed="false">
      <c r="A4" s="23" t="n">
        <v>412348417</v>
      </c>
      <c r="B4" s="25" t="s">
        <v>1703</v>
      </c>
      <c r="C4" s="25" t="s">
        <v>1825</v>
      </c>
      <c r="D4" s="28" t="n">
        <v>46266.3673611111</v>
      </c>
      <c r="E4" s="12" t="n">
        <f aca="false">ROUND((F4-D4)*1440,0)</f>
        <v>7</v>
      </c>
      <c r="F4" s="28" t="n">
        <v>46266.3722222222</v>
      </c>
      <c r="G4" s="25" t="s">
        <v>1827</v>
      </c>
      <c r="H4" s="25"/>
      <c r="I4" s="25" t="str">
        <f aca="false">IF(E4&lt;=15,"Yes","No")</f>
        <v>Yes</v>
      </c>
    </row>
    <row r="5" customFormat="false" ht="15" hidden="false" customHeight="false" outlineLevel="0" collapsed="false">
      <c r="A5" s="23" t="n">
        <v>412348004</v>
      </c>
      <c r="B5" s="25" t="s">
        <v>1693</v>
      </c>
      <c r="C5" s="25" t="s">
        <v>1683</v>
      </c>
      <c r="D5" s="28" t="n">
        <v>46266.4347222222</v>
      </c>
      <c r="E5" s="12" t="n">
        <f aca="false">ROUND((F5-D5)*1440,0)</f>
        <v>2</v>
      </c>
      <c r="F5" s="28" t="n">
        <v>46266.4361111111</v>
      </c>
      <c r="G5" s="25" t="s">
        <v>1685</v>
      </c>
      <c r="H5" s="25"/>
      <c r="I5" s="25" t="str">
        <f aca="false">IF(E5&lt;=15,"Yes","No")</f>
        <v>Yes</v>
      </c>
    </row>
    <row r="6" customFormat="false" ht="15" hidden="false" customHeight="false" outlineLevel="0" collapsed="false">
      <c r="A6" s="23" t="n">
        <v>412346979</v>
      </c>
      <c r="B6" s="25" t="s">
        <v>1661</v>
      </c>
      <c r="C6" s="25" t="s">
        <v>3001</v>
      </c>
      <c r="D6" s="28" t="n">
        <v>46266.5041666667</v>
      </c>
      <c r="E6" s="12" t="n">
        <f aca="false">ROUND((F6-D6)*1440,0)</f>
        <v>13</v>
      </c>
      <c r="F6" s="28" t="n">
        <v>46266.5131944444</v>
      </c>
      <c r="G6" s="25" t="s">
        <v>119</v>
      </c>
      <c r="H6" s="25" t="s">
        <v>1662</v>
      </c>
      <c r="I6" s="25" t="str">
        <f aca="false">IF(E6&lt;=15,"Yes","No")</f>
        <v>Yes</v>
      </c>
    </row>
    <row r="7" customFormat="false" ht="15" hidden="false" customHeight="false" outlineLevel="0" collapsed="false">
      <c r="A7" s="23" t="n">
        <v>412348417</v>
      </c>
      <c r="B7" s="25" t="s">
        <v>1703</v>
      </c>
      <c r="C7" s="25" t="s">
        <v>3001</v>
      </c>
      <c r="D7" s="28" t="n">
        <v>46266.5458333333</v>
      </c>
      <c r="E7" s="12" t="n">
        <f aca="false">ROUND((F7-D7)*1440,0)</f>
        <v>3</v>
      </c>
      <c r="F7" s="28" t="n">
        <v>46266.5479166667</v>
      </c>
      <c r="G7" s="25" t="s">
        <v>119</v>
      </c>
      <c r="H7" s="25" t="s">
        <v>1704</v>
      </c>
      <c r="I7" s="25" t="str">
        <f aca="false">IF(E7&lt;=15,"Yes","No")</f>
        <v>Yes</v>
      </c>
    </row>
    <row r="8" customFormat="false" ht="15" hidden="false" customHeight="false" outlineLevel="0" collapsed="false">
      <c r="A8" s="23" t="n">
        <v>412349405</v>
      </c>
      <c r="B8" s="25" t="s">
        <v>1731</v>
      </c>
      <c r="C8" s="25" t="s">
        <v>1683</v>
      </c>
      <c r="D8" s="28" t="n">
        <v>46266.7861111111</v>
      </c>
      <c r="E8" s="12" t="n">
        <f aca="false">ROUND((F8-D8)*1440,0)</f>
        <v>13</v>
      </c>
      <c r="F8" s="28" t="n">
        <v>46266.7951388889</v>
      </c>
      <c r="G8" s="25" t="s">
        <v>1685</v>
      </c>
      <c r="H8" s="25"/>
      <c r="I8" s="25" t="str">
        <f aca="false">IF(E8&lt;=15,"Yes","No")</f>
        <v>Yes</v>
      </c>
    </row>
    <row r="9" customFormat="false" ht="15" hidden="false" customHeight="false" outlineLevel="0" collapsed="false">
      <c r="A9" s="23" t="n">
        <v>412347879</v>
      </c>
      <c r="B9" s="25" t="s">
        <v>1690</v>
      </c>
      <c r="C9" s="25" t="s">
        <v>1683</v>
      </c>
      <c r="D9" s="28" t="n">
        <v>46267.3069444444</v>
      </c>
      <c r="E9" s="12" t="n">
        <f aca="false">ROUND((F9-D9)*1440,0)</f>
        <v>1</v>
      </c>
      <c r="F9" s="28" t="n">
        <v>46267.3076388889</v>
      </c>
      <c r="G9" s="25" t="s">
        <v>1685</v>
      </c>
      <c r="H9" s="25"/>
      <c r="I9" s="25" t="str">
        <f aca="false">IF(E9&lt;=15,"Yes","No")</f>
        <v>Yes</v>
      </c>
    </row>
    <row r="10" customFormat="false" ht="15" hidden="false" customHeight="false" outlineLevel="0" collapsed="false">
      <c r="A10" s="23" t="n">
        <v>412348826</v>
      </c>
      <c r="B10" s="25" t="s">
        <v>1711</v>
      </c>
      <c r="C10" s="25" t="s">
        <v>3001</v>
      </c>
      <c r="D10" s="28" t="n">
        <v>46267.6381944444</v>
      </c>
      <c r="E10" s="12" t="n">
        <f aca="false">ROUND((F10-D10)*1440,0)</f>
        <v>8</v>
      </c>
      <c r="F10" s="28" t="n">
        <v>46267.64375</v>
      </c>
      <c r="G10" s="25" t="s">
        <v>119</v>
      </c>
      <c r="H10" s="25" t="s">
        <v>1712</v>
      </c>
      <c r="I10" s="25" t="str">
        <f aca="false">IF(E10&lt;=15,"Yes","No")</f>
        <v>Yes</v>
      </c>
    </row>
    <row r="11" customFormat="false" ht="15" hidden="false" customHeight="false" outlineLevel="0" collapsed="false">
      <c r="A11" s="23" t="n">
        <v>412347417</v>
      </c>
      <c r="B11" s="25" t="s">
        <v>1675</v>
      </c>
      <c r="C11" s="25" t="s">
        <v>3001</v>
      </c>
      <c r="D11" s="28" t="n">
        <v>46267.6527777778</v>
      </c>
      <c r="E11" s="12" t="n">
        <f aca="false">ROUND((F11-D11)*1440,0)</f>
        <v>7</v>
      </c>
      <c r="F11" s="28" t="n">
        <v>46267.6576388889</v>
      </c>
      <c r="G11" s="25" t="s">
        <v>119</v>
      </c>
      <c r="H11" s="25" t="s">
        <v>1676</v>
      </c>
      <c r="I11" s="25" t="str">
        <f aca="false">IF(E11&lt;=15,"Yes","No")</f>
        <v>Yes</v>
      </c>
    </row>
    <row r="12" customFormat="false" ht="15" hidden="false" customHeight="false" outlineLevel="0" collapsed="false">
      <c r="A12" s="23" t="n">
        <v>412349009</v>
      </c>
      <c r="B12" s="25" t="s">
        <v>1720</v>
      </c>
      <c r="C12" s="25" t="s">
        <v>1683</v>
      </c>
      <c r="D12" s="28" t="n">
        <v>46268.3840277778</v>
      </c>
      <c r="E12" s="12" t="n">
        <f aca="false">ROUND((F12-D12)*1440,0)</f>
        <v>6</v>
      </c>
      <c r="F12" s="28" t="n">
        <v>46268.3881944444</v>
      </c>
      <c r="G12" s="25" t="s">
        <v>1685</v>
      </c>
      <c r="H12" s="25"/>
      <c r="I12" s="25" t="str">
        <f aca="false">IF(E12&lt;=15,"Yes","No")</f>
        <v>Yes</v>
      </c>
    </row>
    <row r="13" customFormat="false" ht="15" hidden="false" customHeight="false" outlineLevel="0" collapsed="false">
      <c r="A13" s="23" t="n">
        <v>412349637</v>
      </c>
      <c r="B13" s="25" t="s">
        <v>1737</v>
      </c>
      <c r="C13" s="25" t="s">
        <v>1683</v>
      </c>
      <c r="D13" s="28" t="n">
        <v>46268.5930555556</v>
      </c>
      <c r="E13" s="12" t="n">
        <f aca="false">ROUND((F13-D13)*1440,0)</f>
        <v>5</v>
      </c>
      <c r="F13" s="28" t="n">
        <v>46268.5965277778</v>
      </c>
      <c r="G13" s="25" t="s">
        <v>1685</v>
      </c>
      <c r="H13" s="25"/>
      <c r="I13" s="25" t="str">
        <f aca="false">IF(E13&lt;=15,"Yes","No")</f>
        <v>Yes</v>
      </c>
    </row>
    <row r="14" customFormat="false" ht="15" hidden="false" customHeight="false" outlineLevel="0" collapsed="false">
      <c r="A14" s="23" t="n">
        <v>412349294</v>
      </c>
      <c r="B14" s="25" t="s">
        <v>1727</v>
      </c>
      <c r="C14" s="25" t="s">
        <v>1683</v>
      </c>
      <c r="D14" s="28" t="n">
        <v>46269.3256944444</v>
      </c>
      <c r="E14" s="12" t="n">
        <f aca="false">ROUND((F14-D14)*1440,0)</f>
        <v>12</v>
      </c>
      <c r="F14" s="28" t="n">
        <v>46269.3340277778</v>
      </c>
      <c r="G14" s="25" t="s">
        <v>1685</v>
      </c>
      <c r="H14" s="25"/>
      <c r="I14" s="25" t="str">
        <f aca="false">IF(E14&lt;=15,"Yes","No")</f>
        <v>Yes</v>
      </c>
    </row>
    <row r="15" customFormat="false" ht="15" hidden="false" customHeight="false" outlineLevel="0" collapsed="false">
      <c r="A15" s="23" t="n">
        <v>412348236</v>
      </c>
      <c r="B15" s="25" t="s">
        <v>1698</v>
      </c>
      <c r="C15" s="25" t="s">
        <v>1683</v>
      </c>
      <c r="D15" s="28" t="n">
        <v>46269.3451388889</v>
      </c>
      <c r="E15" s="12" t="n">
        <f aca="false">ROUND((F15-D15)*1440,0)</f>
        <v>12</v>
      </c>
      <c r="F15" s="28" t="n">
        <v>46269.3534722222</v>
      </c>
      <c r="G15" s="25" t="s">
        <v>1685</v>
      </c>
      <c r="H15" s="25"/>
      <c r="I15" s="25" t="str">
        <f aca="false">IF(E15&lt;=15,"Yes","No")</f>
        <v>Yes</v>
      </c>
    </row>
    <row r="16" customFormat="false" ht="15" hidden="false" customHeight="false" outlineLevel="0" collapsed="false">
      <c r="A16" s="23" t="n">
        <v>412350046</v>
      </c>
      <c r="B16" s="25" t="s">
        <v>1750</v>
      </c>
      <c r="C16" s="25" t="s">
        <v>1683</v>
      </c>
      <c r="D16" s="28" t="n">
        <v>46269.4034722222</v>
      </c>
      <c r="E16" s="12" t="n">
        <f aca="false">ROUND((F16-D16)*1440,0)</f>
        <v>11</v>
      </c>
      <c r="F16" s="28" t="n">
        <v>46269.4111111111</v>
      </c>
      <c r="G16" s="25" t="s">
        <v>1685</v>
      </c>
      <c r="H16" s="25"/>
      <c r="I16" s="25" t="str">
        <f aca="false">IF(E16&lt;=15,"Yes","No")</f>
        <v>Yes</v>
      </c>
    </row>
    <row r="17" customFormat="false" ht="15" hidden="false" customHeight="false" outlineLevel="0" collapsed="false">
      <c r="A17" s="23" t="n">
        <v>412349442</v>
      </c>
      <c r="B17" s="25" t="s">
        <v>1732</v>
      </c>
      <c r="C17" s="25" t="s">
        <v>1683</v>
      </c>
      <c r="D17" s="28" t="n">
        <v>46269.7708333333</v>
      </c>
      <c r="E17" s="12" t="n">
        <f aca="false">ROUND((F17-D17)*1440,0)</f>
        <v>13</v>
      </c>
      <c r="F17" s="28" t="n">
        <v>46269.7798611111</v>
      </c>
      <c r="G17" s="25" t="s">
        <v>1685</v>
      </c>
      <c r="H17" s="25"/>
      <c r="I17" s="25" t="str">
        <f aca="false">IF(E17&lt;=15,"Yes","No")</f>
        <v>Yes</v>
      </c>
    </row>
    <row r="18" customFormat="false" ht="15" hidden="false" customHeight="false" outlineLevel="0" collapsed="false">
      <c r="A18" s="23" t="n">
        <v>412349657</v>
      </c>
      <c r="B18" s="25" t="s">
        <v>1738</v>
      </c>
      <c r="C18" s="25" t="s">
        <v>1683</v>
      </c>
      <c r="D18" s="28" t="n">
        <v>46270.3979166667</v>
      </c>
      <c r="E18" s="12" t="n">
        <f aca="false">ROUND((F18-D18)*1440,0)</f>
        <v>13</v>
      </c>
      <c r="F18" s="28" t="n">
        <v>46270.4069444445</v>
      </c>
      <c r="G18" s="25" t="s">
        <v>1685</v>
      </c>
      <c r="H18" s="25"/>
      <c r="I18" s="25" t="str">
        <f aca="false">IF(E18&lt;=15,"Yes","No")</f>
        <v>Yes</v>
      </c>
    </row>
    <row r="19" customFormat="false" ht="15" hidden="false" customHeight="false" outlineLevel="0" collapsed="false">
      <c r="A19" s="23" t="n">
        <v>412349325</v>
      </c>
      <c r="B19" s="25" t="s">
        <v>1728</v>
      </c>
      <c r="C19" s="25" t="s">
        <v>1683</v>
      </c>
      <c r="D19" s="28" t="n">
        <v>46270.4305555556</v>
      </c>
      <c r="E19" s="12" t="n">
        <f aca="false">ROUND((F19-D19)*1440,0)</f>
        <v>7</v>
      </c>
      <c r="F19" s="28" t="n">
        <v>46270.4354166667</v>
      </c>
      <c r="G19" s="25" t="s">
        <v>1685</v>
      </c>
      <c r="H19" s="25"/>
      <c r="I19" s="25" t="str">
        <f aca="false">IF(E19&lt;=15,"Yes","No")</f>
        <v>Yes</v>
      </c>
    </row>
    <row r="20" customFormat="false" ht="15" hidden="false" customHeight="false" outlineLevel="0" collapsed="false">
      <c r="A20" s="23" t="n">
        <v>412350110</v>
      </c>
      <c r="B20" s="25" t="s">
        <v>1752</v>
      </c>
      <c r="C20" s="25" t="s">
        <v>1683</v>
      </c>
      <c r="D20" s="28" t="n">
        <v>46270.4361111111</v>
      </c>
      <c r="E20" s="12" t="n">
        <f aca="false">ROUND((F20-D20)*1440,0)</f>
        <v>13</v>
      </c>
      <c r="F20" s="28" t="n">
        <v>46270.4451388889</v>
      </c>
      <c r="G20" s="25" t="s">
        <v>1685</v>
      </c>
      <c r="H20" s="25"/>
      <c r="I20" s="25" t="str">
        <f aca="false">IF(E20&lt;=15,"Yes","No")</f>
        <v>Yes</v>
      </c>
    </row>
    <row r="21" customFormat="false" ht="15" hidden="false" customHeight="false" outlineLevel="0" collapsed="false">
      <c r="A21" s="23" t="n">
        <v>412347030</v>
      </c>
      <c r="B21" s="25" t="s">
        <v>1664</v>
      </c>
      <c r="C21" s="25" t="s">
        <v>1825</v>
      </c>
      <c r="D21" s="28" t="n">
        <v>46270.4701388889</v>
      </c>
      <c r="E21" s="12" t="n">
        <f aca="false">ROUND((F21-D21)*1440,0)</f>
        <v>4</v>
      </c>
      <c r="F21" s="28" t="n">
        <v>46270.4729166667</v>
      </c>
      <c r="G21" s="25" t="s">
        <v>1827</v>
      </c>
      <c r="H21" s="25"/>
      <c r="I21" s="25" t="str">
        <f aca="false">IF(E21&lt;=15,"Yes","No")</f>
        <v>Yes</v>
      </c>
    </row>
    <row r="22" customFormat="false" ht="15" hidden="false" customHeight="false" outlineLevel="0" collapsed="false">
      <c r="A22" s="23" t="n">
        <v>412350198</v>
      </c>
      <c r="B22" s="25" t="s">
        <v>1755</v>
      </c>
      <c r="C22" s="25" t="s">
        <v>1683</v>
      </c>
      <c r="D22" s="28" t="n">
        <v>46270.525</v>
      </c>
      <c r="E22" s="12" t="n">
        <f aca="false">ROUND((F22-D22)*1440,0)</f>
        <v>2</v>
      </c>
      <c r="F22" s="28" t="n">
        <v>46270.5263888889</v>
      </c>
      <c r="G22" s="25" t="s">
        <v>1685</v>
      </c>
      <c r="H22" s="25"/>
      <c r="I22" s="25" t="str">
        <f aca="false">IF(E22&lt;=15,"Yes","No")</f>
        <v>Yes</v>
      </c>
    </row>
    <row r="23" customFormat="false" ht="15" hidden="false" customHeight="false" outlineLevel="0" collapsed="false">
      <c r="A23" s="23" t="n">
        <v>412349708</v>
      </c>
      <c r="B23" s="25" t="s">
        <v>1740</v>
      </c>
      <c r="C23" s="25" t="s">
        <v>1683</v>
      </c>
      <c r="D23" s="28" t="n">
        <v>46270.7395833333</v>
      </c>
      <c r="E23" s="12" t="n">
        <f aca="false">ROUND((F23-D23)*1440,0)</f>
        <v>3</v>
      </c>
      <c r="F23" s="28" t="n">
        <v>46270.7416666667</v>
      </c>
      <c r="G23" s="25" t="s">
        <v>1685</v>
      </c>
      <c r="H23" s="25"/>
      <c r="I23" s="25" t="str">
        <f aca="false">IF(E23&lt;=15,"Yes","No")</f>
        <v>Yes</v>
      </c>
    </row>
    <row r="24" customFormat="false" ht="15" hidden="false" customHeight="false" outlineLevel="0" collapsed="false">
      <c r="A24" s="23" t="n">
        <v>412349931</v>
      </c>
      <c r="B24" s="25" t="s">
        <v>1746</v>
      </c>
      <c r="C24" s="25" t="s">
        <v>1683</v>
      </c>
      <c r="D24" s="28" t="n">
        <v>46271.4013888889</v>
      </c>
      <c r="E24" s="12" t="n">
        <f aca="false">ROUND((F24-D24)*1440,0)</f>
        <v>11</v>
      </c>
      <c r="F24" s="28" t="n">
        <v>46271.4090277778</v>
      </c>
      <c r="G24" s="25" t="s">
        <v>1685</v>
      </c>
      <c r="H24" s="25"/>
      <c r="I24" s="25" t="str">
        <f aca="false">IF(E24&lt;=15,"Yes","No")</f>
        <v>Yes</v>
      </c>
    </row>
    <row r="25" customFormat="false" ht="15" hidden="false" customHeight="false" outlineLevel="0" collapsed="false">
      <c r="A25" s="23" t="n">
        <v>412349859</v>
      </c>
      <c r="B25" s="25" t="s">
        <v>1744</v>
      </c>
      <c r="C25" s="25" t="s">
        <v>1683</v>
      </c>
      <c r="D25" s="28" t="n">
        <v>46271.4881944444</v>
      </c>
      <c r="E25" s="12" t="n">
        <f aca="false">ROUND((F25-D25)*1440,0)</f>
        <v>6</v>
      </c>
      <c r="F25" s="28" t="n">
        <v>46271.4923611111</v>
      </c>
      <c r="G25" s="25" t="s">
        <v>1685</v>
      </c>
      <c r="H25" s="25"/>
      <c r="I25" s="25" t="str">
        <f aca="false">IF(E25&lt;=15,"Yes","No")</f>
        <v>Yes</v>
      </c>
    </row>
    <row r="26" customFormat="false" ht="15" hidden="false" customHeight="false" outlineLevel="0" collapsed="false">
      <c r="A26" s="23" t="n">
        <v>412350302</v>
      </c>
      <c r="B26" s="25" t="s">
        <v>1760</v>
      </c>
      <c r="C26" s="25" t="s">
        <v>1683</v>
      </c>
      <c r="D26" s="28" t="n">
        <v>46272.3020833333</v>
      </c>
      <c r="E26" s="12" t="n">
        <f aca="false">ROUND((F26-D26)*1440,0)</f>
        <v>4</v>
      </c>
      <c r="F26" s="28" t="n">
        <v>46272.3048611111</v>
      </c>
      <c r="G26" s="25" t="s">
        <v>1685</v>
      </c>
      <c r="H26" s="25"/>
      <c r="I26" s="25" t="str">
        <f aca="false">IF(E26&lt;=15,"Yes","No")</f>
        <v>Yes</v>
      </c>
    </row>
    <row r="27" customFormat="false" ht="15" hidden="false" customHeight="false" outlineLevel="0" collapsed="false">
      <c r="A27" s="23" t="n">
        <v>412349381</v>
      </c>
      <c r="B27" s="25" t="s">
        <v>1729</v>
      </c>
      <c r="C27" s="25" t="s">
        <v>1683</v>
      </c>
      <c r="D27" s="28" t="n">
        <v>46272.3173611111</v>
      </c>
      <c r="E27" s="12" t="n">
        <f aca="false">ROUND((F27-D27)*1440,0)</f>
        <v>8</v>
      </c>
      <c r="F27" s="28" t="n">
        <v>46272.3229166667</v>
      </c>
      <c r="G27" s="25" t="s">
        <v>1685</v>
      </c>
      <c r="H27" s="25"/>
      <c r="I27" s="25" t="str">
        <f aca="false">IF(E27&lt;=15,"Yes","No")</f>
        <v>Yes</v>
      </c>
    </row>
    <row r="28" customFormat="false" ht="15" hidden="false" customHeight="false" outlineLevel="0" collapsed="false">
      <c r="A28" s="23" t="n">
        <v>412347030</v>
      </c>
      <c r="B28" s="25" t="s">
        <v>1664</v>
      </c>
      <c r="C28" s="25" t="s">
        <v>3001</v>
      </c>
      <c r="D28" s="28" t="n">
        <v>46272.65625</v>
      </c>
      <c r="E28" s="12" t="n">
        <f aca="false">ROUND((F28-D28)*1440,0)</f>
        <v>3</v>
      </c>
      <c r="F28" s="28" t="n">
        <v>46272.6583333333</v>
      </c>
      <c r="G28" s="25" t="s">
        <v>119</v>
      </c>
      <c r="H28" s="25" t="s">
        <v>1665</v>
      </c>
      <c r="I28" s="25" t="str">
        <f aca="false">IF(E28&lt;=15,"Yes","No")</f>
        <v>Yes</v>
      </c>
    </row>
    <row r="29" customFormat="false" ht="15" hidden="false" customHeight="false" outlineLevel="0" collapsed="false">
      <c r="A29" s="23" t="n">
        <v>412350258</v>
      </c>
      <c r="B29" s="25" t="s">
        <v>1758</v>
      </c>
      <c r="C29" s="25" t="s">
        <v>1683</v>
      </c>
      <c r="D29" s="28" t="n">
        <v>46272.7104166667</v>
      </c>
      <c r="E29" s="12" t="n">
        <f aca="false">ROUND((F29-D29)*1440,0)</f>
        <v>13</v>
      </c>
      <c r="F29" s="28" t="n">
        <v>46272.7194444445</v>
      </c>
      <c r="G29" s="25" t="s">
        <v>1685</v>
      </c>
      <c r="H29" s="25"/>
      <c r="I29" s="25" t="str">
        <f aca="false">IF(E29&lt;=15,"Yes","No")</f>
        <v>Yes</v>
      </c>
    </row>
    <row r="30" customFormat="false" ht="15" hidden="false" customHeight="false" outlineLevel="0" collapsed="false">
      <c r="A30" s="23" t="n">
        <v>412349906</v>
      </c>
      <c r="B30" s="25" t="s">
        <v>1745</v>
      </c>
      <c r="C30" s="25" t="s">
        <v>1683</v>
      </c>
      <c r="D30" s="28" t="n">
        <v>46272.7152777778</v>
      </c>
      <c r="E30" s="12" t="n">
        <f aca="false">ROUND((F30-D30)*1440,0)</f>
        <v>8</v>
      </c>
      <c r="F30" s="28" t="n">
        <v>46272.7208333333</v>
      </c>
      <c r="G30" s="25" t="s">
        <v>1685</v>
      </c>
      <c r="H30" s="25"/>
      <c r="I30" s="25" t="str">
        <f aca="false">IF(E30&lt;=15,"Yes","No")</f>
        <v>Yes</v>
      </c>
    </row>
    <row r="31" customFormat="false" ht="15" hidden="false" customHeight="false" outlineLevel="0" collapsed="false">
      <c r="A31" s="23" t="n">
        <v>412348925</v>
      </c>
      <c r="B31" s="25" t="s">
        <v>1716</v>
      </c>
      <c r="C31" s="25" t="s">
        <v>1683</v>
      </c>
      <c r="D31" s="28" t="n">
        <v>46273.4048611111</v>
      </c>
      <c r="E31" s="12" t="n">
        <f aca="false">ROUND((F31-D31)*1440,0)</f>
        <v>2</v>
      </c>
      <c r="F31" s="28" t="n">
        <v>46273.40625</v>
      </c>
      <c r="G31" s="25" t="s">
        <v>1685</v>
      </c>
      <c r="H31" s="25"/>
      <c r="I31" s="25" t="str">
        <f aca="false">IF(E31&lt;=15,"Yes","No")</f>
        <v>Yes</v>
      </c>
    </row>
    <row r="32" customFormat="false" ht="15" hidden="false" customHeight="false" outlineLevel="0" collapsed="false">
      <c r="A32" s="23" t="n">
        <v>412349544</v>
      </c>
      <c r="B32" s="25" t="s">
        <v>1735</v>
      </c>
      <c r="C32" s="25" t="s">
        <v>1683</v>
      </c>
      <c r="D32" s="28" t="n">
        <v>46273.4833333333</v>
      </c>
      <c r="E32" s="12" t="n">
        <f aca="false">ROUND((F32-D32)*1440,0)</f>
        <v>7</v>
      </c>
      <c r="F32" s="28" t="n">
        <v>46273.4881944444</v>
      </c>
      <c r="G32" s="25" t="s">
        <v>1685</v>
      </c>
      <c r="H32" s="25"/>
      <c r="I32" s="25" t="str">
        <f aca="false">IF(E32&lt;=15,"Yes","No")</f>
        <v>Yes</v>
      </c>
    </row>
    <row r="33" customFormat="false" ht="15" hidden="false" customHeight="false" outlineLevel="0" collapsed="false">
      <c r="A33" s="23" t="n">
        <v>412349116</v>
      </c>
      <c r="B33" s="25" t="s">
        <v>1723</v>
      </c>
      <c r="C33" s="25" t="s">
        <v>1683</v>
      </c>
      <c r="D33" s="28" t="n">
        <v>46274.4923611111</v>
      </c>
      <c r="E33" s="12" t="n">
        <f aca="false">ROUND((F33-D33)*1440,0)</f>
        <v>12</v>
      </c>
      <c r="F33" s="28" t="n">
        <v>46274.5006944445</v>
      </c>
      <c r="G33" s="25" t="s">
        <v>1685</v>
      </c>
      <c r="H33" s="25"/>
      <c r="I33" s="25" t="str">
        <f aca="false">IF(E33&lt;=15,"Yes","No")</f>
        <v>Yes</v>
      </c>
    </row>
    <row r="34" customFormat="false" ht="15" hidden="false" customHeight="false" outlineLevel="0" collapsed="false">
      <c r="A34" s="23" t="n">
        <v>412349657</v>
      </c>
      <c r="B34" s="25" t="s">
        <v>1738</v>
      </c>
      <c r="C34" s="25" t="s">
        <v>1825</v>
      </c>
      <c r="D34" s="28" t="n">
        <v>46274.5493055556</v>
      </c>
      <c r="E34" s="12" t="n">
        <f aca="false">ROUND((F34-D34)*1440,0)</f>
        <v>3</v>
      </c>
      <c r="F34" s="28" t="n">
        <v>46274.5513888889</v>
      </c>
      <c r="G34" s="25" t="s">
        <v>1827</v>
      </c>
      <c r="H34" s="25"/>
      <c r="I34" s="25" t="str">
        <f aca="false">IF(E34&lt;=15,"Yes","No")</f>
        <v>Yes</v>
      </c>
    </row>
    <row r="35" customFormat="false" ht="15" hidden="false" customHeight="false" outlineLevel="0" collapsed="false">
      <c r="A35" s="23" t="n">
        <v>412350214</v>
      </c>
      <c r="B35" s="25" t="s">
        <v>1757</v>
      </c>
      <c r="C35" s="25" t="s">
        <v>1683</v>
      </c>
      <c r="D35" s="28" t="n">
        <v>46274.75625</v>
      </c>
      <c r="E35" s="12" t="n">
        <f aca="false">ROUND((F35-D35)*1440,0)</f>
        <v>9</v>
      </c>
      <c r="F35" s="28" t="n">
        <v>46274.7625</v>
      </c>
      <c r="G35" s="25" t="s">
        <v>1685</v>
      </c>
      <c r="H35" s="25"/>
      <c r="I35" s="25" t="str">
        <f aca="false">IF(E35&lt;=15,"Yes","No")</f>
        <v>Yes</v>
      </c>
    </row>
    <row r="36" customFormat="false" ht="15" hidden="false" customHeight="false" outlineLevel="0" collapsed="false">
      <c r="A36" s="23" t="n">
        <v>412350664</v>
      </c>
      <c r="B36" s="25" t="s">
        <v>1773</v>
      </c>
      <c r="C36" s="25" t="s">
        <v>1683</v>
      </c>
      <c r="D36" s="28" t="n">
        <v>46275.3930555556</v>
      </c>
      <c r="E36" s="12" t="n">
        <f aca="false">ROUND((F36-D36)*1440,0)</f>
        <v>2</v>
      </c>
      <c r="F36" s="28" t="n">
        <v>46275.3944444444</v>
      </c>
      <c r="G36" s="25" t="s">
        <v>1685</v>
      </c>
      <c r="H36" s="25"/>
      <c r="I36" s="25" t="str">
        <f aca="false">IF(E36&lt;=15,"Yes","No")</f>
        <v>Yes</v>
      </c>
    </row>
    <row r="37" customFormat="false" ht="15" hidden="false" customHeight="false" outlineLevel="0" collapsed="false">
      <c r="A37" s="23" t="n">
        <v>412350163</v>
      </c>
      <c r="B37" s="25" t="s">
        <v>1754</v>
      </c>
      <c r="C37" s="25" t="s">
        <v>1683</v>
      </c>
      <c r="D37" s="28" t="n">
        <v>46275.4395833333</v>
      </c>
      <c r="E37" s="12" t="n">
        <f aca="false">ROUND((F37-D37)*1440,0)</f>
        <v>13</v>
      </c>
      <c r="F37" s="28" t="n">
        <v>46275.4486111111</v>
      </c>
      <c r="G37" s="25" t="s">
        <v>1685</v>
      </c>
      <c r="H37" s="25"/>
      <c r="I37" s="25" t="str">
        <f aca="false">IF(E37&lt;=15,"Yes","No")</f>
        <v>Yes</v>
      </c>
    </row>
    <row r="38" customFormat="false" ht="15" hidden="false" customHeight="false" outlineLevel="0" collapsed="false">
      <c r="A38" s="23" t="n">
        <v>412351288</v>
      </c>
      <c r="B38" s="25" t="s">
        <v>1790</v>
      </c>
      <c r="C38" s="25" t="s">
        <v>1683</v>
      </c>
      <c r="D38" s="28" t="n">
        <v>46275.4784722222</v>
      </c>
      <c r="E38" s="12" t="n">
        <f aca="false">ROUND((F38-D38)*1440,0)</f>
        <v>8</v>
      </c>
      <c r="F38" s="28" t="n">
        <v>46275.4840277778</v>
      </c>
      <c r="G38" s="25" t="s">
        <v>1685</v>
      </c>
      <c r="H38" s="25"/>
      <c r="I38" s="25" t="str">
        <f aca="false">IF(E38&lt;=15,"Yes","No")</f>
        <v>Yes</v>
      </c>
    </row>
    <row r="39" customFormat="false" ht="15" hidden="false" customHeight="false" outlineLevel="0" collapsed="false">
      <c r="A39" s="23" t="n">
        <v>412350361</v>
      </c>
      <c r="B39" s="25" t="s">
        <v>1763</v>
      </c>
      <c r="C39" s="25" t="s">
        <v>1683</v>
      </c>
      <c r="D39" s="28" t="n">
        <v>46275.5236111111</v>
      </c>
      <c r="E39" s="12" t="n">
        <f aca="false">ROUND((F39-D39)*1440,0)</f>
        <v>4</v>
      </c>
      <c r="F39" s="28" t="n">
        <v>46275.5263888889</v>
      </c>
      <c r="G39" s="25" t="s">
        <v>1685</v>
      </c>
      <c r="H39" s="25"/>
      <c r="I39" s="25" t="str">
        <f aca="false">IF(E39&lt;=15,"Yes","No")</f>
        <v>Yes</v>
      </c>
    </row>
    <row r="40" customFormat="false" ht="15" hidden="false" customHeight="false" outlineLevel="0" collapsed="false">
      <c r="A40" s="23" t="n">
        <v>412349814</v>
      </c>
      <c r="B40" s="25" t="s">
        <v>1743</v>
      </c>
      <c r="C40" s="25" t="s">
        <v>1683</v>
      </c>
      <c r="D40" s="28" t="n">
        <v>46275.6291666667</v>
      </c>
      <c r="E40" s="12" t="n">
        <f aca="false">ROUND((F40-D40)*1440,0)</f>
        <v>9</v>
      </c>
      <c r="F40" s="28" t="n">
        <v>46275.6354166667</v>
      </c>
      <c r="G40" s="25" t="s">
        <v>1685</v>
      </c>
      <c r="H40" s="25"/>
      <c r="I40" s="25" t="str">
        <f aca="false">IF(E40&lt;=15,"Yes","No")</f>
        <v>Yes</v>
      </c>
    </row>
    <row r="41" customFormat="false" ht="15" hidden="false" customHeight="false" outlineLevel="0" collapsed="false">
      <c r="A41" s="23" t="n">
        <v>412348845</v>
      </c>
      <c r="B41" s="25" t="s">
        <v>1713</v>
      </c>
      <c r="C41" s="25" t="s">
        <v>3001</v>
      </c>
      <c r="D41" s="28" t="n">
        <v>46275.6791666667</v>
      </c>
      <c r="E41" s="12" t="n">
        <f aca="false">ROUND((F41-D41)*1440,0)</f>
        <v>3</v>
      </c>
      <c r="F41" s="28" t="n">
        <v>46275.68125</v>
      </c>
      <c r="G41" s="25" t="s">
        <v>119</v>
      </c>
      <c r="H41" s="25" t="s">
        <v>1714</v>
      </c>
      <c r="I41" s="25" t="str">
        <f aca="false">IF(E41&lt;=15,"Yes","No")</f>
        <v>Yes</v>
      </c>
    </row>
    <row r="42" customFormat="false" ht="15" hidden="false" customHeight="false" outlineLevel="0" collapsed="false">
      <c r="A42" s="23" t="n">
        <v>412350571</v>
      </c>
      <c r="B42" s="25" t="s">
        <v>1769</v>
      </c>
      <c r="C42" s="25" t="s">
        <v>1683</v>
      </c>
      <c r="D42" s="28" t="n">
        <v>46275.7381944444</v>
      </c>
      <c r="E42" s="12" t="n">
        <f aca="false">ROUND((F42-D42)*1440,0)</f>
        <v>12</v>
      </c>
      <c r="F42" s="28" t="n">
        <v>46275.7465277778</v>
      </c>
      <c r="G42" s="25" t="s">
        <v>1685</v>
      </c>
      <c r="H42" s="25"/>
      <c r="I42" s="25" t="str">
        <f aca="false">IF(E42&lt;=15,"Yes","No")</f>
        <v>Yes</v>
      </c>
    </row>
    <row r="43" customFormat="false" ht="15" hidden="false" customHeight="false" outlineLevel="0" collapsed="false">
      <c r="A43" s="23" t="n">
        <v>412349775</v>
      </c>
      <c r="B43" s="25" t="s">
        <v>1741</v>
      </c>
      <c r="C43" s="25" t="s">
        <v>1683</v>
      </c>
      <c r="D43" s="28" t="n">
        <v>46275.75625</v>
      </c>
      <c r="E43" s="12" t="n">
        <f aca="false">ROUND((F43-D43)*1440,0)</f>
        <v>5</v>
      </c>
      <c r="F43" s="28" t="n">
        <v>46275.7597222222</v>
      </c>
      <c r="G43" s="25" t="s">
        <v>1685</v>
      </c>
      <c r="H43" s="25"/>
      <c r="I43" s="25" t="str">
        <f aca="false">IF(E43&lt;=15,"Yes","No")</f>
        <v>Yes</v>
      </c>
    </row>
    <row r="44" customFormat="false" ht="15" hidden="false" customHeight="false" outlineLevel="0" collapsed="false">
      <c r="A44" s="23" t="n">
        <v>412348845</v>
      </c>
      <c r="B44" s="25" t="s">
        <v>1713</v>
      </c>
      <c r="C44" s="25" t="s">
        <v>1825</v>
      </c>
      <c r="D44" s="28" t="n">
        <v>46275.7791666667</v>
      </c>
      <c r="E44" s="12" t="n">
        <f aca="false">ROUND((F44-D44)*1440,0)</f>
        <v>9</v>
      </c>
      <c r="F44" s="28" t="n">
        <v>46275.7854166667</v>
      </c>
      <c r="G44" s="25" t="s">
        <v>1827</v>
      </c>
      <c r="H44" s="25"/>
      <c r="I44" s="25" t="str">
        <f aca="false">IF(E44&lt;=15,"Yes","No")</f>
        <v>Yes</v>
      </c>
    </row>
    <row r="45" customFormat="false" ht="15" hidden="false" customHeight="false" outlineLevel="0" collapsed="false">
      <c r="A45" s="23" t="n">
        <v>412350506</v>
      </c>
      <c r="B45" s="25" t="s">
        <v>1768</v>
      </c>
      <c r="C45" s="25" t="s">
        <v>1683</v>
      </c>
      <c r="D45" s="28" t="n">
        <v>46275.7909722222</v>
      </c>
      <c r="E45" s="12" t="n">
        <f aca="false">ROUND((F45-D45)*1440,0)</f>
        <v>6</v>
      </c>
      <c r="F45" s="28" t="n">
        <v>46275.7951388889</v>
      </c>
      <c r="G45" s="25" t="s">
        <v>1685</v>
      </c>
      <c r="H45" s="25"/>
      <c r="I45" s="25" t="str">
        <f aca="false">IF(E45&lt;=15,"Yes","No")</f>
        <v>Yes</v>
      </c>
    </row>
    <row r="46" customFormat="false" ht="15" hidden="false" customHeight="false" outlineLevel="0" collapsed="false">
      <c r="A46" s="23" t="n">
        <v>412351044</v>
      </c>
      <c r="B46" s="25" t="s">
        <v>1781</v>
      </c>
      <c r="C46" s="25" t="s">
        <v>1683</v>
      </c>
      <c r="D46" s="28" t="n">
        <v>46276.2979166667</v>
      </c>
      <c r="E46" s="12" t="n">
        <f aca="false">ROUND((F46-D46)*1440,0)</f>
        <v>12</v>
      </c>
      <c r="F46" s="28" t="n">
        <v>46276.30625</v>
      </c>
      <c r="G46" s="25" t="s">
        <v>1685</v>
      </c>
      <c r="H46" s="25"/>
      <c r="I46" s="25" t="str">
        <f aca="false">IF(E46&lt;=15,"Yes","No")</f>
        <v>Yes</v>
      </c>
    </row>
    <row r="47" customFormat="false" ht="15" hidden="false" customHeight="false" outlineLevel="0" collapsed="false">
      <c r="A47" s="23" t="n">
        <v>412350494</v>
      </c>
      <c r="B47" s="25" t="s">
        <v>1766</v>
      </c>
      <c r="C47" s="25" t="s">
        <v>1683</v>
      </c>
      <c r="D47" s="28" t="n">
        <v>46276.3048611111</v>
      </c>
      <c r="E47" s="12" t="n">
        <f aca="false">ROUND((F47-D47)*1440,0)</f>
        <v>3</v>
      </c>
      <c r="F47" s="28" t="n">
        <v>46276.3069444444</v>
      </c>
      <c r="G47" s="25" t="s">
        <v>1685</v>
      </c>
      <c r="H47" s="25"/>
      <c r="I47" s="25" t="str">
        <f aca="false">IF(E47&lt;=15,"Yes","No")</f>
        <v>Yes</v>
      </c>
    </row>
    <row r="48" customFormat="false" ht="15" hidden="false" customHeight="false" outlineLevel="0" collapsed="false">
      <c r="A48" s="23" t="n">
        <v>412349596</v>
      </c>
      <c r="B48" s="25" t="s">
        <v>1736</v>
      </c>
      <c r="C48" s="25" t="s">
        <v>1683</v>
      </c>
      <c r="D48" s="28" t="n">
        <v>46276.3625</v>
      </c>
      <c r="E48" s="12" t="n">
        <f aca="false">ROUND((F48-D48)*1440,0)</f>
        <v>10</v>
      </c>
      <c r="F48" s="28" t="n">
        <v>46276.3694444444</v>
      </c>
      <c r="G48" s="25" t="s">
        <v>1685</v>
      </c>
      <c r="H48" s="25"/>
      <c r="I48" s="25" t="str">
        <f aca="false">IF(E48&lt;=15,"Yes","No")</f>
        <v>Yes</v>
      </c>
    </row>
    <row r="49" customFormat="false" ht="15" hidden="false" customHeight="false" outlineLevel="0" collapsed="false">
      <c r="A49" s="23" t="n">
        <v>412349657</v>
      </c>
      <c r="B49" s="25" t="s">
        <v>1738</v>
      </c>
      <c r="C49" s="25" t="s">
        <v>3001</v>
      </c>
      <c r="D49" s="28" t="n">
        <v>46276.3854166667</v>
      </c>
      <c r="E49" s="12" t="n">
        <f aca="false">ROUND((F49-D49)*1440,0)</f>
        <v>3</v>
      </c>
      <c r="F49" s="28" t="n">
        <v>46276.3875</v>
      </c>
      <c r="G49" s="25" t="s">
        <v>119</v>
      </c>
      <c r="H49" s="25" t="s">
        <v>1739</v>
      </c>
      <c r="I49" s="25" t="str">
        <f aca="false">IF(E49&lt;=15,"Yes","No")</f>
        <v>Yes</v>
      </c>
    </row>
    <row r="50" customFormat="false" ht="15" hidden="false" customHeight="false" outlineLevel="0" collapsed="false">
      <c r="A50" s="23" t="n">
        <v>412351083</v>
      </c>
      <c r="B50" s="25" t="s">
        <v>1782</v>
      </c>
      <c r="C50" s="25" t="s">
        <v>1683</v>
      </c>
      <c r="D50" s="28" t="n">
        <v>46276.4006944444</v>
      </c>
      <c r="E50" s="12" t="n">
        <f aca="false">ROUND((F50-D50)*1440,0)</f>
        <v>11</v>
      </c>
      <c r="F50" s="28" t="n">
        <v>46276.4083333333</v>
      </c>
      <c r="G50" s="25" t="s">
        <v>1685</v>
      </c>
      <c r="H50" s="25"/>
      <c r="I50" s="25" t="str">
        <f aca="false">IF(E50&lt;=15,"Yes","No")</f>
        <v>Yes</v>
      </c>
    </row>
    <row r="51" customFormat="false" ht="15" hidden="false" customHeight="false" outlineLevel="0" collapsed="false">
      <c r="A51" s="23" t="n">
        <v>412349489</v>
      </c>
      <c r="B51" s="25" t="s">
        <v>1734</v>
      </c>
      <c r="C51" s="25" t="s">
        <v>1683</v>
      </c>
      <c r="D51" s="28" t="n">
        <v>46276.4604166667</v>
      </c>
      <c r="E51" s="12" t="n">
        <f aca="false">ROUND((F51-D51)*1440,0)</f>
        <v>5</v>
      </c>
      <c r="F51" s="28" t="n">
        <v>46276.4638888889</v>
      </c>
      <c r="G51" s="25" t="s">
        <v>1685</v>
      </c>
      <c r="H51" s="25"/>
      <c r="I51" s="25" t="str">
        <f aca="false">IF(E51&lt;=15,"Yes","No")</f>
        <v>Yes</v>
      </c>
    </row>
    <row r="52" customFormat="false" ht="15" hidden="false" customHeight="false" outlineLevel="0" collapsed="false">
      <c r="A52" s="23" t="n">
        <v>412350423</v>
      </c>
      <c r="B52" s="25" t="s">
        <v>1764</v>
      </c>
      <c r="C52" s="25" t="s">
        <v>1683</v>
      </c>
      <c r="D52" s="28" t="n">
        <v>46276.6048611111</v>
      </c>
      <c r="E52" s="12" t="n">
        <f aca="false">ROUND((F52-D52)*1440,0)</f>
        <v>2</v>
      </c>
      <c r="F52" s="28" t="n">
        <v>46276.60625</v>
      </c>
      <c r="G52" s="25" t="s">
        <v>1685</v>
      </c>
      <c r="H52" s="25"/>
      <c r="I52" s="25" t="str">
        <f aca="false">IF(E52&lt;=15,"Yes","No")</f>
        <v>Yes</v>
      </c>
    </row>
    <row r="53" customFormat="false" ht="15" hidden="false" customHeight="false" outlineLevel="0" collapsed="false">
      <c r="A53" s="23" t="n">
        <v>412350198</v>
      </c>
      <c r="B53" s="25" t="s">
        <v>1755</v>
      </c>
      <c r="C53" s="25" t="s">
        <v>1825</v>
      </c>
      <c r="D53" s="28" t="n">
        <v>46276.6152777778</v>
      </c>
      <c r="E53" s="12" t="n">
        <f aca="false">ROUND((F53-D53)*1440,0)</f>
        <v>12</v>
      </c>
      <c r="F53" s="28" t="n">
        <v>46276.6236111111</v>
      </c>
      <c r="G53" s="25" t="s">
        <v>1827</v>
      </c>
      <c r="H53" s="25"/>
      <c r="I53" s="25" t="str">
        <f aca="false">IF(E53&lt;=15,"Yes","No")</f>
        <v>Yes</v>
      </c>
    </row>
    <row r="54" customFormat="false" ht="15" hidden="false" customHeight="false" outlineLevel="0" collapsed="false">
      <c r="A54" s="23" t="n">
        <v>412350014</v>
      </c>
      <c r="B54" s="25" t="s">
        <v>1749</v>
      </c>
      <c r="C54" s="25" t="s">
        <v>1683</v>
      </c>
      <c r="D54" s="28" t="n">
        <v>46276.6770833333</v>
      </c>
      <c r="E54" s="12" t="n">
        <f aca="false">ROUND((F54-D54)*1440,0)</f>
        <v>7</v>
      </c>
      <c r="F54" s="28" t="n">
        <v>46276.6819444444</v>
      </c>
      <c r="G54" s="25" t="s">
        <v>1685</v>
      </c>
      <c r="H54" s="25"/>
      <c r="I54" s="25" t="str">
        <f aca="false">IF(E54&lt;=15,"Yes","No")</f>
        <v>Yes</v>
      </c>
    </row>
    <row r="55" customFormat="false" ht="15" hidden="false" customHeight="false" outlineLevel="0" collapsed="false">
      <c r="A55" s="23" t="n">
        <v>412351001</v>
      </c>
      <c r="B55" s="25" t="s">
        <v>1780</v>
      </c>
      <c r="C55" s="25" t="s">
        <v>1683</v>
      </c>
      <c r="D55" s="28" t="n">
        <v>46276.6993055556</v>
      </c>
      <c r="E55" s="12" t="n">
        <f aca="false">ROUND((F55-D55)*1440,0)</f>
        <v>10</v>
      </c>
      <c r="F55" s="28" t="n">
        <v>46276.70625</v>
      </c>
      <c r="G55" s="25" t="s">
        <v>1685</v>
      </c>
      <c r="H55" s="25"/>
      <c r="I55" s="25" t="str">
        <f aca="false">IF(E55&lt;=15,"Yes","No")</f>
        <v>Yes</v>
      </c>
    </row>
    <row r="56" customFormat="false" ht="15" hidden="false" customHeight="false" outlineLevel="0" collapsed="false">
      <c r="A56" s="23" t="n">
        <v>412348341</v>
      </c>
      <c r="B56" s="25" t="s">
        <v>1700</v>
      </c>
      <c r="C56" s="25" t="s">
        <v>1825</v>
      </c>
      <c r="D56" s="28" t="n">
        <v>46276.7048611111</v>
      </c>
      <c r="E56" s="12" t="n">
        <f aca="false">ROUND((F56-D56)*1440,0)</f>
        <v>6</v>
      </c>
      <c r="F56" s="28" t="n">
        <v>46276.7090277778</v>
      </c>
      <c r="G56" s="25" t="s">
        <v>1827</v>
      </c>
      <c r="H56" s="25"/>
      <c r="I56" s="25" t="str">
        <f aca="false">IF(E56&lt;=15,"Yes","No")</f>
        <v>Yes</v>
      </c>
    </row>
    <row r="57" customFormat="false" ht="15" hidden="false" customHeight="false" outlineLevel="0" collapsed="false">
      <c r="A57" s="23" t="n">
        <v>412349153</v>
      </c>
      <c r="B57" s="25" t="s">
        <v>1724</v>
      </c>
      <c r="C57" s="25" t="s">
        <v>1683</v>
      </c>
      <c r="D57" s="28" t="n">
        <v>46276.7229166667</v>
      </c>
      <c r="E57" s="12" t="n">
        <f aca="false">ROUND((F57-D57)*1440,0)</f>
        <v>13</v>
      </c>
      <c r="F57" s="28" t="n">
        <v>46276.7319444444</v>
      </c>
      <c r="G57" s="25" t="s">
        <v>1685</v>
      </c>
      <c r="H57" s="25"/>
      <c r="I57" s="25" t="str">
        <f aca="false">IF(E57&lt;=15,"Yes","No")</f>
        <v>Yes</v>
      </c>
    </row>
    <row r="58" customFormat="false" ht="15" hidden="false" customHeight="false" outlineLevel="0" collapsed="false">
      <c r="A58" s="23" t="n">
        <v>412350198</v>
      </c>
      <c r="B58" s="25" t="s">
        <v>1755</v>
      </c>
      <c r="C58" s="25" t="s">
        <v>3001</v>
      </c>
      <c r="D58" s="28" t="n">
        <v>46277.3659722222</v>
      </c>
      <c r="E58" s="12" t="n">
        <f aca="false">ROUND((F58-D58)*1440,0)</f>
        <v>5</v>
      </c>
      <c r="F58" s="28" t="n">
        <v>46277.3694444444</v>
      </c>
      <c r="G58" s="25" t="s">
        <v>119</v>
      </c>
      <c r="H58" s="25" t="s">
        <v>1756</v>
      </c>
      <c r="I58" s="25" t="str">
        <f aca="false">IF(E58&lt;=15,"Yes","No")</f>
        <v>Yes</v>
      </c>
    </row>
    <row r="59" customFormat="false" ht="15" hidden="false" customHeight="false" outlineLevel="0" collapsed="false">
      <c r="A59" s="23" t="n">
        <v>412350258</v>
      </c>
      <c r="B59" s="25" t="s">
        <v>1758</v>
      </c>
      <c r="C59" s="25" t="s">
        <v>3001</v>
      </c>
      <c r="D59" s="28" t="n">
        <v>46277.3902777778</v>
      </c>
      <c r="E59" s="12" t="n">
        <f aca="false">ROUND((F59-D59)*1440,0)</f>
        <v>9</v>
      </c>
      <c r="F59" s="28" t="n">
        <v>46277.3965277778</v>
      </c>
      <c r="G59" s="25" t="s">
        <v>119</v>
      </c>
      <c r="H59" s="25" t="s">
        <v>1759</v>
      </c>
      <c r="I59" s="25" t="str">
        <f aca="false">IF(E59&lt;=15,"Yes","No")</f>
        <v>Yes</v>
      </c>
    </row>
    <row r="60" customFormat="false" ht="15" hidden="false" customHeight="false" outlineLevel="0" collapsed="false">
      <c r="A60" s="23" t="n">
        <v>412347773</v>
      </c>
      <c r="B60" s="25" t="s">
        <v>1686</v>
      </c>
      <c r="C60" s="25" t="s">
        <v>1825</v>
      </c>
      <c r="D60" s="28" t="n">
        <v>46277.5</v>
      </c>
      <c r="E60" s="12" t="n">
        <f aca="false">ROUND((F60-D60)*1440,0)</f>
        <v>6</v>
      </c>
      <c r="F60" s="28" t="n">
        <v>46277.5041666667</v>
      </c>
      <c r="G60" s="25" t="s">
        <v>1827</v>
      </c>
      <c r="H60" s="25"/>
      <c r="I60" s="25" t="str">
        <f aca="false">IF(E60&lt;=15,"Yes","No")</f>
        <v>Yes</v>
      </c>
    </row>
    <row r="61" customFormat="false" ht="15" hidden="false" customHeight="false" outlineLevel="0" collapsed="false">
      <c r="A61" s="23" t="n">
        <v>412350258</v>
      </c>
      <c r="B61" s="25" t="s">
        <v>1758</v>
      </c>
      <c r="C61" s="25" t="s">
        <v>1825</v>
      </c>
      <c r="D61" s="28" t="n">
        <v>46277.5979166667</v>
      </c>
      <c r="E61" s="12" t="n">
        <f aca="false">ROUND((F61-D61)*1440,0)</f>
        <v>1</v>
      </c>
      <c r="F61" s="28" t="n">
        <v>46277.5986111111</v>
      </c>
      <c r="G61" s="25" t="s">
        <v>1827</v>
      </c>
      <c r="H61" s="25"/>
      <c r="I61" s="25" t="str">
        <f aca="false">IF(E61&lt;=15,"Yes","No")</f>
        <v>Yes</v>
      </c>
    </row>
    <row r="62" customFormat="false" ht="15" hidden="false" customHeight="false" outlineLevel="0" collapsed="false">
      <c r="A62" s="23" t="n">
        <v>412351127</v>
      </c>
      <c r="B62" s="25" t="s">
        <v>1783</v>
      </c>
      <c r="C62" s="25" t="s">
        <v>1683</v>
      </c>
      <c r="D62" s="28" t="n">
        <v>46277.6395833333</v>
      </c>
      <c r="E62" s="12" t="n">
        <f aca="false">ROUND((F62-D62)*1440,0)</f>
        <v>3</v>
      </c>
      <c r="F62" s="28" t="n">
        <v>46277.6416666667</v>
      </c>
      <c r="G62" s="25" t="s">
        <v>1685</v>
      </c>
      <c r="H62" s="25"/>
      <c r="I62" s="25" t="str">
        <f aca="false">IF(E62&lt;=15,"Yes","No")</f>
        <v>Yes</v>
      </c>
    </row>
    <row r="63" customFormat="false" ht="15" hidden="false" customHeight="false" outlineLevel="0" collapsed="false">
      <c r="A63" s="23" t="n">
        <v>412349275</v>
      </c>
      <c r="B63" s="25" t="s">
        <v>1726</v>
      </c>
      <c r="C63" s="25" t="s">
        <v>1683</v>
      </c>
      <c r="D63" s="28" t="n">
        <v>46277.6555555556</v>
      </c>
      <c r="E63" s="12" t="n">
        <f aca="false">ROUND((F63-D63)*1440,0)</f>
        <v>12</v>
      </c>
      <c r="F63" s="28" t="n">
        <v>46277.6638888889</v>
      </c>
      <c r="G63" s="25" t="s">
        <v>1685</v>
      </c>
      <c r="H63" s="25"/>
      <c r="I63" s="25" t="str">
        <f aca="false">IF(E63&lt;=15,"Yes","No")</f>
        <v>Yes</v>
      </c>
    </row>
    <row r="64" customFormat="false" ht="15" hidden="false" customHeight="false" outlineLevel="0" collapsed="false">
      <c r="A64" s="23" t="n">
        <v>412350110</v>
      </c>
      <c r="B64" s="25" t="s">
        <v>1752</v>
      </c>
      <c r="C64" s="25" t="s">
        <v>1825</v>
      </c>
      <c r="D64" s="28" t="n">
        <v>46277.7416666667</v>
      </c>
      <c r="E64" s="12" t="n">
        <f aca="false">ROUND((F64-D64)*1440,0)</f>
        <v>8</v>
      </c>
      <c r="F64" s="28" t="n">
        <v>46277.7472222222</v>
      </c>
      <c r="G64" s="25" t="s">
        <v>1827</v>
      </c>
      <c r="H64" s="25"/>
      <c r="I64" s="25" t="str">
        <f aca="false">IF(E64&lt;=15,"Yes","No")</f>
        <v>Yes</v>
      </c>
    </row>
    <row r="65" customFormat="false" ht="15" hidden="false" customHeight="false" outlineLevel="0" collapsed="false">
      <c r="A65" s="23" t="n">
        <v>412348341</v>
      </c>
      <c r="B65" s="25" t="s">
        <v>1700</v>
      </c>
      <c r="C65" s="25" t="s">
        <v>3001</v>
      </c>
      <c r="D65" s="28" t="n">
        <v>46277.7534722222</v>
      </c>
      <c r="E65" s="12" t="n">
        <f aca="false">ROUND((F65-D65)*1440,0)</f>
        <v>11</v>
      </c>
      <c r="F65" s="28" t="n">
        <v>46277.7611111111</v>
      </c>
      <c r="G65" s="25" t="s">
        <v>119</v>
      </c>
      <c r="H65" s="25" t="s">
        <v>1701</v>
      </c>
      <c r="I65" s="25" t="str">
        <f aca="false">IF(E65&lt;=15,"Yes","No")</f>
        <v>Yes</v>
      </c>
    </row>
    <row r="66" customFormat="false" ht="15" hidden="false" customHeight="false" outlineLevel="0" collapsed="false">
      <c r="A66" s="23" t="n">
        <v>412350302</v>
      </c>
      <c r="B66" s="25" t="s">
        <v>1760</v>
      </c>
      <c r="C66" s="25" t="s">
        <v>1825</v>
      </c>
      <c r="D66" s="28" t="n">
        <v>46277.7833333333</v>
      </c>
      <c r="E66" s="12" t="n">
        <f aca="false">ROUND((F66-D66)*1440,0)</f>
        <v>11</v>
      </c>
      <c r="F66" s="28" t="n">
        <v>46277.7909722222</v>
      </c>
      <c r="G66" s="25" t="s">
        <v>1827</v>
      </c>
      <c r="H66" s="25"/>
      <c r="I66" s="25" t="str">
        <f aca="false">IF(E66&lt;=15,"Yes","No")</f>
        <v>Yes</v>
      </c>
    </row>
    <row r="67" customFormat="false" ht="15" hidden="false" customHeight="false" outlineLevel="0" collapsed="false">
      <c r="A67" s="23" t="n">
        <v>412350743</v>
      </c>
      <c r="B67" s="25" t="s">
        <v>1775</v>
      </c>
      <c r="C67" s="25" t="s">
        <v>1683</v>
      </c>
      <c r="D67" s="28" t="n">
        <v>46278.3486111111</v>
      </c>
      <c r="E67" s="12" t="n">
        <f aca="false">ROUND((F67-D67)*1440,0)</f>
        <v>5</v>
      </c>
      <c r="F67" s="28" t="n">
        <v>46278.3520833333</v>
      </c>
      <c r="G67" s="25" t="s">
        <v>1685</v>
      </c>
      <c r="H67" s="25"/>
      <c r="I67" s="25" t="str">
        <f aca="false">IF(E67&lt;=15,"Yes","No")</f>
        <v>Yes</v>
      </c>
    </row>
    <row r="68" customFormat="false" ht="15" hidden="false" customHeight="false" outlineLevel="0" collapsed="false">
      <c r="A68" s="23" t="n">
        <v>412350921</v>
      </c>
      <c r="B68" s="25" t="s">
        <v>1778</v>
      </c>
      <c r="C68" s="25" t="s">
        <v>1683</v>
      </c>
      <c r="D68" s="28" t="n">
        <v>46278.5430555556</v>
      </c>
      <c r="E68" s="12" t="n">
        <f aca="false">ROUND((F68-D68)*1440,0)</f>
        <v>10</v>
      </c>
      <c r="F68" s="28" t="n">
        <v>46278.55</v>
      </c>
      <c r="G68" s="25" t="s">
        <v>1685</v>
      </c>
      <c r="H68" s="25"/>
      <c r="I68" s="25" t="str">
        <f aca="false">IF(E68&lt;=15,"Yes","No")</f>
        <v>Yes</v>
      </c>
    </row>
    <row r="69" customFormat="false" ht="15" hidden="false" customHeight="false" outlineLevel="0" collapsed="false">
      <c r="A69" s="23" t="n">
        <v>412350711</v>
      </c>
      <c r="B69" s="25" t="s">
        <v>1774</v>
      </c>
      <c r="C69" s="25" t="s">
        <v>1683</v>
      </c>
      <c r="D69" s="28" t="n">
        <v>46278.5805555556</v>
      </c>
      <c r="E69" s="12" t="n">
        <f aca="false">ROUND((F69-D69)*1440,0)</f>
        <v>4</v>
      </c>
      <c r="F69" s="28" t="n">
        <v>46278.5833333333</v>
      </c>
      <c r="G69" s="25" t="s">
        <v>1685</v>
      </c>
      <c r="H69" s="25"/>
      <c r="I69" s="25" t="str">
        <f aca="false">IF(E69&lt;=15,"Yes","No")</f>
        <v>Yes</v>
      </c>
    </row>
    <row r="70" customFormat="false" ht="15" hidden="false" customHeight="false" outlineLevel="0" collapsed="false">
      <c r="A70" s="23" t="n">
        <v>412350065</v>
      </c>
      <c r="B70" s="25" t="s">
        <v>1751</v>
      </c>
      <c r="C70" s="25" t="s">
        <v>1683</v>
      </c>
      <c r="D70" s="28" t="n">
        <v>46278.6048611111</v>
      </c>
      <c r="E70" s="12" t="n">
        <f aca="false">ROUND((F70-D70)*1440,0)</f>
        <v>4</v>
      </c>
      <c r="F70" s="28" t="n">
        <v>46278.6076388889</v>
      </c>
      <c r="G70" s="25" t="s">
        <v>1685</v>
      </c>
      <c r="H70" s="25"/>
      <c r="I70" s="25" t="str">
        <f aca="false">IF(E70&lt;=15,"Yes","No")</f>
        <v>Yes</v>
      </c>
    </row>
    <row r="71" customFormat="false" ht="15" hidden="false" customHeight="false" outlineLevel="0" collapsed="false">
      <c r="A71" s="23" t="n">
        <v>412351889</v>
      </c>
      <c r="B71" s="25" t="s">
        <v>1805</v>
      </c>
      <c r="C71" s="25" t="s">
        <v>1683</v>
      </c>
      <c r="D71" s="28" t="n">
        <v>46278.6229166667</v>
      </c>
      <c r="E71" s="12" t="n">
        <f aca="false">ROUND((F71-D71)*1440,0)</f>
        <v>10</v>
      </c>
      <c r="F71" s="28" t="n">
        <v>46278.6298611111</v>
      </c>
      <c r="G71" s="25" t="s">
        <v>1685</v>
      </c>
      <c r="H71" s="25"/>
      <c r="I71" s="25" t="str">
        <f aca="false">IF(E71&lt;=15,"Yes","No")</f>
        <v>Yes</v>
      </c>
    </row>
    <row r="72" customFormat="false" ht="15" hidden="false" customHeight="false" outlineLevel="0" collapsed="false">
      <c r="A72" s="23" t="n">
        <v>412351160</v>
      </c>
      <c r="B72" s="25" t="s">
        <v>1784</v>
      </c>
      <c r="C72" s="25" t="s">
        <v>1683</v>
      </c>
      <c r="D72" s="28" t="n">
        <v>46278.6736111111</v>
      </c>
      <c r="E72" s="12" t="n">
        <f aca="false">ROUND((F72-D72)*1440,0)</f>
        <v>5</v>
      </c>
      <c r="F72" s="28" t="n">
        <v>46278.6770833333</v>
      </c>
      <c r="G72" s="25" t="s">
        <v>1685</v>
      </c>
      <c r="H72" s="25"/>
      <c r="I72" s="25" t="str">
        <f aca="false">IF(E72&lt;=15,"Yes","No")</f>
        <v>Yes</v>
      </c>
    </row>
    <row r="73" customFormat="false" ht="15" hidden="false" customHeight="false" outlineLevel="0" collapsed="false">
      <c r="A73" s="23" t="n">
        <v>412350110</v>
      </c>
      <c r="B73" s="25" t="s">
        <v>1752</v>
      </c>
      <c r="C73" s="25" t="s">
        <v>3001</v>
      </c>
      <c r="D73" s="28" t="n">
        <v>46278.6986111111</v>
      </c>
      <c r="E73" s="12" t="n">
        <f aca="false">ROUND((F73-D73)*1440,0)</f>
        <v>9</v>
      </c>
      <c r="F73" s="28" t="n">
        <v>46278.7048611111</v>
      </c>
      <c r="G73" s="25" t="s">
        <v>119</v>
      </c>
      <c r="H73" s="25" t="s">
        <v>1753</v>
      </c>
      <c r="I73" s="25" t="str">
        <f aca="false">IF(E73&lt;=15,"Yes","No")</f>
        <v>Yes</v>
      </c>
    </row>
    <row r="74" customFormat="false" ht="15" hidden="false" customHeight="false" outlineLevel="0" collapsed="false">
      <c r="A74" s="23" t="n">
        <v>412350446</v>
      </c>
      <c r="B74" s="25" t="s">
        <v>1765</v>
      </c>
      <c r="C74" s="25" t="s">
        <v>1683</v>
      </c>
      <c r="D74" s="28" t="n">
        <v>46279.3055555556</v>
      </c>
      <c r="E74" s="12" t="n">
        <f aca="false">ROUND((F74-D74)*1440,0)</f>
        <v>11</v>
      </c>
      <c r="F74" s="28" t="n">
        <v>46279.3131944445</v>
      </c>
      <c r="G74" s="25" t="s">
        <v>1685</v>
      </c>
      <c r="H74" s="25"/>
      <c r="I74" s="25" t="str">
        <f aca="false">IF(E74&lt;=15,"Yes","No")</f>
        <v>Yes</v>
      </c>
    </row>
    <row r="75" customFormat="false" ht="15" hidden="false" customHeight="false" outlineLevel="0" collapsed="false">
      <c r="A75" s="23" t="n">
        <v>412347773</v>
      </c>
      <c r="B75" s="25" t="s">
        <v>1686</v>
      </c>
      <c r="C75" s="25" t="s">
        <v>3001</v>
      </c>
      <c r="D75" s="28" t="n">
        <v>46279.4611111111</v>
      </c>
      <c r="E75" s="12" t="n">
        <f aca="false">ROUND((F75-D75)*1440,0)</f>
        <v>13</v>
      </c>
      <c r="F75" s="28" t="n">
        <v>46279.4701388889</v>
      </c>
      <c r="G75" s="25" t="s">
        <v>119</v>
      </c>
      <c r="H75" s="25" t="s">
        <v>1687</v>
      </c>
      <c r="I75" s="25" t="str">
        <f aca="false">IF(E75&lt;=15,"Yes","No")</f>
        <v>Yes</v>
      </c>
    </row>
    <row r="76" customFormat="false" ht="15" hidden="false" customHeight="false" outlineLevel="0" collapsed="false">
      <c r="A76" s="23" t="n">
        <v>412351357</v>
      </c>
      <c r="B76" s="25" t="s">
        <v>1792</v>
      </c>
      <c r="C76" s="25" t="s">
        <v>1683</v>
      </c>
      <c r="D76" s="28" t="n">
        <v>46279.5180555556</v>
      </c>
      <c r="E76" s="12" t="n">
        <f aca="false">ROUND((F76-D76)*1440,0)</f>
        <v>7</v>
      </c>
      <c r="F76" s="28" t="n">
        <v>46279.5229166667</v>
      </c>
      <c r="G76" s="25" t="s">
        <v>1685</v>
      </c>
      <c r="H76" s="25"/>
      <c r="I76" s="25" t="str">
        <f aca="false">IF(E76&lt;=15,"Yes","No")</f>
        <v>Yes</v>
      </c>
    </row>
    <row r="77" customFormat="false" ht="15" hidden="false" customHeight="false" outlineLevel="0" collapsed="false">
      <c r="A77" s="23" t="n">
        <v>412351744</v>
      </c>
      <c r="B77" s="25" t="s">
        <v>1801</v>
      </c>
      <c r="C77" s="25" t="s">
        <v>1683</v>
      </c>
      <c r="D77" s="28" t="n">
        <v>46279.5215277778</v>
      </c>
      <c r="E77" s="12" t="n">
        <f aca="false">ROUND((F77-D77)*1440,0)</f>
        <v>6</v>
      </c>
      <c r="F77" s="28" t="n">
        <v>46279.5256944444</v>
      </c>
      <c r="G77" s="25" t="s">
        <v>1685</v>
      </c>
      <c r="H77" s="25"/>
      <c r="I77" s="25" t="str">
        <f aca="false">IF(E77&lt;=15,"Yes","No")</f>
        <v>Yes</v>
      </c>
    </row>
    <row r="78" customFormat="false" ht="15" hidden="false" customHeight="false" outlineLevel="0" collapsed="false">
      <c r="A78" s="23" t="n">
        <v>412350302</v>
      </c>
      <c r="B78" s="25" t="s">
        <v>1760</v>
      </c>
      <c r="C78" s="25" t="s">
        <v>3001</v>
      </c>
      <c r="D78" s="28" t="n">
        <v>46279.5951388889</v>
      </c>
      <c r="E78" s="12" t="n">
        <f aca="false">ROUND((F78-D78)*1440,0)</f>
        <v>3</v>
      </c>
      <c r="F78" s="28" t="n">
        <v>46279.5972222222</v>
      </c>
      <c r="G78" s="25" t="s">
        <v>119</v>
      </c>
      <c r="H78" s="25" t="s">
        <v>1761</v>
      </c>
      <c r="I78" s="25" t="str">
        <f aca="false">IF(E78&lt;=15,"Yes","No")</f>
        <v>Yes</v>
      </c>
    </row>
    <row r="79" customFormat="false" ht="15" hidden="false" customHeight="false" outlineLevel="0" collapsed="false">
      <c r="A79" s="23" t="n">
        <v>412351992</v>
      </c>
      <c r="B79" s="25" t="s">
        <v>1808</v>
      </c>
      <c r="C79" s="25" t="s">
        <v>1683</v>
      </c>
      <c r="D79" s="28" t="n">
        <v>46279.6951388889</v>
      </c>
      <c r="E79" s="12" t="n">
        <f aca="false">ROUND((F79-D79)*1440,0)</f>
        <v>11</v>
      </c>
      <c r="F79" s="28" t="n">
        <v>46279.7027777778</v>
      </c>
      <c r="G79" s="25" t="s">
        <v>1685</v>
      </c>
      <c r="H79" s="25"/>
      <c r="I79" s="25" t="str">
        <f aca="false">IF(E79&lt;=15,"Yes","No")</f>
        <v>Yes</v>
      </c>
    </row>
    <row r="80" customFormat="false" ht="15" hidden="false" customHeight="false" outlineLevel="0" collapsed="false">
      <c r="A80" s="23" t="n">
        <v>412351787</v>
      </c>
      <c r="B80" s="25" t="s">
        <v>1803</v>
      </c>
      <c r="C80" s="25" t="s">
        <v>1683</v>
      </c>
      <c r="D80" s="28" t="n">
        <v>46279.7847222222</v>
      </c>
      <c r="E80" s="12" t="n">
        <f aca="false">ROUND((F80-D80)*1440,0)</f>
        <v>8</v>
      </c>
      <c r="F80" s="28" t="n">
        <v>46279.7902777778</v>
      </c>
      <c r="G80" s="25" t="s">
        <v>1685</v>
      </c>
      <c r="H80" s="25"/>
      <c r="I80" s="25" t="str">
        <f aca="false">IF(E80&lt;=15,"Yes","No")</f>
        <v>Yes</v>
      </c>
    </row>
    <row r="81" customFormat="false" ht="15" hidden="false" customHeight="false" outlineLevel="0" collapsed="false">
      <c r="A81" s="23" t="n">
        <v>412351802</v>
      </c>
      <c r="B81" s="25" t="s">
        <v>1804</v>
      </c>
      <c r="C81" s="25" t="s">
        <v>1683</v>
      </c>
      <c r="D81" s="28" t="n">
        <v>46280.30625</v>
      </c>
      <c r="E81" s="12" t="n">
        <f aca="false">ROUND((F81-D81)*1440,0)</f>
        <v>1</v>
      </c>
      <c r="F81" s="28" t="n">
        <v>46280.3069444444</v>
      </c>
      <c r="G81" s="25" t="s">
        <v>1685</v>
      </c>
      <c r="H81" s="25"/>
      <c r="I81" s="25" t="str">
        <f aca="false">IF(E81&lt;=15,"Yes","No")</f>
        <v>Yes</v>
      </c>
    </row>
    <row r="82" customFormat="false" ht="15" hidden="false" customHeight="false" outlineLevel="0" collapsed="false">
      <c r="A82" s="23" t="n">
        <v>412350638</v>
      </c>
      <c r="B82" s="25" t="s">
        <v>1772</v>
      </c>
      <c r="C82" s="25" t="s">
        <v>1683</v>
      </c>
      <c r="D82" s="28" t="n">
        <v>46280.34375</v>
      </c>
      <c r="E82" s="12" t="n">
        <f aca="false">ROUND((F82-D82)*1440,0)</f>
        <v>9</v>
      </c>
      <c r="F82" s="28" t="n">
        <v>46280.35</v>
      </c>
      <c r="G82" s="25" t="s">
        <v>1685</v>
      </c>
      <c r="H82" s="25"/>
      <c r="I82" s="25" t="str">
        <f aca="false">IF(E82&lt;=15,"Yes","No")</f>
        <v>Yes</v>
      </c>
    </row>
    <row r="83" customFormat="false" ht="15" hidden="false" customHeight="false" outlineLevel="0" collapsed="false">
      <c r="A83" s="23" t="n">
        <v>412350339</v>
      </c>
      <c r="B83" s="25" t="s">
        <v>1762</v>
      </c>
      <c r="C83" s="25" t="s">
        <v>1683</v>
      </c>
      <c r="D83" s="28" t="n">
        <v>46280.3694444444</v>
      </c>
      <c r="E83" s="12" t="n">
        <f aca="false">ROUND((F83-D83)*1440,0)</f>
        <v>5</v>
      </c>
      <c r="F83" s="28" t="n">
        <v>46280.3729166667</v>
      </c>
      <c r="G83" s="25" t="s">
        <v>1685</v>
      </c>
      <c r="H83" s="25"/>
      <c r="I83" s="25" t="str">
        <f aca="false">IF(E83&lt;=15,"Yes","No")</f>
        <v>Yes</v>
      </c>
    </row>
    <row r="84" customFormat="false" ht="15" hidden="false" customHeight="false" outlineLevel="0" collapsed="false">
      <c r="A84" s="23" t="n">
        <v>412351920</v>
      </c>
      <c r="B84" s="25" t="s">
        <v>1806</v>
      </c>
      <c r="C84" s="25" t="s">
        <v>1683</v>
      </c>
      <c r="D84" s="28" t="n">
        <v>46280.45625</v>
      </c>
      <c r="E84" s="12" t="n">
        <f aca="false">ROUND((F84-D84)*1440,0)</f>
        <v>6</v>
      </c>
      <c r="F84" s="28" t="n">
        <v>46280.4604166667</v>
      </c>
      <c r="G84" s="25" t="s">
        <v>1685</v>
      </c>
      <c r="H84" s="25"/>
      <c r="I84" s="25" t="str">
        <f aca="false">IF(E84&lt;=15,"Yes","No")</f>
        <v>Yes</v>
      </c>
    </row>
    <row r="85" customFormat="false" ht="15" hidden="false" customHeight="false" outlineLevel="0" collapsed="false">
      <c r="A85" s="23" t="n">
        <v>412351188</v>
      </c>
      <c r="B85" s="25" t="s">
        <v>1786</v>
      </c>
      <c r="C85" s="25" t="s">
        <v>1683</v>
      </c>
      <c r="D85" s="28" t="n">
        <v>46280.5520833333</v>
      </c>
      <c r="E85" s="12" t="n">
        <f aca="false">ROUND((F85-D85)*1440,0)</f>
        <v>7</v>
      </c>
      <c r="F85" s="28" t="n">
        <v>46280.5569444444</v>
      </c>
      <c r="G85" s="25" t="s">
        <v>1685</v>
      </c>
      <c r="H85" s="25"/>
      <c r="I85" s="25" t="str">
        <f aca="false">IF(E85&lt;=15,"Yes","No")</f>
        <v>Yes</v>
      </c>
    </row>
    <row r="86" customFormat="false" ht="15" hidden="false" customHeight="false" outlineLevel="0" collapsed="false">
      <c r="A86" s="23" t="n">
        <v>412349976</v>
      </c>
      <c r="B86" s="25" t="s">
        <v>1747</v>
      </c>
      <c r="C86" s="25" t="s">
        <v>1683</v>
      </c>
      <c r="D86" s="28" t="n">
        <v>46280.5784722222</v>
      </c>
      <c r="E86" s="12" t="n">
        <f aca="false">ROUND((F86-D86)*1440,0)</f>
        <v>7</v>
      </c>
      <c r="F86" s="28" t="n">
        <v>46280.5833333333</v>
      </c>
      <c r="G86" s="25" t="s">
        <v>1685</v>
      </c>
      <c r="H86" s="25"/>
      <c r="I86" s="25" t="str">
        <f aca="false">IF(E86&lt;=15,"Yes","No")</f>
        <v>Yes</v>
      </c>
    </row>
    <row r="87" customFormat="false" ht="15" hidden="false" customHeight="false" outlineLevel="0" collapsed="false">
      <c r="A87" s="23" t="n">
        <v>412351212</v>
      </c>
      <c r="B87" s="25" t="s">
        <v>1788</v>
      </c>
      <c r="C87" s="25" t="s">
        <v>1683</v>
      </c>
      <c r="D87" s="28" t="n">
        <v>46280.6479166667</v>
      </c>
      <c r="E87" s="12" t="n">
        <f aca="false">ROUND((F87-D87)*1440,0)</f>
        <v>9</v>
      </c>
      <c r="F87" s="28" t="n">
        <v>46280.6541666667</v>
      </c>
      <c r="G87" s="25" t="s">
        <v>1685</v>
      </c>
      <c r="H87" s="25"/>
      <c r="I87" s="25" t="str">
        <f aca="false">IF(E87&lt;=15,"Yes","No")</f>
        <v>Yes</v>
      </c>
    </row>
    <row r="88" customFormat="false" ht="15" hidden="false" customHeight="false" outlineLevel="0" collapsed="false">
      <c r="A88" s="23" t="n">
        <v>412352157</v>
      </c>
      <c r="B88" s="25" t="s">
        <v>1812</v>
      </c>
      <c r="C88" s="25" t="s">
        <v>1683</v>
      </c>
      <c r="D88" s="28" t="n">
        <v>46281.29375</v>
      </c>
      <c r="E88" s="12" t="n">
        <f aca="false">ROUND((F88-D88)*1440,0)</f>
        <v>9</v>
      </c>
      <c r="F88" s="28" t="n">
        <v>46281.3</v>
      </c>
      <c r="G88" s="25" t="s">
        <v>1685</v>
      </c>
      <c r="H88" s="25"/>
      <c r="I88" s="25" t="str">
        <f aca="false">IF(E88&lt;=15,"Yes","No")</f>
        <v>Yes</v>
      </c>
    </row>
    <row r="89" customFormat="false" ht="15" hidden="false" customHeight="false" outlineLevel="0" collapsed="false">
      <c r="A89" s="23" t="n">
        <v>412351438</v>
      </c>
      <c r="B89" s="25" t="s">
        <v>1794</v>
      </c>
      <c r="C89" s="25" t="s">
        <v>1683</v>
      </c>
      <c r="D89" s="28" t="n">
        <v>46281.3625</v>
      </c>
      <c r="E89" s="12" t="n">
        <f aca="false">ROUND((F89-D89)*1440,0)</f>
        <v>12</v>
      </c>
      <c r="F89" s="28" t="n">
        <v>46281.3708333333</v>
      </c>
      <c r="G89" s="25" t="s">
        <v>1685</v>
      </c>
      <c r="H89" s="25"/>
      <c r="I89" s="25" t="str">
        <f aca="false">IF(E89&lt;=15,"Yes","No")</f>
        <v>Yes</v>
      </c>
    </row>
    <row r="90" customFormat="false" ht="15" hidden="false" customHeight="false" outlineLevel="0" collapsed="false">
      <c r="A90" s="23" t="n">
        <v>412351560</v>
      </c>
      <c r="B90" s="25" t="s">
        <v>1796</v>
      </c>
      <c r="C90" s="25" t="s">
        <v>1683</v>
      </c>
      <c r="D90" s="28" t="n">
        <v>46281.41875</v>
      </c>
      <c r="E90" s="12" t="n">
        <f aca="false">ROUND((F90-D90)*1440,0)</f>
        <v>6</v>
      </c>
      <c r="F90" s="28" t="n">
        <v>46281.4229166667</v>
      </c>
      <c r="G90" s="25" t="s">
        <v>1685</v>
      </c>
      <c r="H90" s="25"/>
      <c r="I90" s="25" t="str">
        <f aca="false">IF(E90&lt;=15,"Yes","No")</f>
        <v>Yes</v>
      </c>
    </row>
    <row r="91" customFormat="false" ht="15" hidden="false" customHeight="false" outlineLevel="0" collapsed="false">
      <c r="A91" s="23" t="n">
        <v>412351992</v>
      </c>
      <c r="B91" s="25" t="s">
        <v>1808</v>
      </c>
      <c r="C91" s="25" t="s">
        <v>1825</v>
      </c>
      <c r="D91" s="28" t="n">
        <v>46282.3541666667</v>
      </c>
      <c r="E91" s="12" t="n">
        <f aca="false">ROUND((F91-D91)*1440,0)</f>
        <v>10</v>
      </c>
      <c r="F91" s="28" t="n">
        <v>46282.3611111111</v>
      </c>
      <c r="G91" s="25" t="s">
        <v>1827</v>
      </c>
      <c r="H91" s="25"/>
      <c r="I91" s="25" t="str">
        <f aca="false">IF(E91&lt;=15,"Yes","No")</f>
        <v>Yes</v>
      </c>
    </row>
    <row r="92" customFormat="false" ht="15" hidden="false" customHeight="false" outlineLevel="0" collapsed="false">
      <c r="A92" s="23" t="n">
        <v>412350901</v>
      </c>
      <c r="B92" s="25" t="s">
        <v>1777</v>
      </c>
      <c r="C92" s="25" t="s">
        <v>1683</v>
      </c>
      <c r="D92" s="28" t="n">
        <v>46282.3736111111</v>
      </c>
      <c r="E92" s="12" t="n">
        <f aca="false">ROUND((F92-D92)*1440,0)</f>
        <v>10</v>
      </c>
      <c r="F92" s="28" t="n">
        <v>46282.3805555556</v>
      </c>
      <c r="G92" s="25" t="s">
        <v>1685</v>
      </c>
      <c r="H92" s="25"/>
      <c r="I92" s="25" t="str">
        <f aca="false">IF(E92&lt;=15,"Yes","No")</f>
        <v>Yes</v>
      </c>
    </row>
    <row r="93" customFormat="false" ht="15" hidden="false" customHeight="false" outlineLevel="0" collapsed="false">
      <c r="A93" s="23" t="n">
        <v>412351969</v>
      </c>
      <c r="B93" s="25" t="s">
        <v>1807</v>
      </c>
      <c r="C93" s="25" t="s">
        <v>1683</v>
      </c>
      <c r="D93" s="28" t="n">
        <v>46282.3784722222</v>
      </c>
      <c r="E93" s="12" t="n">
        <f aca="false">ROUND((F93-D93)*1440,0)</f>
        <v>5</v>
      </c>
      <c r="F93" s="28" t="n">
        <v>46282.3819444445</v>
      </c>
      <c r="G93" s="25" t="s">
        <v>1685</v>
      </c>
      <c r="H93" s="25"/>
      <c r="I93" s="25" t="str">
        <f aca="false">IF(E93&lt;=15,"Yes","No")</f>
        <v>Yes</v>
      </c>
    </row>
    <row r="94" customFormat="false" ht="15" hidden="false" customHeight="false" outlineLevel="0" collapsed="false">
      <c r="A94" s="23" t="n">
        <v>412352333</v>
      </c>
      <c r="B94" s="25" t="s">
        <v>1817</v>
      </c>
      <c r="C94" s="25" t="s">
        <v>1683</v>
      </c>
      <c r="D94" s="28" t="n">
        <v>46282.5041666667</v>
      </c>
      <c r="E94" s="12" t="n">
        <f aca="false">ROUND((F94-D94)*1440,0)</f>
        <v>5</v>
      </c>
      <c r="F94" s="28" t="n">
        <v>46282.5076388889</v>
      </c>
      <c r="G94" s="25" t="s">
        <v>1685</v>
      </c>
      <c r="H94" s="25"/>
      <c r="I94" s="25" t="str">
        <f aca="false">IF(E94&lt;=15,"Yes","No")</f>
        <v>Yes</v>
      </c>
    </row>
    <row r="95" customFormat="false" ht="15" hidden="false" customHeight="false" outlineLevel="0" collapsed="false">
      <c r="A95" s="23" t="n">
        <v>412351629</v>
      </c>
      <c r="B95" s="25" t="s">
        <v>1798</v>
      </c>
      <c r="C95" s="25" t="s">
        <v>1683</v>
      </c>
      <c r="D95" s="28" t="n">
        <v>46282.5465277778</v>
      </c>
      <c r="E95" s="12" t="n">
        <f aca="false">ROUND((F95-D95)*1440,0)</f>
        <v>10</v>
      </c>
      <c r="F95" s="28" t="n">
        <v>46282.5534722222</v>
      </c>
      <c r="G95" s="25" t="s">
        <v>1685</v>
      </c>
      <c r="H95" s="25"/>
      <c r="I95" s="25" t="str">
        <f aca="false">IF(E95&lt;=15,"Yes","No")</f>
        <v>Yes</v>
      </c>
    </row>
    <row r="96" customFormat="false" ht="15" hidden="false" customHeight="false" outlineLevel="0" collapsed="false">
      <c r="A96" s="23" t="n">
        <v>412350607</v>
      </c>
      <c r="B96" s="25" t="s">
        <v>1770</v>
      </c>
      <c r="C96" s="25" t="s">
        <v>1683</v>
      </c>
      <c r="D96" s="28" t="n">
        <v>46282.5618055556</v>
      </c>
      <c r="E96" s="12" t="n">
        <f aca="false">ROUND((F96-D96)*1440,0)</f>
        <v>13</v>
      </c>
      <c r="F96" s="28" t="n">
        <v>46282.5708333333</v>
      </c>
      <c r="G96" s="25" t="s">
        <v>1685</v>
      </c>
      <c r="H96" s="25"/>
      <c r="I96" s="25" t="str">
        <f aca="false">IF(E96&lt;=15,"Yes","No")</f>
        <v>Yes</v>
      </c>
    </row>
    <row r="97" customFormat="false" ht="15" hidden="false" customHeight="false" outlineLevel="0" collapsed="false">
      <c r="A97" s="23" t="n">
        <v>412351338</v>
      </c>
      <c r="B97" s="25" t="s">
        <v>1791</v>
      </c>
      <c r="C97" s="25" t="s">
        <v>1683</v>
      </c>
      <c r="D97" s="28" t="n">
        <v>46282.6430555556</v>
      </c>
      <c r="E97" s="12" t="n">
        <f aca="false">ROUND((F97-D97)*1440,0)</f>
        <v>4</v>
      </c>
      <c r="F97" s="28" t="n">
        <v>46282.6458333333</v>
      </c>
      <c r="G97" s="25" t="s">
        <v>1685</v>
      </c>
      <c r="H97" s="25"/>
      <c r="I97" s="25" t="str">
        <f aca="false">IF(E97&lt;=15,"Yes","No")</f>
        <v>Yes</v>
      </c>
    </row>
    <row r="98" customFormat="false" ht="15" hidden="false" customHeight="false" outlineLevel="0" collapsed="false">
      <c r="A98" s="23" t="n">
        <v>412352270</v>
      </c>
      <c r="B98" s="25" t="s">
        <v>1816</v>
      </c>
      <c r="C98" s="25" t="s">
        <v>1683</v>
      </c>
      <c r="D98" s="28" t="n">
        <v>46282.7006944444</v>
      </c>
      <c r="E98" s="12" t="n">
        <f aca="false">ROUND((F98-D98)*1440,0)</f>
        <v>10</v>
      </c>
      <c r="F98" s="28" t="n">
        <v>46282.7076388889</v>
      </c>
      <c r="G98" s="25" t="s">
        <v>1685</v>
      </c>
      <c r="H98" s="25"/>
      <c r="I98" s="25" t="str">
        <f aca="false">IF(E98&lt;=15,"Yes","No")</f>
        <v>Yes</v>
      </c>
    </row>
    <row r="99" customFormat="false" ht="15" hidden="false" customHeight="false" outlineLevel="0" collapsed="false">
      <c r="A99" s="23" t="n">
        <v>412351691</v>
      </c>
      <c r="B99" s="25" t="s">
        <v>1800</v>
      </c>
      <c r="C99" s="25" t="s">
        <v>1683</v>
      </c>
      <c r="D99" s="28" t="n">
        <v>46282.7118055556</v>
      </c>
      <c r="E99" s="12" t="n">
        <f aca="false">ROUND((F99-D99)*1440,0)</f>
        <v>2</v>
      </c>
      <c r="F99" s="28" t="n">
        <v>46282.7131944444</v>
      </c>
      <c r="G99" s="25" t="s">
        <v>1685</v>
      </c>
      <c r="H99" s="25"/>
      <c r="I99" s="25" t="str">
        <f aca="false">IF(E99&lt;=15,"Yes","No")</f>
        <v>Yes</v>
      </c>
    </row>
    <row r="100" customFormat="false" ht="15" hidden="false" customHeight="false" outlineLevel="0" collapsed="false">
      <c r="A100" s="23" t="n">
        <v>412352208</v>
      </c>
      <c r="B100" s="25" t="s">
        <v>1814</v>
      </c>
      <c r="C100" s="25" t="s">
        <v>1683</v>
      </c>
      <c r="D100" s="28" t="n">
        <v>46283.4375</v>
      </c>
      <c r="E100" s="12" t="n">
        <f aca="false">ROUND((F100-D100)*1440,0)</f>
        <v>12</v>
      </c>
      <c r="F100" s="28" t="n">
        <v>46283.4458333333</v>
      </c>
      <c r="G100" s="25" t="s">
        <v>1685</v>
      </c>
      <c r="H100" s="25"/>
      <c r="I100" s="25" t="str">
        <f aca="false">IF(E100&lt;=15,"Yes","No")</f>
        <v>Yes</v>
      </c>
    </row>
    <row r="101" customFormat="false" ht="15" hidden="false" customHeight="false" outlineLevel="0" collapsed="false">
      <c r="A101" s="23" t="n">
        <v>412352739</v>
      </c>
      <c r="B101" s="25" t="s">
        <v>1823</v>
      </c>
      <c r="C101" s="25" t="s">
        <v>1683</v>
      </c>
      <c r="D101" s="28" t="n">
        <v>46283.4479166667</v>
      </c>
      <c r="E101" s="12" t="n">
        <f aca="false">ROUND((F101-D101)*1440,0)</f>
        <v>7</v>
      </c>
      <c r="F101" s="28" t="n">
        <v>46283.4527777778</v>
      </c>
      <c r="G101" s="25" t="s">
        <v>1685</v>
      </c>
      <c r="H101" s="25"/>
      <c r="I101" s="25" t="str">
        <f aca="false">IF(E101&lt;=15,"Yes","No")</f>
        <v>Yes</v>
      </c>
    </row>
    <row r="102" customFormat="false" ht="15" hidden="false" customHeight="false" outlineLevel="0" collapsed="false">
      <c r="A102" s="23" t="n">
        <v>412351399</v>
      </c>
      <c r="B102" s="25" t="s">
        <v>1793</v>
      </c>
      <c r="C102" s="25" t="s">
        <v>1683</v>
      </c>
      <c r="D102" s="28" t="n">
        <v>46283.4791666667</v>
      </c>
      <c r="E102" s="12" t="n">
        <f aca="false">ROUND((F102-D102)*1440,0)</f>
        <v>13</v>
      </c>
      <c r="F102" s="28" t="n">
        <v>46283.4881944444</v>
      </c>
      <c r="G102" s="25" t="s">
        <v>1685</v>
      </c>
      <c r="H102" s="25"/>
      <c r="I102" s="25" t="str">
        <f aca="false">IF(E102&lt;=15,"Yes","No")</f>
        <v>Yes</v>
      </c>
    </row>
    <row r="103" customFormat="false" ht="15" hidden="false" customHeight="false" outlineLevel="0" collapsed="false">
      <c r="A103" s="23" t="n">
        <v>412352842</v>
      </c>
      <c r="B103" s="25" t="s">
        <v>1826</v>
      </c>
      <c r="C103" s="25" t="s">
        <v>1683</v>
      </c>
      <c r="D103" s="28" t="n">
        <v>46284.4076388889</v>
      </c>
      <c r="E103" s="12" t="n">
        <f aca="false">ROUND((F103-D103)*1440,0)</f>
        <v>9</v>
      </c>
      <c r="F103" s="28" t="n">
        <v>46284.4138888889</v>
      </c>
      <c r="G103" s="25" t="s">
        <v>1685</v>
      </c>
      <c r="H103" s="25"/>
      <c r="I103" s="25" t="str">
        <f aca="false">IF(E103&lt;=15,"Yes","No")</f>
        <v>Yes</v>
      </c>
    </row>
    <row r="104" customFormat="false" ht="15" hidden="false" customHeight="false" outlineLevel="0" collapsed="false">
      <c r="A104" s="23" t="n">
        <v>412350841</v>
      </c>
      <c r="B104" s="25" t="s">
        <v>1776</v>
      </c>
      <c r="C104" s="25" t="s">
        <v>1683</v>
      </c>
      <c r="D104" s="28" t="n">
        <v>46284.4965277778</v>
      </c>
      <c r="E104" s="12" t="n">
        <f aca="false">ROUND((F104-D104)*1440,0)</f>
        <v>6</v>
      </c>
      <c r="F104" s="28" t="n">
        <v>46284.5006944445</v>
      </c>
      <c r="G104" s="25" t="s">
        <v>1685</v>
      </c>
      <c r="H104" s="25"/>
      <c r="I104" s="25" t="str">
        <f aca="false">IF(E104&lt;=15,"Yes","No")</f>
        <v>Yes</v>
      </c>
    </row>
    <row r="105" customFormat="false" ht="15" hidden="false" customHeight="false" outlineLevel="0" collapsed="false">
      <c r="A105" s="23" t="n">
        <v>412351992</v>
      </c>
      <c r="B105" s="25" t="s">
        <v>1808</v>
      </c>
      <c r="C105" s="25" t="s">
        <v>3001</v>
      </c>
      <c r="D105" s="28" t="n">
        <v>46284.4979166667</v>
      </c>
      <c r="E105" s="12" t="n">
        <f aca="false">ROUND((F105-D105)*1440,0)</f>
        <v>10</v>
      </c>
      <c r="F105" s="28" t="n">
        <v>46284.5048611111</v>
      </c>
      <c r="G105" s="25" t="s">
        <v>119</v>
      </c>
      <c r="H105" s="25" t="s">
        <v>1809</v>
      </c>
      <c r="I105" s="25" t="str">
        <f aca="false">IF(E105&lt;=15,"Yes","No")</f>
        <v>Yes</v>
      </c>
    </row>
    <row r="106" customFormat="false" ht="15" hidden="false" customHeight="false" outlineLevel="0" collapsed="false">
      <c r="A106" s="23" t="n">
        <v>412350976</v>
      </c>
      <c r="B106" s="25" t="s">
        <v>1779</v>
      </c>
      <c r="C106" s="25" t="s">
        <v>1683</v>
      </c>
      <c r="D106" s="28" t="n">
        <v>46284.5</v>
      </c>
      <c r="E106" s="12" t="n">
        <f aca="false">ROUND((F106-D106)*1440,0)</f>
        <v>9</v>
      </c>
      <c r="F106" s="28" t="n">
        <v>46284.50625</v>
      </c>
      <c r="G106" s="25" t="s">
        <v>1685</v>
      </c>
      <c r="H106" s="25"/>
      <c r="I106" s="25" t="str">
        <f aca="false">IF(E106&lt;=15,"Yes","No")</f>
        <v>Yes</v>
      </c>
    </row>
    <row r="107" customFormat="false" ht="15" hidden="false" customHeight="false" outlineLevel="0" collapsed="false">
      <c r="A107" s="23" t="n">
        <v>412353251</v>
      </c>
      <c r="B107" s="25" t="s">
        <v>1837</v>
      </c>
      <c r="C107" s="25" t="s">
        <v>1683</v>
      </c>
      <c r="D107" s="28" t="n">
        <v>46284.5326388889</v>
      </c>
      <c r="E107" s="12" t="n">
        <f aca="false">ROUND((F107-D107)*1440,0)</f>
        <v>2</v>
      </c>
      <c r="F107" s="28" t="n">
        <v>46284.5340277778</v>
      </c>
      <c r="G107" s="25" t="s">
        <v>1685</v>
      </c>
      <c r="H107" s="25"/>
      <c r="I107" s="25" t="str">
        <f aca="false">IF(E107&lt;=15,"Yes","No")</f>
        <v>Yes</v>
      </c>
    </row>
    <row r="108" customFormat="false" ht="15" hidden="false" customHeight="false" outlineLevel="0" collapsed="false">
      <c r="A108" s="23" t="n">
        <v>412351160</v>
      </c>
      <c r="B108" s="25" t="s">
        <v>1784</v>
      </c>
      <c r="C108" s="25" t="s">
        <v>1825</v>
      </c>
      <c r="D108" s="28" t="n">
        <v>46284.6430555556</v>
      </c>
      <c r="E108" s="12" t="n">
        <f aca="false">ROUND((F108-D108)*1440,0)</f>
        <v>10</v>
      </c>
      <c r="F108" s="28" t="n">
        <v>46284.65</v>
      </c>
      <c r="G108" s="25" t="s">
        <v>1827</v>
      </c>
      <c r="H108" s="25"/>
      <c r="I108" s="25" t="str">
        <f aca="false">IF(E108&lt;=15,"Yes","No")</f>
        <v>Yes</v>
      </c>
    </row>
    <row r="109" customFormat="false" ht="15" hidden="false" customHeight="false" outlineLevel="0" collapsed="false">
      <c r="A109" s="23" t="n">
        <v>412349442</v>
      </c>
      <c r="B109" s="25" t="s">
        <v>1732</v>
      </c>
      <c r="C109" s="25" t="s">
        <v>1825</v>
      </c>
      <c r="D109" s="28" t="n">
        <v>46284.725</v>
      </c>
      <c r="E109" s="12" t="n">
        <f aca="false">ROUND((F109-D109)*1440,0)</f>
        <v>12</v>
      </c>
      <c r="F109" s="28" t="n">
        <v>46284.7333333333</v>
      </c>
      <c r="G109" s="25" t="s">
        <v>1827</v>
      </c>
      <c r="H109" s="25"/>
      <c r="I109" s="25" t="str">
        <f aca="false">IF(E109&lt;=15,"Yes","No")</f>
        <v>Yes</v>
      </c>
    </row>
    <row r="110" customFormat="false" ht="15" hidden="false" customHeight="false" outlineLevel="0" collapsed="false">
      <c r="A110" s="23" t="n">
        <v>412352109</v>
      </c>
      <c r="B110" s="25" t="s">
        <v>1811</v>
      </c>
      <c r="C110" s="25" t="s">
        <v>1683</v>
      </c>
      <c r="D110" s="28" t="n">
        <v>46285.3208333333</v>
      </c>
      <c r="E110" s="12" t="n">
        <f aca="false">ROUND((F110-D110)*1440,0)</f>
        <v>3</v>
      </c>
      <c r="F110" s="28" t="n">
        <v>46285.3229166667</v>
      </c>
      <c r="G110" s="25" t="s">
        <v>1685</v>
      </c>
      <c r="H110" s="25"/>
      <c r="I110" s="25" t="str">
        <f aca="false">IF(E110&lt;=15,"Yes","No")</f>
        <v>Yes</v>
      </c>
    </row>
    <row r="111" customFormat="false" ht="15" hidden="false" customHeight="false" outlineLevel="0" collapsed="false">
      <c r="A111" s="23" t="n">
        <v>412352929</v>
      </c>
      <c r="B111" s="25" t="s">
        <v>1828</v>
      </c>
      <c r="C111" s="25" t="s">
        <v>1683</v>
      </c>
      <c r="D111" s="28" t="n">
        <v>46285.5541666667</v>
      </c>
      <c r="E111" s="12" t="n">
        <f aca="false">ROUND((F111-D111)*1440,0)</f>
        <v>10</v>
      </c>
      <c r="F111" s="28" t="n">
        <v>46285.5611111111</v>
      </c>
      <c r="G111" s="25" t="s">
        <v>1685</v>
      </c>
      <c r="H111" s="25"/>
      <c r="I111" s="25" t="str">
        <f aca="false">IF(E111&lt;=15,"Yes","No")</f>
        <v>Yes</v>
      </c>
    </row>
    <row r="112" customFormat="false" ht="15" hidden="false" customHeight="false" outlineLevel="0" collapsed="false">
      <c r="A112" s="23" t="n">
        <v>412349442</v>
      </c>
      <c r="B112" s="25" t="s">
        <v>1732</v>
      </c>
      <c r="C112" s="25" t="s">
        <v>3001</v>
      </c>
      <c r="D112" s="28" t="n">
        <v>46285.5645833333</v>
      </c>
      <c r="E112" s="12" t="n">
        <f aca="false">ROUND((F112-D112)*1440,0)</f>
        <v>9</v>
      </c>
      <c r="F112" s="28" t="n">
        <v>46285.5708333333</v>
      </c>
      <c r="G112" s="25" t="s">
        <v>119</v>
      </c>
      <c r="H112" s="25" t="s">
        <v>1733</v>
      </c>
      <c r="I112" s="25" t="str">
        <f aca="false">IF(E112&lt;=15,"Yes","No")</f>
        <v>Yes</v>
      </c>
    </row>
    <row r="113" customFormat="false" ht="15" hidden="false" customHeight="false" outlineLevel="0" collapsed="false">
      <c r="A113" s="23" t="n">
        <v>412347816</v>
      </c>
      <c r="B113" s="25" t="s">
        <v>1688</v>
      </c>
      <c r="C113" s="25" t="s">
        <v>1825</v>
      </c>
      <c r="D113" s="28" t="n">
        <v>46285.5930555556</v>
      </c>
      <c r="E113" s="12" t="n">
        <f aca="false">ROUND((F113-D113)*1440,0)</f>
        <v>6</v>
      </c>
      <c r="F113" s="28" t="n">
        <v>46285.5972222222</v>
      </c>
      <c r="G113" s="25" t="s">
        <v>1827</v>
      </c>
      <c r="H113" s="25"/>
      <c r="I113" s="25" t="str">
        <f aca="false">IF(E113&lt;=15,"Yes","No")</f>
        <v>Yes</v>
      </c>
    </row>
    <row r="114" customFormat="false" ht="15" hidden="false" customHeight="false" outlineLevel="0" collapsed="false">
      <c r="A114" s="23" t="n">
        <v>412348925</v>
      </c>
      <c r="B114" s="25" t="s">
        <v>1716</v>
      </c>
      <c r="C114" s="25" t="s">
        <v>1825</v>
      </c>
      <c r="D114" s="28" t="n">
        <v>46286.35</v>
      </c>
      <c r="E114" s="12" t="n">
        <f aca="false">ROUND((F114-D114)*1440,0)</f>
        <v>11</v>
      </c>
      <c r="F114" s="28" t="n">
        <v>46286.3576388889</v>
      </c>
      <c r="G114" s="25" t="s">
        <v>1827</v>
      </c>
      <c r="H114" s="25"/>
      <c r="I114" s="25" t="str">
        <f aca="false">IF(E114&lt;=15,"Yes","No")</f>
        <v>Yes</v>
      </c>
    </row>
    <row r="115" customFormat="false" ht="15" hidden="false" customHeight="false" outlineLevel="0" collapsed="false">
      <c r="A115" s="23" t="n">
        <v>412351160</v>
      </c>
      <c r="B115" s="25" t="s">
        <v>1784</v>
      </c>
      <c r="C115" s="25" t="s">
        <v>3001</v>
      </c>
      <c r="D115" s="28" t="n">
        <v>46286.6645833333</v>
      </c>
      <c r="E115" s="12" t="n">
        <f aca="false">ROUND((F115-D115)*1440,0)</f>
        <v>8</v>
      </c>
      <c r="F115" s="28" t="n">
        <v>46286.6701388889</v>
      </c>
      <c r="G115" s="25" t="s">
        <v>119</v>
      </c>
      <c r="H115" s="25" t="s">
        <v>1785</v>
      </c>
      <c r="I115" s="25" t="str">
        <f aca="false">IF(E115&lt;=15,"Yes","No")</f>
        <v>Yes</v>
      </c>
    </row>
    <row r="116" customFormat="false" ht="15" hidden="false" customHeight="false" outlineLevel="0" collapsed="false">
      <c r="A116" s="23" t="n">
        <v>412351188</v>
      </c>
      <c r="B116" s="25" t="s">
        <v>1786</v>
      </c>
      <c r="C116" s="25" t="s">
        <v>1825</v>
      </c>
      <c r="D116" s="28" t="n">
        <v>46287.3388888889</v>
      </c>
      <c r="E116" s="12" t="n">
        <f aca="false">ROUND((F116-D116)*1440,0)</f>
        <v>4</v>
      </c>
      <c r="F116" s="28" t="n">
        <v>46287.3416666667</v>
      </c>
      <c r="G116" s="25" t="s">
        <v>1827</v>
      </c>
      <c r="H116" s="25"/>
      <c r="I116" s="25" t="str">
        <f aca="false">IF(E116&lt;=15,"Yes","No")</f>
        <v>Yes</v>
      </c>
    </row>
    <row r="117" customFormat="false" ht="15" hidden="false" customHeight="false" outlineLevel="0" collapsed="false">
      <c r="A117" s="23" t="n">
        <v>412348925</v>
      </c>
      <c r="B117" s="25" t="s">
        <v>1716</v>
      </c>
      <c r="C117" s="25" t="s">
        <v>3001</v>
      </c>
      <c r="D117" s="28" t="n">
        <v>46287.4381944445</v>
      </c>
      <c r="E117" s="12" t="n">
        <f aca="false">ROUND((F117-D117)*1440,0)</f>
        <v>5</v>
      </c>
      <c r="F117" s="28" t="n">
        <v>46287.4416666667</v>
      </c>
      <c r="G117" s="25" t="s">
        <v>119</v>
      </c>
      <c r="H117" s="25" t="s">
        <v>1717</v>
      </c>
      <c r="I117" s="25" t="str">
        <f aca="false">IF(E117&lt;=15,"Yes","No")</f>
        <v>Yes</v>
      </c>
    </row>
    <row r="118" customFormat="false" ht="15" hidden="false" customHeight="false" outlineLevel="0" collapsed="false">
      <c r="A118" s="23" t="n">
        <v>412351518</v>
      </c>
      <c r="B118" s="25" t="s">
        <v>1795</v>
      </c>
      <c r="C118" s="25" t="s">
        <v>1683</v>
      </c>
      <c r="D118" s="28" t="n">
        <v>46287.4631944444</v>
      </c>
      <c r="E118" s="12" t="n">
        <f aca="false">ROUND((F118-D118)*1440,0)</f>
        <v>6</v>
      </c>
      <c r="F118" s="28" t="n">
        <v>46287.4673611111</v>
      </c>
      <c r="G118" s="25" t="s">
        <v>1685</v>
      </c>
      <c r="H118" s="25"/>
      <c r="I118" s="25" t="str">
        <f aca="false">IF(E118&lt;=15,"Yes","No")</f>
        <v>Yes</v>
      </c>
    </row>
    <row r="119" customFormat="false" ht="15" hidden="false" customHeight="false" outlineLevel="0" collapsed="false">
      <c r="A119" s="23" t="n">
        <v>412347816</v>
      </c>
      <c r="B119" s="25" t="s">
        <v>1688</v>
      </c>
      <c r="C119" s="25" t="s">
        <v>3001</v>
      </c>
      <c r="D119" s="28" t="n">
        <v>46287.5340277778</v>
      </c>
      <c r="E119" s="12" t="n">
        <f aca="false">ROUND((F119-D119)*1440,0)</f>
        <v>5</v>
      </c>
      <c r="F119" s="28" t="n">
        <v>46287.5375</v>
      </c>
      <c r="G119" s="25" t="s">
        <v>119</v>
      </c>
      <c r="H119" s="25" t="s">
        <v>1689</v>
      </c>
      <c r="I119" s="25" t="str">
        <f aca="false">IF(E119&lt;=15,"Yes","No")</f>
        <v>Yes</v>
      </c>
    </row>
    <row r="120" customFormat="false" ht="15" hidden="false" customHeight="false" outlineLevel="0" collapsed="false">
      <c r="A120" s="23" t="n">
        <v>412353074</v>
      </c>
      <c r="B120" s="25" t="s">
        <v>1833</v>
      </c>
      <c r="C120" s="25" t="s">
        <v>1683</v>
      </c>
      <c r="D120" s="28" t="n">
        <v>46287.5625</v>
      </c>
      <c r="E120" s="12" t="n">
        <f aca="false">ROUND((F120-D120)*1440,0)</f>
        <v>10</v>
      </c>
      <c r="F120" s="28" t="n">
        <v>46287.5694444445</v>
      </c>
      <c r="G120" s="25" t="s">
        <v>1685</v>
      </c>
      <c r="H120" s="25"/>
      <c r="I120" s="25" t="str">
        <f aca="false">IF(E120&lt;=15,"Yes","No")</f>
        <v>Yes</v>
      </c>
    </row>
    <row r="121" customFormat="false" ht="15" hidden="false" customHeight="false" outlineLevel="0" collapsed="false">
      <c r="A121" s="23" t="n">
        <v>412352194</v>
      </c>
      <c r="B121" s="25" t="s">
        <v>1813</v>
      </c>
      <c r="C121" s="25" t="s">
        <v>1683</v>
      </c>
      <c r="D121" s="28" t="n">
        <v>46287.7055555556</v>
      </c>
      <c r="E121" s="12" t="n">
        <f aca="false">ROUND((F121-D121)*1440,0)</f>
        <v>10</v>
      </c>
      <c r="F121" s="28" t="n">
        <v>46287.7125</v>
      </c>
      <c r="G121" s="25" t="s">
        <v>1685</v>
      </c>
      <c r="H121" s="25"/>
      <c r="I121" s="25" t="str">
        <f aca="false">IF(E121&lt;=15,"Yes","No")</f>
        <v>Yes</v>
      </c>
    </row>
    <row r="122" customFormat="false" ht="15" hidden="false" customHeight="false" outlineLevel="0" collapsed="false">
      <c r="A122" s="23" t="n">
        <v>412351259</v>
      </c>
      <c r="B122" s="25" t="s">
        <v>1789</v>
      </c>
      <c r="C122" s="25" t="s">
        <v>1683</v>
      </c>
      <c r="D122" s="28" t="n">
        <v>46287.7319444444</v>
      </c>
      <c r="E122" s="12" t="n">
        <f aca="false">ROUND((F122-D122)*1440,0)</f>
        <v>6</v>
      </c>
      <c r="F122" s="28" t="n">
        <v>46287.7361111111</v>
      </c>
      <c r="G122" s="25" t="s">
        <v>1685</v>
      </c>
      <c r="H122" s="25"/>
      <c r="I122" s="25" t="str">
        <f aca="false">IF(E122&lt;=15,"Yes","No")</f>
        <v>Yes</v>
      </c>
    </row>
    <row r="123" customFormat="false" ht="15" hidden="false" customHeight="false" outlineLevel="0" collapsed="false">
      <c r="A123" s="23" t="n">
        <v>412348973</v>
      </c>
      <c r="B123" s="25" t="s">
        <v>1718</v>
      </c>
      <c r="C123" s="25" t="s">
        <v>3001</v>
      </c>
      <c r="D123" s="28" t="n">
        <v>46288.3048611111</v>
      </c>
      <c r="E123" s="12" t="n">
        <f aca="false">ROUND((F123-D123)*1440,0)</f>
        <v>12</v>
      </c>
      <c r="F123" s="28" t="n">
        <v>46288.3131944445</v>
      </c>
      <c r="G123" s="25" t="s">
        <v>119</v>
      </c>
      <c r="H123" s="25" t="s">
        <v>1719</v>
      </c>
      <c r="I123" s="25" t="str">
        <f aca="false">IF(E123&lt;=15,"Yes","No")</f>
        <v>Yes</v>
      </c>
    </row>
    <row r="124" customFormat="false" ht="15" hidden="false" customHeight="false" outlineLevel="0" collapsed="false">
      <c r="A124" s="23" t="n">
        <v>412351188</v>
      </c>
      <c r="B124" s="25" t="s">
        <v>1786</v>
      </c>
      <c r="C124" s="25" t="s">
        <v>3001</v>
      </c>
      <c r="D124" s="28" t="n">
        <v>46288.4055555556</v>
      </c>
      <c r="E124" s="12" t="n">
        <f aca="false">ROUND((F124-D124)*1440,0)</f>
        <v>2</v>
      </c>
      <c r="F124" s="28" t="n">
        <v>46288.4069444445</v>
      </c>
      <c r="G124" s="25" t="s">
        <v>119</v>
      </c>
      <c r="H124" s="25" t="s">
        <v>1787</v>
      </c>
      <c r="I124" s="25" t="str">
        <f aca="false">IF(E124&lt;=15,"Yes","No")</f>
        <v>Yes</v>
      </c>
    </row>
    <row r="125" customFormat="false" ht="15" hidden="false" customHeight="false" outlineLevel="0" collapsed="false">
      <c r="A125" s="23" t="n">
        <v>412353469</v>
      </c>
      <c r="B125" s="25" t="s">
        <v>1843</v>
      </c>
      <c r="C125" s="25" t="s">
        <v>1683</v>
      </c>
      <c r="D125" s="28" t="n">
        <v>46288.4486111111</v>
      </c>
      <c r="E125" s="12" t="n">
        <f aca="false">ROUND((F125-D125)*1440,0)</f>
        <v>10</v>
      </c>
      <c r="F125" s="28" t="n">
        <v>46288.4555555556</v>
      </c>
      <c r="G125" s="25" t="s">
        <v>1685</v>
      </c>
      <c r="H125" s="25"/>
      <c r="I125" s="25" t="str">
        <f aca="false">IF(E125&lt;=15,"Yes","No")</f>
        <v>Yes</v>
      </c>
    </row>
    <row r="126" customFormat="false" ht="15" hidden="false" customHeight="false" outlineLevel="0" collapsed="false">
      <c r="A126" s="23" t="n">
        <v>412348973</v>
      </c>
      <c r="B126" s="25" t="s">
        <v>1718</v>
      </c>
      <c r="C126" s="25" t="s">
        <v>1825</v>
      </c>
      <c r="D126" s="28" t="n">
        <v>46288.5194444444</v>
      </c>
      <c r="E126" s="12" t="n">
        <f aca="false">ROUND((F126-D126)*1440,0)</f>
        <v>1</v>
      </c>
      <c r="F126" s="28" t="n">
        <v>46288.5201388889</v>
      </c>
      <c r="G126" s="25" t="s">
        <v>1827</v>
      </c>
      <c r="H126" s="25"/>
      <c r="I126" s="25" t="str">
        <f aca="false">IF(E126&lt;=15,"Yes","No")</f>
        <v>Yes</v>
      </c>
    </row>
    <row r="127" customFormat="false" ht="15" hidden="false" customHeight="false" outlineLevel="0" collapsed="false">
      <c r="A127" s="23" t="n">
        <v>412353304</v>
      </c>
      <c r="B127" s="25" t="s">
        <v>1838</v>
      </c>
      <c r="C127" s="25" t="s">
        <v>1683</v>
      </c>
      <c r="D127" s="28" t="n">
        <v>46288.5388888889</v>
      </c>
      <c r="E127" s="12" t="n">
        <f aca="false">ROUND((F127-D127)*1440,0)</f>
        <v>6</v>
      </c>
      <c r="F127" s="28" t="n">
        <v>46288.5430555556</v>
      </c>
      <c r="G127" s="25" t="s">
        <v>1685</v>
      </c>
      <c r="H127" s="25"/>
      <c r="I127" s="25" t="str">
        <f aca="false">IF(E127&lt;=15,"Yes","No")</f>
        <v>Yes</v>
      </c>
    </row>
    <row r="128" customFormat="false" ht="15" hidden="false" customHeight="false" outlineLevel="0" collapsed="false">
      <c r="A128" s="23" t="n">
        <v>412353235</v>
      </c>
      <c r="B128" s="25" t="s">
        <v>1836</v>
      </c>
      <c r="C128" s="25" t="s">
        <v>1683</v>
      </c>
      <c r="D128" s="28" t="n">
        <v>46288.7145833333</v>
      </c>
      <c r="E128" s="12" t="n">
        <f aca="false">ROUND((F128-D128)*1440,0)</f>
        <v>1</v>
      </c>
      <c r="F128" s="28" t="n">
        <v>46288.7152777778</v>
      </c>
      <c r="G128" s="25" t="s">
        <v>1685</v>
      </c>
      <c r="H128" s="25"/>
      <c r="I128" s="25" t="str">
        <f aca="false">IF(E128&lt;=15,"Yes","No")</f>
        <v>Yes</v>
      </c>
    </row>
    <row r="129" customFormat="false" ht="15" hidden="false" customHeight="false" outlineLevel="0" collapsed="false">
      <c r="A129" s="23" t="n">
        <v>412354101</v>
      </c>
      <c r="B129" s="25" t="s">
        <v>1855</v>
      </c>
      <c r="C129" s="25" t="s">
        <v>1683</v>
      </c>
      <c r="D129" s="28" t="n">
        <v>46289.4055555556</v>
      </c>
      <c r="E129" s="12" t="n">
        <f aca="false">ROUND((F129-D129)*1440,0)</f>
        <v>3</v>
      </c>
      <c r="F129" s="28" t="n">
        <v>46289.4076388889</v>
      </c>
      <c r="G129" s="25" t="s">
        <v>1685</v>
      </c>
      <c r="H129" s="25"/>
      <c r="I129" s="25" t="str">
        <f aca="false">IF(E129&lt;=15,"Yes","No")</f>
        <v>Yes</v>
      </c>
    </row>
    <row r="130" customFormat="false" ht="15" hidden="false" customHeight="false" outlineLevel="0" collapsed="false">
      <c r="A130" s="23" t="n">
        <v>412351629</v>
      </c>
      <c r="B130" s="25" t="s">
        <v>1798</v>
      </c>
      <c r="C130" s="25" t="s">
        <v>1825</v>
      </c>
      <c r="D130" s="28" t="n">
        <v>46289.4506944444</v>
      </c>
      <c r="E130" s="12" t="n">
        <f aca="false">ROUND((F130-D130)*1440,0)</f>
        <v>9</v>
      </c>
      <c r="F130" s="28" t="n">
        <v>46289.4569444444</v>
      </c>
      <c r="G130" s="25" t="s">
        <v>1827</v>
      </c>
      <c r="H130" s="25"/>
      <c r="I130" s="25" t="str">
        <f aca="false">IF(E130&lt;=15,"Yes","No")</f>
        <v>Yes</v>
      </c>
    </row>
    <row r="131" customFormat="false" ht="15" hidden="false" customHeight="false" outlineLevel="0" collapsed="false">
      <c r="A131" s="23" t="n">
        <v>412354004</v>
      </c>
      <c r="B131" s="25" t="s">
        <v>1852</v>
      </c>
      <c r="C131" s="25" t="s">
        <v>1683</v>
      </c>
      <c r="D131" s="28" t="n">
        <v>46289.5034722222</v>
      </c>
      <c r="E131" s="12" t="n">
        <f aca="false">ROUND((F131-D131)*1440,0)</f>
        <v>1</v>
      </c>
      <c r="F131" s="28" t="n">
        <v>46289.5041666667</v>
      </c>
      <c r="G131" s="25" t="s">
        <v>1685</v>
      </c>
      <c r="H131" s="25"/>
      <c r="I131" s="25" t="str">
        <f aca="false">IF(E131&lt;=15,"Yes","No")</f>
        <v>Yes</v>
      </c>
    </row>
    <row r="132" customFormat="false" ht="15" hidden="false" customHeight="false" outlineLevel="0" collapsed="false">
      <c r="A132" s="23" t="n">
        <v>412351593</v>
      </c>
      <c r="B132" s="25" t="s">
        <v>1797</v>
      </c>
      <c r="C132" s="25" t="s">
        <v>1683</v>
      </c>
      <c r="D132" s="28" t="n">
        <v>46289.5173611111</v>
      </c>
      <c r="E132" s="12" t="n">
        <f aca="false">ROUND((F132-D132)*1440,0)</f>
        <v>13</v>
      </c>
      <c r="F132" s="28" t="n">
        <v>46289.5263888889</v>
      </c>
      <c r="G132" s="25" t="s">
        <v>1685</v>
      </c>
      <c r="H132" s="25"/>
      <c r="I132" s="25" t="str">
        <f aca="false">IF(E132&lt;=15,"Yes","No")</f>
        <v>Yes</v>
      </c>
    </row>
    <row r="133" customFormat="false" ht="15" hidden="false" customHeight="false" outlineLevel="0" collapsed="false">
      <c r="A133" s="23" t="n">
        <v>412354198</v>
      </c>
      <c r="B133" s="25" t="s">
        <v>1857</v>
      </c>
      <c r="C133" s="25" t="s">
        <v>1683</v>
      </c>
      <c r="D133" s="28" t="n">
        <v>46289.5583333333</v>
      </c>
      <c r="E133" s="12" t="n">
        <f aca="false">ROUND((F133-D133)*1440,0)</f>
        <v>1</v>
      </c>
      <c r="F133" s="28" t="n">
        <v>46289.5590277778</v>
      </c>
      <c r="G133" s="25" t="s">
        <v>1685</v>
      </c>
      <c r="H133" s="25"/>
      <c r="I133" s="25" t="str">
        <f aca="false">IF(E133&lt;=15,"Yes","No")</f>
        <v>Yes</v>
      </c>
    </row>
    <row r="134" customFormat="false" ht="15" hidden="false" customHeight="false" outlineLevel="0" collapsed="false">
      <c r="A134" s="23" t="n">
        <v>412353320</v>
      </c>
      <c r="B134" s="25" t="s">
        <v>1840</v>
      </c>
      <c r="C134" s="25" t="s">
        <v>1683</v>
      </c>
      <c r="D134" s="28" t="n">
        <v>46289.5923611111</v>
      </c>
      <c r="E134" s="12" t="n">
        <f aca="false">ROUND((F134-D134)*1440,0)</f>
        <v>4</v>
      </c>
      <c r="F134" s="28" t="n">
        <v>46289.5951388889</v>
      </c>
      <c r="G134" s="25" t="s">
        <v>1685</v>
      </c>
      <c r="H134" s="25"/>
      <c r="I134" s="25" t="str">
        <f aca="false">IF(E134&lt;=15,"Yes","No")</f>
        <v>Yes</v>
      </c>
    </row>
    <row r="135" customFormat="false" ht="15" hidden="false" customHeight="false" outlineLevel="0" collapsed="false">
      <c r="A135" s="23" t="n">
        <v>412353375</v>
      </c>
      <c r="B135" s="25" t="s">
        <v>1841</v>
      </c>
      <c r="C135" s="25" t="s">
        <v>1683</v>
      </c>
      <c r="D135" s="28" t="n">
        <v>46289.6381944444</v>
      </c>
      <c r="E135" s="12" t="n">
        <f aca="false">ROUND((F135-D135)*1440,0)</f>
        <v>1</v>
      </c>
      <c r="F135" s="28" t="n">
        <v>46289.6388888889</v>
      </c>
      <c r="G135" s="25" t="s">
        <v>1685</v>
      </c>
      <c r="H135" s="25"/>
      <c r="I135" s="25" t="str">
        <f aca="false">IF(E135&lt;=15,"Yes","No")</f>
        <v>Yes</v>
      </c>
    </row>
    <row r="136" customFormat="false" ht="15" hidden="false" customHeight="false" outlineLevel="0" collapsed="false">
      <c r="A136" s="23" t="n">
        <v>412352598</v>
      </c>
      <c r="B136" s="25" t="s">
        <v>1820</v>
      </c>
      <c r="C136" s="25" t="s">
        <v>1683</v>
      </c>
      <c r="D136" s="28" t="n">
        <v>46289.6423611111</v>
      </c>
      <c r="E136" s="12" t="n">
        <f aca="false">ROUND((F136-D136)*1440,0)</f>
        <v>8</v>
      </c>
      <c r="F136" s="28" t="n">
        <v>46289.6479166667</v>
      </c>
      <c r="G136" s="25" t="s">
        <v>1685</v>
      </c>
      <c r="H136" s="25"/>
      <c r="I136" s="25" t="str">
        <f aca="false">IF(E136&lt;=15,"Yes","No")</f>
        <v>Yes</v>
      </c>
    </row>
    <row r="137" customFormat="false" ht="15" hidden="false" customHeight="false" outlineLevel="0" collapsed="false">
      <c r="A137" s="23" t="n">
        <v>412352380</v>
      </c>
      <c r="B137" s="25" t="s">
        <v>1818</v>
      </c>
      <c r="C137" s="25" t="s">
        <v>1683</v>
      </c>
      <c r="D137" s="28" t="n">
        <v>46289.725</v>
      </c>
      <c r="E137" s="12" t="n">
        <f aca="false">ROUND((F137-D137)*1440,0)</f>
        <v>7</v>
      </c>
      <c r="F137" s="28" t="n">
        <v>46289.7298611111</v>
      </c>
      <c r="G137" s="25" t="s">
        <v>1685</v>
      </c>
      <c r="H137" s="25"/>
      <c r="I137" s="25" t="str">
        <f aca="false">IF(E137&lt;=15,"Yes","No")</f>
        <v>Yes</v>
      </c>
    </row>
    <row r="138" customFormat="false" ht="15" hidden="false" customHeight="false" outlineLevel="0" collapsed="false">
      <c r="A138" s="23" t="n">
        <v>412353839</v>
      </c>
      <c r="B138" s="25" t="s">
        <v>1848</v>
      </c>
      <c r="C138" s="25" t="s">
        <v>1683</v>
      </c>
      <c r="D138" s="28" t="n">
        <v>46290.3354166667</v>
      </c>
      <c r="E138" s="12" t="n">
        <f aca="false">ROUND((F138-D138)*1440,0)</f>
        <v>13</v>
      </c>
      <c r="F138" s="28" t="n">
        <v>46290.3444444445</v>
      </c>
      <c r="G138" s="25" t="s">
        <v>1685</v>
      </c>
      <c r="H138" s="25"/>
      <c r="I138" s="25" t="str">
        <f aca="false">IF(E138&lt;=15,"Yes","No")</f>
        <v>Yes</v>
      </c>
    </row>
    <row r="139" customFormat="false" ht="15" hidden="false" customHeight="false" outlineLevel="0" collapsed="false">
      <c r="A139" s="23" t="n">
        <v>412352775</v>
      </c>
      <c r="B139" s="25" t="s">
        <v>1824</v>
      </c>
      <c r="C139" s="25" t="s">
        <v>1683</v>
      </c>
      <c r="D139" s="28" t="n">
        <v>46290.3604166667</v>
      </c>
      <c r="E139" s="12" t="n">
        <f aca="false">ROUND((F139-D139)*1440,0)</f>
        <v>1</v>
      </c>
      <c r="F139" s="28" t="n">
        <v>46290.3611111111</v>
      </c>
      <c r="G139" s="25" t="s">
        <v>1685</v>
      </c>
      <c r="H139" s="25"/>
      <c r="I139" s="25" t="str">
        <f aca="false">IF(E139&lt;=15,"Yes","No")</f>
        <v>Yes</v>
      </c>
    </row>
    <row r="140" customFormat="false" ht="15" hidden="false" customHeight="false" outlineLevel="0" collapsed="false">
      <c r="A140" s="23" t="n">
        <v>412354511</v>
      </c>
      <c r="B140" s="25" t="s">
        <v>1863</v>
      </c>
      <c r="C140" s="25" t="s">
        <v>1683</v>
      </c>
      <c r="D140" s="28" t="n">
        <v>46290.4958333333</v>
      </c>
      <c r="E140" s="12" t="n">
        <f aca="false">ROUND((F140-D140)*1440,0)</f>
        <v>3</v>
      </c>
      <c r="F140" s="28" t="n">
        <v>46290.4979166667</v>
      </c>
      <c r="G140" s="25" t="s">
        <v>1685</v>
      </c>
      <c r="H140" s="25"/>
      <c r="I140" s="25" t="str">
        <f aca="false">IF(E140&lt;=15,"Yes","No")</f>
        <v>Yes</v>
      </c>
    </row>
    <row r="141" customFormat="false" ht="15" hidden="false" customHeight="false" outlineLevel="0" collapsed="false">
      <c r="A141" s="23" t="n">
        <v>412353304</v>
      </c>
      <c r="B141" s="25" t="s">
        <v>1838</v>
      </c>
      <c r="C141" s="25" t="s">
        <v>1825</v>
      </c>
      <c r="D141" s="28" t="n">
        <v>46290.5208333333</v>
      </c>
      <c r="E141" s="12" t="n">
        <f aca="false">ROUND((F141-D141)*1440,0)</f>
        <v>6</v>
      </c>
      <c r="F141" s="28" t="n">
        <v>46290.525</v>
      </c>
      <c r="G141" s="25" t="s">
        <v>1827</v>
      </c>
      <c r="H141" s="25"/>
      <c r="I141" s="25" t="str">
        <f aca="false">IF(E141&lt;=15,"Yes","No")</f>
        <v>Yes</v>
      </c>
    </row>
    <row r="142" customFormat="false" ht="15" hidden="false" customHeight="false" outlineLevel="0" collapsed="false">
      <c r="A142" s="23" t="n">
        <v>412354022</v>
      </c>
      <c r="B142" s="25" t="s">
        <v>1853</v>
      </c>
      <c r="C142" s="25" t="s">
        <v>1683</v>
      </c>
      <c r="D142" s="28" t="n">
        <v>46290.6131944444</v>
      </c>
      <c r="E142" s="12" t="n">
        <f aca="false">ROUND((F142-D142)*1440,0)</f>
        <v>7</v>
      </c>
      <c r="F142" s="28" t="n">
        <v>46290.6180555556</v>
      </c>
      <c r="G142" s="25" t="s">
        <v>1685</v>
      </c>
      <c r="H142" s="25"/>
      <c r="I142" s="25" t="str">
        <f aca="false">IF(E142&lt;=15,"Yes","No")</f>
        <v>Yes</v>
      </c>
    </row>
    <row r="143" customFormat="false" ht="15" hidden="false" customHeight="false" outlineLevel="0" collapsed="false">
      <c r="A143" s="23" t="n">
        <v>412353435</v>
      </c>
      <c r="B143" s="25" t="s">
        <v>1842</v>
      </c>
      <c r="C143" s="25" t="s">
        <v>1683</v>
      </c>
      <c r="D143" s="28" t="n">
        <v>46290.7145833333</v>
      </c>
      <c r="E143" s="12" t="n">
        <f aca="false">ROUND((F143-D143)*1440,0)</f>
        <v>6</v>
      </c>
      <c r="F143" s="28" t="n">
        <v>46290.71875</v>
      </c>
      <c r="G143" s="25" t="s">
        <v>1685</v>
      </c>
      <c r="H143" s="25"/>
      <c r="I143" s="25" t="str">
        <f aca="false">IF(E143&lt;=15,"Yes","No")</f>
        <v>Yes</v>
      </c>
    </row>
    <row r="144" customFormat="false" ht="15" hidden="false" customHeight="false" outlineLevel="0" collapsed="false">
      <c r="A144" s="23" t="n">
        <v>412351629</v>
      </c>
      <c r="B144" s="25" t="s">
        <v>1798</v>
      </c>
      <c r="C144" s="25" t="s">
        <v>3001</v>
      </c>
      <c r="D144" s="28" t="n">
        <v>46290.7784722222</v>
      </c>
      <c r="E144" s="12" t="n">
        <f aca="false">ROUND((F144-D144)*1440,0)</f>
        <v>2</v>
      </c>
      <c r="F144" s="28" t="n">
        <v>46290.7798611111</v>
      </c>
      <c r="G144" s="25" t="s">
        <v>119</v>
      </c>
      <c r="H144" s="25" t="s">
        <v>1799</v>
      </c>
      <c r="I144" s="25" t="str">
        <f aca="false">IF(E144&lt;=15,"Yes","No")</f>
        <v>Yes</v>
      </c>
    </row>
    <row r="145" customFormat="false" ht="15" hidden="false" customHeight="false" outlineLevel="0" collapsed="false">
      <c r="A145" s="23" t="n">
        <v>412353569</v>
      </c>
      <c r="B145" s="25" t="s">
        <v>1844</v>
      </c>
      <c r="C145" s="25" t="s">
        <v>1683</v>
      </c>
      <c r="D145" s="28" t="n">
        <v>46291.3020833333</v>
      </c>
      <c r="E145" s="12" t="n">
        <f aca="false">ROUND((F145-D145)*1440,0)</f>
        <v>1</v>
      </c>
      <c r="F145" s="28" t="n">
        <v>46291.3027777778</v>
      </c>
      <c r="G145" s="25" t="s">
        <v>1685</v>
      </c>
      <c r="H145" s="25"/>
      <c r="I145" s="25" t="str">
        <f aca="false">IF(E145&lt;=15,"Yes","No")</f>
        <v>Yes</v>
      </c>
    </row>
    <row r="146" customFormat="false" ht="15" hidden="false" customHeight="false" outlineLevel="0" collapsed="false">
      <c r="A146" s="23" t="n">
        <v>412349976</v>
      </c>
      <c r="B146" s="25" t="s">
        <v>1747</v>
      </c>
      <c r="C146" s="25" t="s">
        <v>1825</v>
      </c>
      <c r="D146" s="28" t="n">
        <v>46291.34375</v>
      </c>
      <c r="E146" s="12" t="n">
        <f aca="false">ROUND((F146-D146)*1440,0)</f>
        <v>13</v>
      </c>
      <c r="F146" s="28" t="n">
        <v>46291.3527777778</v>
      </c>
      <c r="G146" s="25" t="s">
        <v>1827</v>
      </c>
      <c r="H146" s="25"/>
      <c r="I146" s="25" t="str">
        <f aca="false">IF(E146&lt;=15,"Yes","No")</f>
        <v>Yes</v>
      </c>
    </row>
    <row r="147" customFormat="false" ht="15" hidden="false" customHeight="false" outlineLevel="0" collapsed="false">
      <c r="A147" s="23" t="n">
        <v>412351744</v>
      </c>
      <c r="B147" s="25" t="s">
        <v>1801</v>
      </c>
      <c r="C147" s="25" t="s">
        <v>1825</v>
      </c>
      <c r="D147" s="28" t="n">
        <v>46291.3701388889</v>
      </c>
      <c r="E147" s="12" t="n">
        <f aca="false">ROUND((F147-D147)*1440,0)</f>
        <v>8</v>
      </c>
      <c r="F147" s="28" t="n">
        <v>46291.3756944445</v>
      </c>
      <c r="G147" s="25" t="s">
        <v>1827</v>
      </c>
      <c r="H147" s="25"/>
      <c r="I147" s="25" t="str">
        <f aca="false">IF(E147&lt;=15,"Yes","No")</f>
        <v>Yes</v>
      </c>
    </row>
    <row r="148" customFormat="false" ht="15" hidden="false" customHeight="false" outlineLevel="0" collapsed="false">
      <c r="A148" s="23" t="n">
        <v>412350607</v>
      </c>
      <c r="B148" s="25" t="s">
        <v>1770</v>
      </c>
      <c r="C148" s="25" t="s">
        <v>1825</v>
      </c>
      <c r="D148" s="28" t="n">
        <v>46291.4013888889</v>
      </c>
      <c r="E148" s="12" t="n">
        <f aca="false">ROUND((F148-D148)*1440,0)</f>
        <v>8</v>
      </c>
      <c r="F148" s="28" t="n">
        <v>46291.4069444445</v>
      </c>
      <c r="G148" s="25" t="s">
        <v>1827</v>
      </c>
      <c r="H148" s="25"/>
      <c r="I148" s="25" t="str">
        <f aca="false">IF(E148&lt;=15,"Yes","No")</f>
        <v>Yes</v>
      </c>
    </row>
    <row r="149" customFormat="false" ht="15" hidden="false" customHeight="false" outlineLevel="0" collapsed="false">
      <c r="A149" s="23" t="n">
        <v>412353817</v>
      </c>
      <c r="B149" s="25" t="s">
        <v>1847</v>
      </c>
      <c r="C149" s="25" t="s">
        <v>1683</v>
      </c>
      <c r="D149" s="28" t="n">
        <v>46291.4069444445</v>
      </c>
      <c r="E149" s="12" t="n">
        <f aca="false">ROUND((F149-D149)*1440,0)</f>
        <v>3</v>
      </c>
      <c r="F149" s="28" t="n">
        <v>46291.4090277778</v>
      </c>
      <c r="G149" s="25" t="s">
        <v>1685</v>
      </c>
      <c r="H149" s="25"/>
      <c r="I149" s="25" t="str">
        <f aca="false">IF(E149&lt;=15,"Yes","No")</f>
        <v>Yes</v>
      </c>
    </row>
    <row r="150" customFormat="false" ht="15" hidden="false" customHeight="false" outlineLevel="0" collapsed="false">
      <c r="A150" s="23" t="n">
        <v>412350607</v>
      </c>
      <c r="B150" s="25" t="s">
        <v>1770</v>
      </c>
      <c r="C150" s="25" t="s">
        <v>3001</v>
      </c>
      <c r="D150" s="28" t="n">
        <v>46291.5597222222</v>
      </c>
      <c r="E150" s="12" t="n">
        <f aca="false">ROUND((F150-D150)*1440,0)</f>
        <v>9</v>
      </c>
      <c r="F150" s="28" t="n">
        <v>46291.5659722222</v>
      </c>
      <c r="G150" s="25" t="s">
        <v>119</v>
      </c>
      <c r="H150" s="25" t="s">
        <v>1771</v>
      </c>
      <c r="I150" s="25" t="str">
        <f aca="false">IF(E150&lt;=15,"Yes","No")</f>
        <v>Yes</v>
      </c>
    </row>
    <row r="151" customFormat="false" ht="15" hidden="false" customHeight="false" outlineLevel="0" collapsed="false">
      <c r="A151" s="23" t="n">
        <v>412353152</v>
      </c>
      <c r="B151" s="25" t="s">
        <v>1835</v>
      </c>
      <c r="C151" s="25" t="s">
        <v>1683</v>
      </c>
      <c r="D151" s="28" t="n">
        <v>46292.3361111111</v>
      </c>
      <c r="E151" s="12" t="n">
        <f aca="false">ROUND((F151-D151)*1440,0)</f>
        <v>4</v>
      </c>
      <c r="F151" s="28" t="n">
        <v>46292.3388888889</v>
      </c>
      <c r="G151" s="25" t="s">
        <v>1685</v>
      </c>
      <c r="H151" s="25"/>
      <c r="I151" s="25" t="str">
        <f aca="false">IF(E151&lt;=15,"Yes","No")</f>
        <v>Yes</v>
      </c>
    </row>
    <row r="152" customFormat="false" ht="15" hidden="false" customHeight="false" outlineLevel="0" collapsed="false">
      <c r="A152" s="23" t="n">
        <v>412352629</v>
      </c>
      <c r="B152" s="25" t="s">
        <v>1821</v>
      </c>
      <c r="C152" s="25" t="s">
        <v>1683</v>
      </c>
      <c r="D152" s="28" t="n">
        <v>46292.4125</v>
      </c>
      <c r="E152" s="12" t="n">
        <f aca="false">ROUND((F152-D152)*1440,0)</f>
        <v>4</v>
      </c>
      <c r="F152" s="28" t="n">
        <v>46292.4152777778</v>
      </c>
      <c r="G152" s="25" t="s">
        <v>1685</v>
      </c>
      <c r="H152" s="25"/>
      <c r="I152" s="25" t="str">
        <f aca="false">IF(E152&lt;=15,"Yes","No")</f>
        <v>Yes</v>
      </c>
    </row>
    <row r="153" customFormat="false" ht="15" hidden="false" customHeight="false" outlineLevel="0" collapsed="false">
      <c r="A153" s="23" t="n">
        <v>412354630</v>
      </c>
      <c r="B153" s="25" t="s">
        <v>1865</v>
      </c>
      <c r="C153" s="25" t="s">
        <v>1683</v>
      </c>
      <c r="D153" s="28" t="n">
        <v>46292.4625</v>
      </c>
      <c r="E153" s="12" t="n">
        <f aca="false">ROUND((F153-D153)*1440,0)</f>
        <v>7</v>
      </c>
      <c r="F153" s="28" t="n">
        <v>46292.4673611111</v>
      </c>
      <c r="G153" s="25" t="s">
        <v>1685</v>
      </c>
      <c r="H153" s="25"/>
      <c r="I153" s="25" t="str">
        <f aca="false">IF(E153&lt;=15,"Yes","No")</f>
        <v>Yes</v>
      </c>
    </row>
    <row r="154" customFormat="false" ht="15" hidden="false" customHeight="false" outlineLevel="0" collapsed="false">
      <c r="A154" s="23" t="n">
        <v>412352671</v>
      </c>
      <c r="B154" s="25" t="s">
        <v>1822</v>
      </c>
      <c r="C154" s="25" t="s">
        <v>1683</v>
      </c>
      <c r="D154" s="28" t="n">
        <v>46292.46875</v>
      </c>
      <c r="E154" s="12" t="n">
        <f aca="false">ROUND((F154-D154)*1440,0)</f>
        <v>6</v>
      </c>
      <c r="F154" s="28" t="n">
        <v>46292.4729166667</v>
      </c>
      <c r="G154" s="25" t="s">
        <v>1685</v>
      </c>
      <c r="H154" s="25"/>
      <c r="I154" s="25" t="str">
        <f aca="false">IF(E154&lt;=15,"Yes","No")</f>
        <v>Yes</v>
      </c>
    </row>
    <row r="155" customFormat="false" ht="15" hidden="false" customHeight="false" outlineLevel="0" collapsed="false">
      <c r="A155" s="23" t="n">
        <v>412353032</v>
      </c>
      <c r="B155" s="25" t="s">
        <v>1832</v>
      </c>
      <c r="C155" s="25" t="s">
        <v>1683</v>
      </c>
      <c r="D155" s="28" t="n">
        <v>46292.5888888889</v>
      </c>
      <c r="E155" s="12" t="n">
        <f aca="false">ROUND((F155-D155)*1440,0)</f>
        <v>4</v>
      </c>
      <c r="F155" s="28" t="n">
        <v>46292.5916666667</v>
      </c>
      <c r="G155" s="25" t="s">
        <v>1685</v>
      </c>
      <c r="H155" s="25"/>
      <c r="I155" s="25" t="str">
        <f aca="false">IF(E155&lt;=15,"Yes","No")</f>
        <v>Yes</v>
      </c>
    </row>
    <row r="156" customFormat="false" ht="15" hidden="false" customHeight="false" outlineLevel="0" collapsed="false">
      <c r="A156" s="23" t="n">
        <v>412350494</v>
      </c>
      <c r="B156" s="25" t="s">
        <v>1766</v>
      </c>
      <c r="C156" s="25" t="s">
        <v>1825</v>
      </c>
      <c r="D156" s="28" t="n">
        <v>46292.64375</v>
      </c>
      <c r="E156" s="12" t="n">
        <f aca="false">ROUND((F156-D156)*1440,0)</f>
        <v>1</v>
      </c>
      <c r="F156" s="28" t="n">
        <v>46292.6444444444</v>
      </c>
      <c r="G156" s="25" t="s">
        <v>1827</v>
      </c>
      <c r="H156" s="25"/>
      <c r="I156" s="25" t="str">
        <f aca="false">IF(E156&lt;=15,"Yes","No")</f>
        <v>Yes</v>
      </c>
    </row>
    <row r="157" customFormat="false" ht="15" hidden="false" customHeight="false" outlineLevel="0" collapsed="false">
      <c r="A157" s="23" t="n">
        <v>412353783</v>
      </c>
      <c r="B157" s="25" t="s">
        <v>1846</v>
      </c>
      <c r="C157" s="25" t="s">
        <v>1683</v>
      </c>
      <c r="D157" s="28" t="n">
        <v>46292.7055555556</v>
      </c>
      <c r="E157" s="12" t="n">
        <f aca="false">ROUND((F157-D157)*1440,0)</f>
        <v>5</v>
      </c>
      <c r="F157" s="28" t="n">
        <v>46292.7090277778</v>
      </c>
      <c r="G157" s="25" t="s">
        <v>1685</v>
      </c>
      <c r="H157" s="25"/>
      <c r="I157" s="25" t="str">
        <f aca="false">IF(E157&lt;=15,"Yes","No")</f>
        <v>Yes</v>
      </c>
    </row>
    <row r="158" customFormat="false" ht="15" hidden="false" customHeight="false" outlineLevel="0" collapsed="false">
      <c r="A158" s="23" t="n">
        <v>412349976</v>
      </c>
      <c r="B158" s="25" t="s">
        <v>1747</v>
      </c>
      <c r="C158" s="25" t="s">
        <v>3001</v>
      </c>
      <c r="D158" s="28" t="n">
        <v>46292.7597222222</v>
      </c>
      <c r="E158" s="12" t="n">
        <f aca="false">ROUND((F158-D158)*1440,0)</f>
        <v>12</v>
      </c>
      <c r="F158" s="28" t="n">
        <v>46292.7680555556</v>
      </c>
      <c r="G158" s="25" t="s">
        <v>119</v>
      </c>
      <c r="H158" s="25" t="s">
        <v>1748</v>
      </c>
      <c r="I158" s="25" t="str">
        <f aca="false">IF(E158&lt;=15,"Yes","No")</f>
        <v>Yes</v>
      </c>
    </row>
    <row r="159" customFormat="false" ht="15" hidden="false" customHeight="false" outlineLevel="0" collapsed="false">
      <c r="A159" s="23" t="n">
        <v>412353304</v>
      </c>
      <c r="B159" s="25" t="s">
        <v>1838</v>
      </c>
      <c r="C159" s="25" t="s">
        <v>3001</v>
      </c>
      <c r="D159" s="28" t="n">
        <v>46292.7597222222</v>
      </c>
      <c r="E159" s="12" t="n">
        <f aca="false">ROUND((F159-D159)*1440,0)</f>
        <v>5</v>
      </c>
      <c r="F159" s="28" t="n">
        <v>46292.7631944444</v>
      </c>
      <c r="G159" s="25" t="s">
        <v>119</v>
      </c>
      <c r="H159" s="25" t="s">
        <v>1839</v>
      </c>
      <c r="I159" s="25" t="str">
        <f aca="false">IF(E159&lt;=15,"Yes","No")</f>
        <v>Yes</v>
      </c>
    </row>
    <row r="160" customFormat="false" ht="15" hidden="false" customHeight="false" outlineLevel="0" collapsed="false">
      <c r="A160" s="23" t="n">
        <v>412353101</v>
      </c>
      <c r="B160" s="25" t="s">
        <v>1834</v>
      </c>
      <c r="C160" s="25" t="s">
        <v>1683</v>
      </c>
      <c r="D160" s="28" t="n">
        <v>46293.3263888889</v>
      </c>
      <c r="E160" s="12" t="n">
        <f aca="false">ROUND((F160-D160)*1440,0)</f>
        <v>11</v>
      </c>
      <c r="F160" s="28" t="n">
        <v>46293.3340277778</v>
      </c>
      <c r="G160" s="25" t="s">
        <v>1685</v>
      </c>
      <c r="H160" s="25"/>
      <c r="I160" s="25" t="str">
        <f aca="false">IF(E160&lt;=15,"Yes","No")</f>
        <v>Yes</v>
      </c>
    </row>
    <row r="161" customFormat="false" ht="15" hidden="false" customHeight="false" outlineLevel="0" collapsed="false">
      <c r="A161" s="23" t="n">
        <v>412351744</v>
      </c>
      <c r="B161" s="25" t="s">
        <v>1801</v>
      </c>
      <c r="C161" s="25" t="s">
        <v>3001</v>
      </c>
      <c r="D161" s="28" t="n">
        <v>46293.3756944445</v>
      </c>
      <c r="E161" s="12" t="n">
        <f aca="false">ROUND((F161-D161)*1440,0)</f>
        <v>5</v>
      </c>
      <c r="F161" s="28" t="n">
        <v>46293.3791666667</v>
      </c>
      <c r="G161" s="25" t="s">
        <v>119</v>
      </c>
      <c r="H161" s="25" t="s">
        <v>1802</v>
      </c>
      <c r="I161" s="25" t="str">
        <f aca="false">IF(E161&lt;=15,"Yes","No")</f>
        <v>Yes</v>
      </c>
    </row>
    <row r="162" customFormat="false" ht="15" hidden="false" customHeight="false" outlineLevel="0" collapsed="false">
      <c r="A162" s="23" t="n">
        <v>412354261</v>
      </c>
      <c r="B162" s="25" t="s">
        <v>1858</v>
      </c>
      <c r="C162" s="25" t="s">
        <v>1683</v>
      </c>
      <c r="D162" s="28" t="n">
        <v>46293.5548611111</v>
      </c>
      <c r="E162" s="12" t="n">
        <f aca="false">ROUND((F162-D162)*1440,0)</f>
        <v>4</v>
      </c>
      <c r="F162" s="28" t="n">
        <v>46293.5576388889</v>
      </c>
      <c r="G162" s="25" t="s">
        <v>1685</v>
      </c>
      <c r="H162" s="25"/>
      <c r="I162" s="25" t="str">
        <f aca="false">IF(E162&lt;=15,"Yes","No")</f>
        <v>Yes</v>
      </c>
    </row>
    <row r="163" customFormat="false" ht="15" hidden="false" customHeight="false" outlineLevel="0" collapsed="false">
      <c r="A163" s="23" t="n">
        <v>412352208</v>
      </c>
      <c r="B163" s="25" t="s">
        <v>1814</v>
      </c>
      <c r="C163" s="25" t="s">
        <v>1825</v>
      </c>
      <c r="D163" s="28" t="n">
        <v>46293.625</v>
      </c>
      <c r="E163" s="12" t="n">
        <f aca="false">ROUND((F163-D163)*1440,0)</f>
        <v>7</v>
      </c>
      <c r="F163" s="28" t="n">
        <v>46293.6298611111</v>
      </c>
      <c r="G163" s="25" t="s">
        <v>1827</v>
      </c>
      <c r="H163" s="25"/>
      <c r="I163" s="25" t="str">
        <f aca="false">IF(E163&lt;=15,"Yes","No")</f>
        <v>Yes</v>
      </c>
    </row>
    <row r="164" customFormat="false" ht="15" hidden="false" customHeight="false" outlineLevel="0" collapsed="false">
      <c r="A164" s="23" t="n">
        <v>412352036</v>
      </c>
      <c r="B164" s="25" t="s">
        <v>1810</v>
      </c>
      <c r="C164" s="25" t="s">
        <v>1683</v>
      </c>
      <c r="D164" s="28" t="n">
        <v>46293.6770833333</v>
      </c>
      <c r="E164" s="12" t="n">
        <f aca="false">ROUND((F164-D164)*1440,0)</f>
        <v>6</v>
      </c>
      <c r="F164" s="28" t="n">
        <v>46293.68125</v>
      </c>
      <c r="G164" s="25" t="s">
        <v>1685</v>
      </c>
      <c r="H164" s="25"/>
      <c r="I164" s="25" t="str">
        <f aca="false">IF(E164&lt;=15,"Yes","No")</f>
        <v>Yes</v>
      </c>
    </row>
    <row r="165" customFormat="false" ht="15" hidden="false" customHeight="false" outlineLevel="0" collapsed="false">
      <c r="A165" s="23" t="n">
        <v>412354155</v>
      </c>
      <c r="B165" s="25" t="s">
        <v>1856</v>
      </c>
      <c r="C165" s="25" t="s">
        <v>1683</v>
      </c>
      <c r="D165" s="28" t="n">
        <v>46293.7090277778</v>
      </c>
      <c r="E165" s="12" t="n">
        <f aca="false">ROUND((F165-D165)*1440,0)</f>
        <v>10</v>
      </c>
      <c r="F165" s="28" t="n">
        <v>46293.7159722222</v>
      </c>
      <c r="G165" s="25" t="s">
        <v>1685</v>
      </c>
      <c r="H165" s="25"/>
      <c r="I165" s="25" t="str">
        <f aca="false">IF(E165&lt;=15,"Yes","No")</f>
        <v>Yes</v>
      </c>
    </row>
    <row r="166" customFormat="false" ht="15" hidden="false" customHeight="false" outlineLevel="0" collapsed="false">
      <c r="A166" s="23" t="n">
        <v>412354672</v>
      </c>
      <c r="B166" s="25" t="s">
        <v>1866</v>
      </c>
      <c r="C166" s="25" t="s">
        <v>1683</v>
      </c>
      <c r="D166" s="28" t="n">
        <v>46293.7326388889</v>
      </c>
      <c r="E166" s="12" t="n">
        <f aca="false">ROUND((F166-D166)*1440,0)</f>
        <v>7</v>
      </c>
      <c r="F166" s="28" t="n">
        <v>46293.7375</v>
      </c>
      <c r="G166" s="25" t="s">
        <v>1685</v>
      </c>
      <c r="H166" s="25"/>
      <c r="I166" s="25" t="str">
        <f aca="false">IF(E166&lt;=15,"Yes","No")</f>
        <v>Yes</v>
      </c>
    </row>
    <row r="167" customFormat="false" ht="15" hidden="false" customHeight="false" outlineLevel="0" collapsed="false">
      <c r="A167" s="23" t="n">
        <v>412354452</v>
      </c>
      <c r="B167" s="25" t="s">
        <v>1861</v>
      </c>
      <c r="C167" s="25" t="s">
        <v>1683</v>
      </c>
      <c r="D167" s="28" t="n">
        <v>46293.7569444445</v>
      </c>
      <c r="E167" s="12" t="n">
        <f aca="false">ROUND((F167-D167)*1440,0)</f>
        <v>12</v>
      </c>
      <c r="F167" s="28" t="n">
        <v>46293.7652777778</v>
      </c>
      <c r="G167" s="25" t="s">
        <v>1685</v>
      </c>
      <c r="H167" s="25"/>
      <c r="I167" s="25" t="str">
        <f aca="false">IF(E167&lt;=15,"Yes","No")</f>
        <v>Yes</v>
      </c>
    </row>
    <row r="168" customFormat="false" ht="15" hidden="false" customHeight="false" outlineLevel="0" collapsed="false">
      <c r="A168" s="23" t="n">
        <v>412350494</v>
      </c>
      <c r="B168" s="25" t="s">
        <v>1766</v>
      </c>
      <c r="C168" s="25" t="s">
        <v>3001</v>
      </c>
      <c r="D168" s="28" t="n">
        <v>46294.3638888889</v>
      </c>
      <c r="E168" s="12" t="n">
        <f aca="false">ROUND((F168-D168)*1440,0)</f>
        <v>3</v>
      </c>
      <c r="F168" s="28" t="n">
        <v>46294.3659722222</v>
      </c>
      <c r="G168" s="25" t="s">
        <v>119</v>
      </c>
      <c r="H168" s="25" t="s">
        <v>1767</v>
      </c>
      <c r="I168" s="25" t="str">
        <f aca="false">IF(E168&lt;=15,"Yes","No")</f>
        <v>Yes</v>
      </c>
    </row>
    <row r="169" customFormat="false" ht="15" hidden="false" customHeight="false" outlineLevel="0" collapsed="false">
      <c r="A169" s="23" t="n">
        <v>412354708</v>
      </c>
      <c r="B169" s="25" t="s">
        <v>1867</v>
      </c>
      <c r="C169" s="25" t="s">
        <v>1683</v>
      </c>
      <c r="D169" s="28" t="n">
        <v>46294.3756944445</v>
      </c>
      <c r="E169" s="12" t="n">
        <f aca="false">ROUND((F169-D169)*1440,0)</f>
        <v>2</v>
      </c>
      <c r="F169" s="28" t="n">
        <v>46294.3770833333</v>
      </c>
      <c r="G169" s="25" t="s">
        <v>1685</v>
      </c>
      <c r="H169" s="25"/>
      <c r="I169" s="25" t="str">
        <f aca="false">IF(E169&lt;=15,"Yes","No")</f>
        <v>Yes</v>
      </c>
    </row>
    <row r="170" customFormat="false" ht="15" hidden="false" customHeight="false" outlineLevel="0" collapsed="false">
      <c r="A170" s="23" t="n">
        <v>412355072</v>
      </c>
      <c r="B170" s="25" t="s">
        <v>1876</v>
      </c>
      <c r="C170" s="25" t="s">
        <v>1683</v>
      </c>
      <c r="D170" s="28" t="n">
        <v>46294.5097222222</v>
      </c>
      <c r="E170" s="12" t="n">
        <f aca="false">ROUND((F170-D170)*1440,0)</f>
        <v>6</v>
      </c>
      <c r="F170" s="28" t="n">
        <v>46294.5138888889</v>
      </c>
      <c r="G170" s="25" t="s">
        <v>1685</v>
      </c>
      <c r="H170" s="25"/>
      <c r="I170" s="25" t="str">
        <f aca="false">IF(E170&lt;=15,"Yes","No")</f>
        <v>Yes</v>
      </c>
    </row>
    <row r="171" customFormat="false" ht="15" hidden="false" customHeight="false" outlineLevel="0" collapsed="false">
      <c r="A171" s="23" t="n">
        <v>412353679</v>
      </c>
      <c r="B171" s="25" t="s">
        <v>1845</v>
      </c>
      <c r="C171" s="25" t="s">
        <v>1683</v>
      </c>
      <c r="D171" s="28" t="n">
        <v>46294.6298611111</v>
      </c>
      <c r="E171" s="12" t="n">
        <f aca="false">ROUND((F171-D171)*1440,0)</f>
        <v>13</v>
      </c>
      <c r="F171" s="28" t="n">
        <v>46294.6388888889</v>
      </c>
      <c r="G171" s="25" t="s">
        <v>1685</v>
      </c>
      <c r="H171" s="25"/>
      <c r="I171" s="25" t="str">
        <f aca="false">IF(E171&lt;=15,"Yes","No")</f>
        <v>Yes</v>
      </c>
    </row>
    <row r="172" customFormat="false" ht="15" hidden="false" customHeight="false" outlineLevel="0" collapsed="false">
      <c r="A172" s="23" t="n">
        <v>412352208</v>
      </c>
      <c r="B172" s="25" t="s">
        <v>1814</v>
      </c>
      <c r="C172" s="25" t="s">
        <v>3001</v>
      </c>
      <c r="D172" s="28" t="n">
        <v>46294.6784722222</v>
      </c>
      <c r="E172" s="12" t="n">
        <f aca="false">ROUND((F172-D172)*1440,0)</f>
        <v>5</v>
      </c>
      <c r="F172" s="28" t="n">
        <v>46294.6819444444</v>
      </c>
      <c r="G172" s="25" t="s">
        <v>119</v>
      </c>
      <c r="H172" s="25" t="s">
        <v>1815</v>
      </c>
      <c r="I172" s="25" t="str">
        <f aca="false">IF(E172&lt;=15,"Yes","No")</f>
        <v>Yes</v>
      </c>
    </row>
    <row r="173" customFormat="false" ht="15" hidden="false" customHeight="false" outlineLevel="0" collapsed="false">
      <c r="A173" s="23" t="n">
        <v>412349775</v>
      </c>
      <c r="B173" s="25" t="s">
        <v>1741</v>
      </c>
      <c r="C173" s="25" t="s">
        <v>3001</v>
      </c>
      <c r="D173" s="28" t="n">
        <v>46295.3736111111</v>
      </c>
      <c r="E173" s="12" t="n">
        <f aca="false">ROUND((F173-D173)*1440,0)</f>
        <v>8</v>
      </c>
      <c r="F173" s="28" t="n">
        <v>46295.3791666667</v>
      </c>
      <c r="G173" s="25" t="s">
        <v>119</v>
      </c>
      <c r="H173" s="25" t="s">
        <v>1742</v>
      </c>
      <c r="I173" s="25" t="str">
        <f aca="false">IF(E173&lt;=15,"Yes","No")</f>
        <v>Yes</v>
      </c>
    </row>
    <row r="174" customFormat="false" ht="15" hidden="false" customHeight="false" outlineLevel="0" collapsed="false">
      <c r="A174" s="23" t="n">
        <v>412349381</v>
      </c>
      <c r="B174" s="25" t="s">
        <v>1729</v>
      </c>
      <c r="C174" s="25" t="s">
        <v>3001</v>
      </c>
      <c r="D174" s="28" t="n">
        <v>46295.4951388889</v>
      </c>
      <c r="E174" s="12" t="n">
        <f aca="false">ROUND((F174-D174)*1440,0)</f>
        <v>12</v>
      </c>
      <c r="F174" s="28" t="n">
        <v>46295.5034722222</v>
      </c>
      <c r="G174" s="25" t="s">
        <v>119</v>
      </c>
      <c r="H174" s="25" t="s">
        <v>1730</v>
      </c>
      <c r="I174" s="25" t="str">
        <f aca="false">IF(E174&lt;=15,"Yes","No")</f>
        <v>Yes</v>
      </c>
    </row>
    <row r="175" customFormat="false" ht="15" hidden="false" customHeight="false" outlineLevel="0" collapsed="false">
      <c r="A175" s="23" t="n">
        <v>412353952</v>
      </c>
      <c r="B175" s="25" t="s">
        <v>1851</v>
      </c>
      <c r="C175" s="25" t="s">
        <v>1683</v>
      </c>
      <c r="D175" s="28" t="n">
        <v>46295.54375</v>
      </c>
      <c r="E175" s="12" t="n">
        <f aca="false">ROUND((F175-D175)*1440,0)</f>
        <v>2</v>
      </c>
      <c r="F175" s="28" t="n">
        <v>46295.5451388889</v>
      </c>
      <c r="G175" s="25" t="s">
        <v>1685</v>
      </c>
      <c r="H175" s="25"/>
      <c r="I175" s="25" t="str">
        <f aca="false">IF(E175&lt;=15,"Yes","No")</f>
        <v>Yes</v>
      </c>
    </row>
    <row r="176" customFormat="false" ht="15" hidden="false" customHeight="false" outlineLevel="0" collapsed="false">
      <c r="A176" s="23" t="n">
        <v>412352842</v>
      </c>
      <c r="B176" s="25" t="s">
        <v>1826</v>
      </c>
      <c r="C176" s="25" t="s">
        <v>1825</v>
      </c>
      <c r="D176" s="28" t="n">
        <v>46295.5722222222</v>
      </c>
      <c r="E176" s="12" t="n">
        <f aca="false">ROUND((F176-D176)*1440,0)</f>
        <v>11</v>
      </c>
      <c r="F176" s="28" t="n">
        <v>46295.5798611111</v>
      </c>
      <c r="G176" s="25" t="s">
        <v>1827</v>
      </c>
      <c r="H176" s="25"/>
      <c r="I176" s="25" t="str">
        <f aca="false">IF(E176&lt;=15,"Yes","No")</f>
        <v>Yes</v>
      </c>
    </row>
    <row r="177" customFormat="false" ht="15" hidden="false" customHeight="false" outlineLevel="0" collapsed="false">
      <c r="A177" s="23" t="n">
        <v>412355154</v>
      </c>
      <c r="B177" s="25" t="s">
        <v>1878</v>
      </c>
      <c r="C177" s="25" t="s">
        <v>1683</v>
      </c>
      <c r="D177" s="28" t="n">
        <v>46295.5743055556</v>
      </c>
      <c r="E177" s="12" t="n">
        <f aca="false">ROUND((F177-D177)*1440,0)</f>
        <v>4</v>
      </c>
      <c r="F177" s="28" t="n">
        <v>46295.5770833333</v>
      </c>
      <c r="G177" s="25" t="s">
        <v>1685</v>
      </c>
      <c r="H177" s="25"/>
      <c r="I177" s="25" t="str">
        <f aca="false">IF(E177&lt;=15,"Yes","No")</f>
        <v>Yes</v>
      </c>
    </row>
    <row r="178" customFormat="false" ht="15" hidden="false" customHeight="false" outlineLevel="0" collapsed="false">
      <c r="A178" s="23" t="n">
        <v>412352507</v>
      </c>
      <c r="B178" s="25" t="s">
        <v>1819</v>
      </c>
      <c r="C178" s="25" t="s">
        <v>1683</v>
      </c>
      <c r="D178" s="28" t="n">
        <v>46295.6409722222</v>
      </c>
      <c r="E178" s="12" t="n">
        <f aca="false">ROUND((F178-D178)*1440,0)</f>
        <v>4</v>
      </c>
      <c r="F178" s="28" t="n">
        <v>46295.64375</v>
      </c>
      <c r="G178" s="25" t="s">
        <v>1685</v>
      </c>
      <c r="H178" s="25"/>
      <c r="I178" s="25" t="str">
        <f aca="false">IF(E178&lt;=15,"Yes","No")</f>
        <v>Yes</v>
      </c>
    </row>
    <row r="179" customFormat="false" ht="15" hidden="false" customHeight="false" outlineLevel="0" collapsed="false">
      <c r="A179" s="23" t="n">
        <v>412349775</v>
      </c>
      <c r="B179" s="25" t="s">
        <v>1741</v>
      </c>
      <c r="C179" s="25" t="s">
        <v>1825</v>
      </c>
      <c r="D179" s="28" t="n">
        <v>46295.7069444444</v>
      </c>
      <c r="E179" s="12" t="n">
        <f aca="false">ROUND((F179-D179)*1440,0)</f>
        <v>1</v>
      </c>
      <c r="F179" s="28" t="n">
        <v>46295.7076388889</v>
      </c>
      <c r="G179" s="25" t="s">
        <v>1827</v>
      </c>
      <c r="H179" s="25"/>
      <c r="I179" s="25" t="str">
        <f aca="false">IF(E179&lt;=15,"Yes","No")</f>
        <v>Yes</v>
      </c>
    </row>
    <row r="180" customFormat="false" ht="15" hidden="false" customHeight="false" outlineLevel="0" collapsed="false">
      <c r="A180" s="23" t="n">
        <v>412354353</v>
      </c>
      <c r="B180" s="25" t="s">
        <v>1860</v>
      </c>
      <c r="C180" s="25" t="s">
        <v>1683</v>
      </c>
      <c r="D180" s="28" t="n">
        <v>46295.7180555556</v>
      </c>
      <c r="E180" s="12" t="n">
        <f aca="false">ROUND((F180-D180)*1440,0)</f>
        <v>7</v>
      </c>
      <c r="F180" s="28" t="n">
        <v>46295.7229166667</v>
      </c>
      <c r="G180" s="25" t="s">
        <v>1685</v>
      </c>
      <c r="H180" s="25"/>
      <c r="I180" s="25" t="str">
        <f aca="false">IF(E180&lt;=15,"Yes","No")</f>
        <v>Yes</v>
      </c>
    </row>
    <row r="181" customFormat="false" ht="15" hidden="false" customHeight="false" outlineLevel="0" collapsed="false">
      <c r="A181" s="23" t="n">
        <v>412349381</v>
      </c>
      <c r="B181" s="25" t="s">
        <v>1729</v>
      </c>
      <c r="C181" s="25" t="s">
        <v>1825</v>
      </c>
      <c r="D181" s="28" t="n">
        <v>46295.7625</v>
      </c>
      <c r="E181" s="12" t="n">
        <f aca="false">ROUND((F181-D181)*1440,0)</f>
        <v>1</v>
      </c>
      <c r="F181" s="28" t="n">
        <v>46295.7631944444</v>
      </c>
      <c r="G181" s="25" t="s">
        <v>1827</v>
      </c>
      <c r="H181" s="25"/>
      <c r="I181" s="25" t="str">
        <f aca="false">IF(E181&lt;=15,"Yes","No")</f>
        <v>Yes</v>
      </c>
    </row>
  </sheetData>
  <autoFilter ref="A1:I181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6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2" min="1" style="0" width="10"/>
    <col collapsed="false" customWidth="true" hidden="false" outlineLevel="0" max="3" min="3" style="0" width="20"/>
    <col collapsed="false" customWidth="true" hidden="false" outlineLevel="0" max="4" min="4" style="0" width="16"/>
    <col collapsed="false" customWidth="true" hidden="false" outlineLevel="0" max="5" min="5" style="0" width="62"/>
    <col collapsed="false" customWidth="true" hidden="false" outlineLevel="0" max="6" min="6" style="0" width="40"/>
  </cols>
  <sheetData>
    <row r="1" customFormat="false" ht="31.5" hidden="false" customHeight="true" outlineLevel="0" collapsed="false">
      <c r="A1" s="22" t="s">
        <v>3002</v>
      </c>
      <c r="B1" s="22" t="s">
        <v>3003</v>
      </c>
      <c r="C1" s="22" t="s">
        <v>3004</v>
      </c>
      <c r="D1" s="22" t="s">
        <v>3005</v>
      </c>
      <c r="E1" s="22" t="s">
        <v>3006</v>
      </c>
      <c r="F1" s="22" t="s">
        <v>3007</v>
      </c>
    </row>
    <row r="2" customFormat="false" ht="15" hidden="false" customHeight="false" outlineLevel="0" collapsed="false">
      <c r="A2" s="25" t="s">
        <v>3008</v>
      </c>
      <c r="B2" s="25" t="s">
        <v>3009</v>
      </c>
      <c r="C2" s="25" t="s">
        <v>3010</v>
      </c>
      <c r="D2" s="25" t="s">
        <v>3011</v>
      </c>
      <c r="E2" s="25" t="s">
        <v>3012</v>
      </c>
      <c r="F2" s="25" t="s">
        <v>3013</v>
      </c>
    </row>
    <row r="3" customFormat="false" ht="15" hidden="false" customHeight="false" outlineLevel="0" collapsed="false">
      <c r="A3" s="25" t="s">
        <v>3014</v>
      </c>
      <c r="B3" s="25" t="s">
        <v>3015</v>
      </c>
      <c r="C3" s="25" t="s">
        <v>3016</v>
      </c>
      <c r="D3" s="25" t="s">
        <v>3017</v>
      </c>
      <c r="E3" s="25" t="s">
        <v>3012</v>
      </c>
      <c r="F3" s="25" t="s">
        <v>3013</v>
      </c>
    </row>
    <row r="4" customFormat="false" ht="15" hidden="false" customHeight="false" outlineLevel="0" collapsed="false">
      <c r="A4" s="25" t="s">
        <v>3018</v>
      </c>
      <c r="B4" s="25" t="s">
        <v>3019</v>
      </c>
      <c r="C4" s="25" t="s">
        <v>3020</v>
      </c>
      <c r="D4" s="25" t="s">
        <v>3021</v>
      </c>
      <c r="E4" s="25" t="s">
        <v>3022</v>
      </c>
      <c r="F4" s="25" t="s">
        <v>3023</v>
      </c>
    </row>
    <row r="5" customFormat="false" ht="15" hidden="false" customHeight="false" outlineLevel="0" collapsed="false">
      <c r="A5" s="25" t="s">
        <v>3024</v>
      </c>
      <c r="B5" s="25" t="s">
        <v>3025</v>
      </c>
      <c r="C5" s="25" t="s">
        <v>3026</v>
      </c>
      <c r="D5" s="25" t="s">
        <v>3027</v>
      </c>
      <c r="E5" s="25" t="s">
        <v>3022</v>
      </c>
      <c r="F5" s="25" t="s">
        <v>3023</v>
      </c>
    </row>
    <row r="6" customFormat="false" ht="15" hidden="false" customHeight="false" outlineLevel="0" collapsed="false">
      <c r="A6" s="25" t="s">
        <v>3028</v>
      </c>
      <c r="B6" s="25" t="s">
        <v>3029</v>
      </c>
      <c r="C6" s="25" t="s">
        <v>3030</v>
      </c>
      <c r="D6" s="25" t="s">
        <v>3031</v>
      </c>
      <c r="E6" s="25" t="s">
        <v>3012</v>
      </c>
      <c r="F6" s="25" t="s">
        <v>3013</v>
      </c>
    </row>
    <row r="7" customFormat="false" ht="15" hidden="false" customHeight="false" outlineLevel="0" collapsed="false">
      <c r="A7" s="25" t="s">
        <v>3032</v>
      </c>
      <c r="B7" s="25" t="s">
        <v>3033</v>
      </c>
      <c r="C7" s="25" t="s">
        <v>3034</v>
      </c>
      <c r="D7" s="25" t="s">
        <v>3035</v>
      </c>
      <c r="E7" s="25" t="s">
        <v>3012</v>
      </c>
      <c r="F7" s="25" t="s">
        <v>3013</v>
      </c>
    </row>
    <row r="8" customFormat="false" ht="15" hidden="false" customHeight="false" outlineLevel="0" collapsed="false">
      <c r="A8" s="25" t="s">
        <v>3036</v>
      </c>
      <c r="B8" s="25" t="s">
        <v>3037</v>
      </c>
      <c r="C8" s="25" t="s">
        <v>3038</v>
      </c>
      <c r="D8" s="25" t="s">
        <v>3039</v>
      </c>
      <c r="E8" s="25" t="s">
        <v>3012</v>
      </c>
      <c r="F8" s="25" t="s">
        <v>3013</v>
      </c>
    </row>
    <row r="9" customFormat="false" ht="15" hidden="false" customHeight="false" outlineLevel="0" collapsed="false">
      <c r="A9" s="25" t="s">
        <v>3040</v>
      </c>
      <c r="B9" s="25" t="s">
        <v>3041</v>
      </c>
      <c r="C9" s="25" t="s">
        <v>3042</v>
      </c>
      <c r="D9" s="25" t="s">
        <v>3043</v>
      </c>
      <c r="E9" s="25" t="s">
        <v>3022</v>
      </c>
      <c r="F9" s="25" t="s">
        <v>3023</v>
      </c>
    </row>
    <row r="10" customFormat="false" ht="15" hidden="false" customHeight="false" outlineLevel="0" collapsed="false">
      <c r="A10" s="25" t="s">
        <v>3044</v>
      </c>
      <c r="B10" s="25" t="s">
        <v>3045</v>
      </c>
      <c r="C10" s="25" t="s">
        <v>3046</v>
      </c>
      <c r="D10" s="25" t="s">
        <v>3047</v>
      </c>
      <c r="E10" s="25" t="s">
        <v>3012</v>
      </c>
      <c r="F10" s="25" t="s">
        <v>3013</v>
      </c>
    </row>
    <row r="11" customFormat="false" ht="15" hidden="false" customHeight="false" outlineLevel="0" collapsed="false">
      <c r="A11" s="25" t="s">
        <v>3048</v>
      </c>
      <c r="B11" s="25" t="s">
        <v>3049</v>
      </c>
      <c r="C11" s="25" t="s">
        <v>3050</v>
      </c>
      <c r="D11" s="25" t="s">
        <v>3043</v>
      </c>
      <c r="E11" s="25" t="s">
        <v>3051</v>
      </c>
      <c r="F11" s="25" t="s">
        <v>3013</v>
      </c>
    </row>
    <row r="12" customFormat="false" ht="15" hidden="false" customHeight="false" outlineLevel="0" collapsed="false">
      <c r="A12" s="25" t="s">
        <v>3052</v>
      </c>
      <c r="B12" s="25" t="s">
        <v>3053</v>
      </c>
      <c r="C12" s="25" t="s">
        <v>3054</v>
      </c>
      <c r="D12" s="25" t="s">
        <v>3055</v>
      </c>
      <c r="E12" s="25" t="s">
        <v>3051</v>
      </c>
      <c r="F12" s="25" t="s">
        <v>3013</v>
      </c>
    </row>
    <row r="13" customFormat="false" ht="15" hidden="false" customHeight="false" outlineLevel="0" collapsed="false">
      <c r="A13" s="25" t="s">
        <v>3056</v>
      </c>
      <c r="B13" s="25" t="s">
        <v>3057</v>
      </c>
      <c r="C13" s="25" t="s">
        <v>3058</v>
      </c>
      <c r="D13" s="25" t="s">
        <v>3059</v>
      </c>
      <c r="E13" s="25" t="s">
        <v>3012</v>
      </c>
      <c r="F13" s="25" t="s">
        <v>3013</v>
      </c>
    </row>
    <row r="14" customFormat="false" ht="15" hidden="false" customHeight="false" outlineLevel="0" collapsed="false">
      <c r="A14" s="25" t="s">
        <v>3060</v>
      </c>
      <c r="B14" s="25" t="s">
        <v>3061</v>
      </c>
      <c r="C14" s="25" t="s">
        <v>3016</v>
      </c>
      <c r="D14" s="25" t="s">
        <v>3062</v>
      </c>
      <c r="E14" s="25" t="s">
        <v>3051</v>
      </c>
      <c r="F14" s="25" t="s">
        <v>3013</v>
      </c>
    </row>
    <row r="15" customFormat="false" ht="15" hidden="false" customHeight="false" outlineLevel="0" collapsed="false">
      <c r="A15" s="25" t="s">
        <v>3063</v>
      </c>
      <c r="B15" s="25" t="s">
        <v>3064</v>
      </c>
      <c r="C15" s="25" t="s">
        <v>3065</v>
      </c>
      <c r="D15" s="25" t="s">
        <v>3066</v>
      </c>
      <c r="E15" s="25" t="s">
        <v>3022</v>
      </c>
      <c r="F15" s="25" t="s">
        <v>3023</v>
      </c>
    </row>
    <row r="16" customFormat="false" ht="15" hidden="false" customHeight="false" outlineLevel="0" collapsed="false">
      <c r="A16" s="25" t="s">
        <v>3067</v>
      </c>
      <c r="B16" s="25" t="s">
        <v>3068</v>
      </c>
      <c r="C16" s="25" t="s">
        <v>3069</v>
      </c>
      <c r="D16" s="25" t="s">
        <v>3070</v>
      </c>
      <c r="E16" s="25" t="s">
        <v>3022</v>
      </c>
      <c r="F16" s="25" t="s">
        <v>3023</v>
      </c>
    </row>
    <row r="17" customFormat="false" ht="15" hidden="false" customHeight="false" outlineLevel="0" collapsed="false">
      <c r="A17" s="25" t="s">
        <v>3071</v>
      </c>
      <c r="B17" s="25" t="s">
        <v>3072</v>
      </c>
      <c r="C17" s="25" t="s">
        <v>3073</v>
      </c>
      <c r="D17" s="25" t="s">
        <v>3074</v>
      </c>
      <c r="E17" s="25" t="s">
        <v>3022</v>
      </c>
      <c r="F17" s="25" t="s">
        <v>3023</v>
      </c>
    </row>
    <row r="18" customFormat="false" ht="15" hidden="false" customHeight="false" outlineLevel="0" collapsed="false">
      <c r="A18" s="25" t="s">
        <v>3075</v>
      </c>
      <c r="B18" s="25" t="s">
        <v>3076</v>
      </c>
      <c r="C18" s="25" t="s">
        <v>3077</v>
      </c>
      <c r="D18" s="25" t="s">
        <v>3078</v>
      </c>
      <c r="E18" s="25" t="s">
        <v>3051</v>
      </c>
      <c r="F18" s="25" t="s">
        <v>3013</v>
      </c>
    </row>
    <row r="19" customFormat="false" ht="15" hidden="false" customHeight="false" outlineLevel="0" collapsed="false">
      <c r="A19" s="25" t="s">
        <v>3079</v>
      </c>
      <c r="B19" s="25" t="s">
        <v>3080</v>
      </c>
      <c r="C19" s="25" t="s">
        <v>3020</v>
      </c>
      <c r="D19" s="25" t="s">
        <v>3081</v>
      </c>
      <c r="E19" s="25" t="s">
        <v>3051</v>
      </c>
      <c r="F19" s="25" t="s">
        <v>3013</v>
      </c>
    </row>
    <row r="20" customFormat="false" ht="15" hidden="false" customHeight="false" outlineLevel="0" collapsed="false">
      <c r="A20" s="25" t="s">
        <v>3082</v>
      </c>
      <c r="B20" s="25" t="s">
        <v>3083</v>
      </c>
      <c r="C20" s="25" t="s">
        <v>3084</v>
      </c>
      <c r="D20" s="25" t="s">
        <v>3085</v>
      </c>
      <c r="E20" s="25" t="s">
        <v>3012</v>
      </c>
      <c r="F20" s="25" t="s">
        <v>3013</v>
      </c>
    </row>
    <row r="21" customFormat="false" ht="15" hidden="false" customHeight="false" outlineLevel="0" collapsed="false">
      <c r="A21" s="25" t="s">
        <v>3086</v>
      </c>
      <c r="B21" s="25" t="s">
        <v>3087</v>
      </c>
      <c r="C21" s="25" t="s">
        <v>3088</v>
      </c>
      <c r="D21" s="25" t="s">
        <v>3089</v>
      </c>
      <c r="E21" s="25" t="s">
        <v>3012</v>
      </c>
      <c r="F21" s="25" t="s">
        <v>3013</v>
      </c>
    </row>
    <row r="22" customFormat="false" ht="15" hidden="false" customHeight="false" outlineLevel="0" collapsed="false">
      <c r="A22" s="25" t="s">
        <v>3090</v>
      </c>
      <c r="B22" s="25" t="s">
        <v>3091</v>
      </c>
      <c r="C22" s="25" t="s">
        <v>3092</v>
      </c>
      <c r="D22" s="25" t="s">
        <v>3078</v>
      </c>
      <c r="E22" s="25" t="s">
        <v>3051</v>
      </c>
      <c r="F22" s="25" t="s">
        <v>3013</v>
      </c>
    </row>
    <row r="23" customFormat="false" ht="15" hidden="false" customHeight="false" outlineLevel="0" collapsed="false">
      <c r="A23" s="25" t="s">
        <v>3093</v>
      </c>
      <c r="B23" s="25" t="s">
        <v>3094</v>
      </c>
      <c r="C23" s="25" t="s">
        <v>3095</v>
      </c>
      <c r="D23" s="25" t="s">
        <v>3043</v>
      </c>
      <c r="E23" s="25" t="s">
        <v>3022</v>
      </c>
      <c r="F23" s="25" t="s">
        <v>3023</v>
      </c>
    </row>
    <row r="24" customFormat="false" ht="15" hidden="false" customHeight="false" outlineLevel="0" collapsed="false">
      <c r="A24" s="25" t="s">
        <v>3096</v>
      </c>
      <c r="B24" s="25" t="s">
        <v>3097</v>
      </c>
      <c r="C24" s="25" t="s">
        <v>3098</v>
      </c>
      <c r="D24" s="25" t="s">
        <v>3062</v>
      </c>
      <c r="E24" s="25" t="s">
        <v>3051</v>
      </c>
      <c r="F24" s="25" t="s">
        <v>3013</v>
      </c>
    </row>
    <row r="25" customFormat="false" ht="15" hidden="false" customHeight="false" outlineLevel="0" collapsed="false">
      <c r="A25" s="25" t="s">
        <v>3099</v>
      </c>
      <c r="B25" s="25" t="s">
        <v>3100</v>
      </c>
      <c r="C25" s="25" t="s">
        <v>3101</v>
      </c>
      <c r="D25" s="25" t="s">
        <v>3102</v>
      </c>
      <c r="E25" s="25" t="s">
        <v>3022</v>
      </c>
      <c r="F25" s="25" t="s">
        <v>3023</v>
      </c>
    </row>
    <row r="26" customFormat="false" ht="15" hidden="false" customHeight="false" outlineLevel="0" collapsed="false">
      <c r="A26" s="25" t="s">
        <v>3103</v>
      </c>
      <c r="B26" s="25" t="s">
        <v>3104</v>
      </c>
      <c r="C26" s="25" t="s">
        <v>3105</v>
      </c>
      <c r="D26" s="25" t="s">
        <v>3106</v>
      </c>
      <c r="E26" s="25" t="s">
        <v>3022</v>
      </c>
      <c r="F26" s="25" t="s">
        <v>3023</v>
      </c>
    </row>
    <row r="27" customFormat="false" ht="15" hidden="false" customHeight="false" outlineLevel="0" collapsed="false">
      <c r="A27" s="25" t="s">
        <v>3107</v>
      </c>
      <c r="B27" s="25" t="s">
        <v>3108</v>
      </c>
      <c r="C27" s="25" t="s">
        <v>3109</v>
      </c>
      <c r="D27" s="25" t="s">
        <v>3102</v>
      </c>
      <c r="E27" s="25" t="s">
        <v>3051</v>
      </c>
      <c r="F27" s="25" t="s">
        <v>3013</v>
      </c>
    </row>
    <row r="28" customFormat="false" ht="15" hidden="false" customHeight="false" outlineLevel="0" collapsed="false">
      <c r="A28" s="25" t="s">
        <v>3110</v>
      </c>
      <c r="B28" s="25" t="s">
        <v>3111</v>
      </c>
      <c r="C28" s="25" t="s">
        <v>3112</v>
      </c>
      <c r="D28" s="25" t="s">
        <v>3113</v>
      </c>
      <c r="E28" s="25" t="s">
        <v>3051</v>
      </c>
      <c r="F28" s="25" t="s">
        <v>3013</v>
      </c>
    </row>
    <row r="29" customFormat="false" ht="15" hidden="false" customHeight="false" outlineLevel="0" collapsed="false">
      <c r="A29" s="25" t="s">
        <v>3114</v>
      </c>
      <c r="B29" s="25" t="s">
        <v>3115</v>
      </c>
      <c r="C29" s="25" t="s">
        <v>3116</v>
      </c>
      <c r="D29" s="25" t="s">
        <v>3117</v>
      </c>
      <c r="E29" s="25" t="s">
        <v>3012</v>
      </c>
      <c r="F29" s="25" t="s">
        <v>3013</v>
      </c>
    </row>
    <row r="30" customFormat="false" ht="15" hidden="false" customHeight="false" outlineLevel="0" collapsed="false">
      <c r="A30" s="25" t="s">
        <v>3118</v>
      </c>
      <c r="B30" s="25" t="s">
        <v>3119</v>
      </c>
      <c r="C30" s="25" t="s">
        <v>3120</v>
      </c>
      <c r="D30" s="25" t="s">
        <v>3121</v>
      </c>
      <c r="E30" s="25" t="s">
        <v>3022</v>
      </c>
      <c r="F30" s="25" t="s">
        <v>3023</v>
      </c>
    </row>
    <row r="31" customFormat="false" ht="15" hidden="false" customHeight="false" outlineLevel="0" collapsed="false">
      <c r="A31" s="25" t="s">
        <v>3122</v>
      </c>
      <c r="B31" s="25" t="s">
        <v>3123</v>
      </c>
      <c r="C31" s="25" t="s">
        <v>3124</v>
      </c>
      <c r="D31" s="25" t="s">
        <v>3125</v>
      </c>
      <c r="E31" s="25" t="s">
        <v>3022</v>
      </c>
      <c r="F31" s="25" t="s">
        <v>3023</v>
      </c>
    </row>
    <row r="32" customFormat="false" ht="15" hidden="false" customHeight="false" outlineLevel="0" collapsed="false">
      <c r="A32" s="25" t="s">
        <v>3126</v>
      </c>
      <c r="B32" s="25" t="s">
        <v>3127</v>
      </c>
      <c r="C32" s="25" t="s">
        <v>3128</v>
      </c>
      <c r="D32" s="25" t="s">
        <v>3011</v>
      </c>
      <c r="E32" s="25" t="s">
        <v>3012</v>
      </c>
      <c r="F32" s="25" t="s">
        <v>3013</v>
      </c>
    </row>
    <row r="33" customFormat="false" ht="15" hidden="false" customHeight="false" outlineLevel="0" collapsed="false">
      <c r="A33" s="25" t="s">
        <v>3129</v>
      </c>
      <c r="B33" s="25" t="s">
        <v>3130</v>
      </c>
      <c r="C33" s="25" t="s">
        <v>3131</v>
      </c>
      <c r="D33" s="25" t="s">
        <v>3085</v>
      </c>
      <c r="E33" s="25" t="s">
        <v>3012</v>
      </c>
      <c r="F33" s="25" t="s">
        <v>3013</v>
      </c>
    </row>
    <row r="34" customFormat="false" ht="15" hidden="false" customHeight="false" outlineLevel="0" collapsed="false">
      <c r="A34" s="25" t="s">
        <v>3132</v>
      </c>
      <c r="B34" s="25" t="s">
        <v>3133</v>
      </c>
      <c r="C34" s="25" t="s">
        <v>3134</v>
      </c>
      <c r="D34" s="25" t="s">
        <v>3135</v>
      </c>
      <c r="E34" s="25" t="s">
        <v>3012</v>
      </c>
      <c r="F34" s="25" t="s">
        <v>3013</v>
      </c>
    </row>
    <row r="35" customFormat="false" ht="15" hidden="false" customHeight="false" outlineLevel="0" collapsed="false">
      <c r="A35" s="25" t="s">
        <v>3136</v>
      </c>
      <c r="B35" s="25" t="s">
        <v>3137</v>
      </c>
      <c r="C35" s="25" t="s">
        <v>3138</v>
      </c>
      <c r="D35" s="25" t="s">
        <v>3139</v>
      </c>
      <c r="E35" s="25" t="s">
        <v>3051</v>
      </c>
      <c r="F35" s="25" t="s">
        <v>3013</v>
      </c>
    </row>
    <row r="36" customFormat="false" ht="15" hidden="false" customHeight="false" outlineLevel="0" collapsed="false">
      <c r="A36" s="25" t="s">
        <v>3140</v>
      </c>
      <c r="B36" s="25" t="s">
        <v>3141</v>
      </c>
      <c r="C36" s="25" t="s">
        <v>3065</v>
      </c>
      <c r="D36" s="25" t="s">
        <v>3043</v>
      </c>
      <c r="E36" s="25" t="s">
        <v>3022</v>
      </c>
      <c r="F36" s="25" t="s">
        <v>3023</v>
      </c>
    </row>
    <row r="37" customFormat="false" ht="15" hidden="false" customHeight="false" outlineLevel="0" collapsed="false">
      <c r="A37" s="25" t="s">
        <v>3142</v>
      </c>
      <c r="B37" s="25" t="s">
        <v>3143</v>
      </c>
      <c r="C37" s="25" t="s">
        <v>3124</v>
      </c>
      <c r="D37" s="25" t="s">
        <v>3089</v>
      </c>
      <c r="E37" s="25" t="s">
        <v>3022</v>
      </c>
      <c r="F37" s="25" t="s">
        <v>3023</v>
      </c>
    </row>
    <row r="38" customFormat="false" ht="15" hidden="false" customHeight="false" outlineLevel="0" collapsed="false">
      <c r="A38" s="25" t="s">
        <v>3144</v>
      </c>
      <c r="B38" s="25" t="s">
        <v>3145</v>
      </c>
      <c r="C38" s="25" t="s">
        <v>3146</v>
      </c>
      <c r="D38" s="25" t="s">
        <v>3070</v>
      </c>
      <c r="E38" s="25" t="s">
        <v>3022</v>
      </c>
      <c r="F38" s="25" t="s">
        <v>3023</v>
      </c>
    </row>
    <row r="39" customFormat="false" ht="15" hidden="false" customHeight="false" outlineLevel="0" collapsed="false">
      <c r="A39" s="25" t="s">
        <v>3147</v>
      </c>
      <c r="B39" s="25" t="s">
        <v>3148</v>
      </c>
      <c r="C39" s="25" t="s">
        <v>3149</v>
      </c>
      <c r="D39" s="25" t="s">
        <v>3125</v>
      </c>
      <c r="E39" s="25" t="s">
        <v>3012</v>
      </c>
      <c r="F39" s="25" t="s">
        <v>3013</v>
      </c>
    </row>
    <row r="40" customFormat="false" ht="15" hidden="false" customHeight="false" outlineLevel="0" collapsed="false">
      <c r="A40" s="25" t="s">
        <v>3150</v>
      </c>
      <c r="B40" s="25" t="s">
        <v>3151</v>
      </c>
      <c r="C40" s="25" t="s">
        <v>3152</v>
      </c>
      <c r="D40" s="25" t="s">
        <v>3066</v>
      </c>
      <c r="E40" s="25" t="s">
        <v>3012</v>
      </c>
      <c r="F40" s="25" t="s">
        <v>3013</v>
      </c>
    </row>
    <row r="41" customFormat="false" ht="15" hidden="false" customHeight="false" outlineLevel="0" collapsed="false">
      <c r="A41" s="25" t="s">
        <v>3153</v>
      </c>
      <c r="B41" s="25" t="s">
        <v>3154</v>
      </c>
      <c r="C41" s="25" t="s">
        <v>3155</v>
      </c>
      <c r="D41" s="25" t="s">
        <v>3106</v>
      </c>
      <c r="E41" s="25" t="s">
        <v>3051</v>
      </c>
      <c r="F41" s="25" t="s">
        <v>3013</v>
      </c>
    </row>
    <row r="42" customFormat="false" ht="15" hidden="false" customHeight="false" outlineLevel="0" collapsed="false">
      <c r="A42" s="25" t="s">
        <v>3156</v>
      </c>
      <c r="B42" s="25" t="s">
        <v>3157</v>
      </c>
      <c r="C42" s="25" t="s">
        <v>3158</v>
      </c>
      <c r="D42" s="25" t="s">
        <v>3062</v>
      </c>
      <c r="E42" s="25" t="s">
        <v>3012</v>
      </c>
      <c r="F42" s="25" t="s">
        <v>3013</v>
      </c>
    </row>
    <row r="43" customFormat="false" ht="15" hidden="false" customHeight="false" outlineLevel="0" collapsed="false">
      <c r="A43" s="25" t="s">
        <v>3159</v>
      </c>
      <c r="B43" s="25" t="s">
        <v>3160</v>
      </c>
      <c r="C43" s="25" t="s">
        <v>3161</v>
      </c>
      <c r="D43" s="25" t="s">
        <v>3070</v>
      </c>
      <c r="E43" s="25" t="s">
        <v>3051</v>
      </c>
      <c r="F43" s="25" t="s">
        <v>3013</v>
      </c>
    </row>
    <row r="44" customFormat="false" ht="15" hidden="false" customHeight="false" outlineLevel="0" collapsed="false">
      <c r="A44" s="25" t="s">
        <v>3162</v>
      </c>
      <c r="B44" s="25" t="s">
        <v>3163</v>
      </c>
      <c r="C44" s="25" t="s">
        <v>3026</v>
      </c>
      <c r="D44" s="25" t="s">
        <v>3027</v>
      </c>
      <c r="E44" s="25" t="s">
        <v>3012</v>
      </c>
      <c r="F44" s="25" t="s">
        <v>3013</v>
      </c>
    </row>
    <row r="45" customFormat="false" ht="15" hidden="false" customHeight="false" outlineLevel="0" collapsed="false">
      <c r="A45" s="25" t="s">
        <v>3164</v>
      </c>
      <c r="B45" s="25" t="s">
        <v>3165</v>
      </c>
      <c r="C45" s="25" t="s">
        <v>3058</v>
      </c>
      <c r="D45" s="25" t="s">
        <v>3166</v>
      </c>
      <c r="E45" s="25" t="s">
        <v>3012</v>
      </c>
      <c r="F45" s="25" t="s">
        <v>3013</v>
      </c>
    </row>
    <row r="46" customFormat="false" ht="15" hidden="false" customHeight="false" outlineLevel="0" collapsed="false">
      <c r="A46" s="25" t="s">
        <v>3167</v>
      </c>
      <c r="B46" s="25" t="s">
        <v>3168</v>
      </c>
      <c r="C46" s="25" t="s">
        <v>3169</v>
      </c>
      <c r="D46" s="25" t="s">
        <v>3055</v>
      </c>
      <c r="E46" s="25" t="s">
        <v>3051</v>
      </c>
      <c r="F46" s="25" t="s">
        <v>3013</v>
      </c>
    </row>
    <row r="47" customFormat="false" ht="15" hidden="false" customHeight="false" outlineLevel="0" collapsed="false">
      <c r="A47" s="25" t="s">
        <v>3170</v>
      </c>
      <c r="B47" s="25" t="s">
        <v>3171</v>
      </c>
      <c r="C47" s="25" t="s">
        <v>3172</v>
      </c>
      <c r="D47" s="25" t="s">
        <v>3081</v>
      </c>
      <c r="E47" s="25" t="s">
        <v>3022</v>
      </c>
      <c r="F47" s="25" t="s">
        <v>3023</v>
      </c>
    </row>
    <row r="48" customFormat="false" ht="15" hidden="false" customHeight="false" outlineLevel="0" collapsed="false">
      <c r="A48" s="25" t="s">
        <v>3173</v>
      </c>
      <c r="B48" s="25" t="s">
        <v>3174</v>
      </c>
      <c r="C48" s="25" t="s">
        <v>3175</v>
      </c>
      <c r="D48" s="25" t="s">
        <v>3066</v>
      </c>
      <c r="E48" s="25" t="s">
        <v>3022</v>
      </c>
      <c r="F48" s="25" t="s">
        <v>3023</v>
      </c>
    </row>
    <row r="49" customFormat="false" ht="15" hidden="false" customHeight="false" outlineLevel="0" collapsed="false">
      <c r="A49" s="25" t="s">
        <v>3176</v>
      </c>
      <c r="B49" s="25" t="s">
        <v>3177</v>
      </c>
      <c r="C49" s="25" t="s">
        <v>3178</v>
      </c>
      <c r="D49" s="25" t="s">
        <v>3074</v>
      </c>
      <c r="E49" s="25" t="s">
        <v>3012</v>
      </c>
      <c r="F49" s="25" t="s">
        <v>3013</v>
      </c>
    </row>
    <row r="50" customFormat="false" ht="15" hidden="false" customHeight="false" outlineLevel="0" collapsed="false">
      <c r="A50" s="25" t="s">
        <v>3179</v>
      </c>
      <c r="B50" s="25" t="s">
        <v>3180</v>
      </c>
      <c r="C50" s="25" t="s">
        <v>3181</v>
      </c>
      <c r="D50" s="25" t="s">
        <v>3135</v>
      </c>
      <c r="E50" s="25" t="s">
        <v>3012</v>
      </c>
      <c r="F50" s="25" t="s">
        <v>3013</v>
      </c>
    </row>
    <row r="51" customFormat="false" ht="15" hidden="false" customHeight="false" outlineLevel="0" collapsed="false">
      <c r="A51" s="25" t="s">
        <v>3182</v>
      </c>
      <c r="B51" s="25" t="s">
        <v>3183</v>
      </c>
      <c r="C51" s="25" t="s">
        <v>3184</v>
      </c>
      <c r="D51" s="25" t="s">
        <v>3062</v>
      </c>
      <c r="E51" s="25" t="s">
        <v>3012</v>
      </c>
      <c r="F51" s="25" t="s">
        <v>3013</v>
      </c>
    </row>
    <row r="52" customFormat="false" ht="15" hidden="false" customHeight="false" outlineLevel="0" collapsed="false">
      <c r="A52" s="25" t="s">
        <v>3185</v>
      </c>
      <c r="B52" s="25" t="s">
        <v>3186</v>
      </c>
      <c r="C52" s="25" t="s">
        <v>3054</v>
      </c>
      <c r="D52" s="25" t="s">
        <v>3187</v>
      </c>
      <c r="E52" s="25" t="s">
        <v>3022</v>
      </c>
      <c r="F52" s="25" t="s">
        <v>3023</v>
      </c>
    </row>
    <row r="53" customFormat="false" ht="15" hidden="false" customHeight="false" outlineLevel="0" collapsed="false">
      <c r="A53" s="25" t="s">
        <v>3188</v>
      </c>
      <c r="B53" s="25" t="s">
        <v>3189</v>
      </c>
      <c r="C53" s="25" t="s">
        <v>3190</v>
      </c>
      <c r="D53" s="25" t="s">
        <v>3191</v>
      </c>
      <c r="E53" s="25" t="s">
        <v>3051</v>
      </c>
      <c r="F53" s="25" t="s">
        <v>3013</v>
      </c>
    </row>
    <row r="54" customFormat="false" ht="15" hidden="false" customHeight="false" outlineLevel="0" collapsed="false">
      <c r="A54" s="25" t="s">
        <v>3192</v>
      </c>
      <c r="B54" s="25" t="s">
        <v>3193</v>
      </c>
      <c r="C54" s="25" t="s">
        <v>3194</v>
      </c>
      <c r="D54" s="25" t="s">
        <v>3195</v>
      </c>
      <c r="E54" s="25" t="s">
        <v>3012</v>
      </c>
      <c r="F54" s="25" t="s">
        <v>3013</v>
      </c>
    </row>
    <row r="55" customFormat="false" ht="15" hidden="false" customHeight="false" outlineLevel="0" collapsed="false">
      <c r="A55" s="25" t="s">
        <v>3196</v>
      </c>
      <c r="B55" s="25" t="s">
        <v>3197</v>
      </c>
      <c r="C55" s="25" t="s">
        <v>3198</v>
      </c>
      <c r="D55" s="25" t="s">
        <v>3199</v>
      </c>
      <c r="E55" s="25" t="s">
        <v>3051</v>
      </c>
      <c r="F55" s="25" t="s">
        <v>3013</v>
      </c>
    </row>
    <row r="56" customFormat="false" ht="15" hidden="false" customHeight="false" outlineLevel="0" collapsed="false">
      <c r="A56" s="25" t="s">
        <v>3200</v>
      </c>
      <c r="B56" s="25" t="s">
        <v>3201</v>
      </c>
      <c r="C56" s="25" t="s">
        <v>3202</v>
      </c>
      <c r="D56" s="25" t="s">
        <v>3043</v>
      </c>
      <c r="E56" s="25" t="s">
        <v>3012</v>
      </c>
      <c r="F56" s="25" t="s">
        <v>3013</v>
      </c>
    </row>
    <row r="57" customFormat="false" ht="15" hidden="false" customHeight="false" outlineLevel="0" collapsed="false">
      <c r="A57" s="25" t="s">
        <v>3203</v>
      </c>
      <c r="B57" s="25" t="s">
        <v>3204</v>
      </c>
      <c r="C57" s="25" t="s">
        <v>3205</v>
      </c>
      <c r="D57" s="25" t="s">
        <v>3027</v>
      </c>
      <c r="E57" s="25" t="s">
        <v>3022</v>
      </c>
      <c r="F57" s="25" t="s">
        <v>3023</v>
      </c>
    </row>
    <row r="58" customFormat="false" ht="15" hidden="false" customHeight="false" outlineLevel="0" collapsed="false">
      <c r="A58" s="25" t="s">
        <v>3206</v>
      </c>
      <c r="B58" s="25" t="s">
        <v>3207</v>
      </c>
      <c r="C58" s="25" t="s">
        <v>3208</v>
      </c>
      <c r="D58" s="25" t="s">
        <v>3047</v>
      </c>
      <c r="E58" s="25" t="s">
        <v>3012</v>
      </c>
      <c r="F58" s="25" t="s">
        <v>3013</v>
      </c>
    </row>
    <row r="59" customFormat="false" ht="15" hidden="false" customHeight="false" outlineLevel="0" collapsed="false">
      <c r="A59" s="25" t="s">
        <v>3209</v>
      </c>
      <c r="B59" s="25" t="s">
        <v>3210</v>
      </c>
      <c r="C59" s="25" t="s">
        <v>3211</v>
      </c>
      <c r="D59" s="25" t="s">
        <v>3055</v>
      </c>
      <c r="E59" s="25" t="s">
        <v>3022</v>
      </c>
      <c r="F59" s="25" t="s">
        <v>3023</v>
      </c>
    </row>
    <row r="60" customFormat="false" ht="15" hidden="false" customHeight="false" outlineLevel="0" collapsed="false">
      <c r="A60" s="25" t="s">
        <v>3212</v>
      </c>
      <c r="B60" s="25" t="s">
        <v>3213</v>
      </c>
      <c r="C60" s="25" t="s">
        <v>3214</v>
      </c>
      <c r="D60" s="25" t="s">
        <v>3070</v>
      </c>
      <c r="E60" s="25" t="s">
        <v>3012</v>
      </c>
      <c r="F60" s="25" t="s">
        <v>3013</v>
      </c>
    </row>
    <row r="61" customFormat="false" ht="15" hidden="false" customHeight="false" outlineLevel="0" collapsed="false">
      <c r="A61" s="25" t="s">
        <v>3215</v>
      </c>
      <c r="B61" s="25" t="s">
        <v>3216</v>
      </c>
      <c r="C61" s="25" t="s">
        <v>3217</v>
      </c>
      <c r="D61" s="25" t="s">
        <v>3011</v>
      </c>
      <c r="E61" s="25" t="s">
        <v>3012</v>
      </c>
      <c r="F61" s="25" t="s">
        <v>3013</v>
      </c>
    </row>
    <row r="62" customFormat="false" ht="15" hidden="false" customHeight="false" outlineLevel="0" collapsed="false">
      <c r="A62" s="25" t="s">
        <v>3218</v>
      </c>
      <c r="B62" s="25" t="s">
        <v>3219</v>
      </c>
      <c r="C62" s="25" t="s">
        <v>3220</v>
      </c>
      <c r="D62" s="25" t="s">
        <v>3191</v>
      </c>
      <c r="E62" s="25" t="s">
        <v>3022</v>
      </c>
      <c r="F62" s="25" t="s">
        <v>3023</v>
      </c>
    </row>
    <row r="63" customFormat="false" ht="15" hidden="false" customHeight="false" outlineLevel="0" collapsed="false">
      <c r="A63" s="25" t="s">
        <v>3221</v>
      </c>
      <c r="B63" s="25" t="s">
        <v>3222</v>
      </c>
      <c r="C63" s="25" t="s">
        <v>3184</v>
      </c>
      <c r="D63" s="25" t="s">
        <v>3121</v>
      </c>
      <c r="E63" s="25" t="s">
        <v>3012</v>
      </c>
      <c r="F63" s="25" t="s">
        <v>3013</v>
      </c>
    </row>
    <row r="64" customFormat="false" ht="15" hidden="false" customHeight="false" outlineLevel="0" collapsed="false">
      <c r="A64" s="25" t="s">
        <v>3223</v>
      </c>
      <c r="B64" s="25" t="s">
        <v>3224</v>
      </c>
      <c r="C64" s="25" t="s">
        <v>3020</v>
      </c>
      <c r="D64" s="25" t="s">
        <v>3225</v>
      </c>
      <c r="E64" s="25" t="s">
        <v>3022</v>
      </c>
      <c r="F64" s="25" t="s">
        <v>3023</v>
      </c>
    </row>
  </sheetData>
  <autoFilter ref="A1:F64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9"/>
    <col collapsed="false" customWidth="true" hidden="false" outlineLevel="0" max="3" min="3" style="0" width="11"/>
    <col collapsed="false" customWidth="true" hidden="false" outlineLevel="0" max="4" min="4" style="0" width="8"/>
    <col collapsed="false" customWidth="true" hidden="false" outlineLevel="0" max="5" min="5" style="0" width="11"/>
    <col collapsed="false" customWidth="true" hidden="false" outlineLevel="0" max="6" min="6" style="0" width="13"/>
    <col collapsed="false" customWidth="true" hidden="false" outlineLevel="0" max="7" min="7" style="0" width="16"/>
    <col collapsed="false" customWidth="true" hidden="false" outlineLevel="0" max="8" min="8" style="0" width="12"/>
  </cols>
  <sheetData>
    <row r="1" customFormat="false" ht="31.5" hidden="false" customHeight="true" outlineLevel="0" collapsed="false">
      <c r="A1" s="22" t="s">
        <v>69</v>
      </c>
      <c r="B1" s="22" t="s">
        <v>3226</v>
      </c>
      <c r="C1" s="22" t="s">
        <v>3227</v>
      </c>
      <c r="D1" s="22" t="s">
        <v>3228</v>
      </c>
      <c r="E1" s="22" t="s">
        <v>42</v>
      </c>
      <c r="F1" s="22" t="s">
        <v>44</v>
      </c>
      <c r="G1" s="22" t="s">
        <v>3229</v>
      </c>
      <c r="H1" s="22" t="s">
        <v>3230</v>
      </c>
    </row>
    <row r="2" customFormat="false" ht="15" hidden="false" customHeight="false" outlineLevel="0" collapsed="false">
      <c r="A2" s="25" t="s">
        <v>89</v>
      </c>
      <c r="B2" s="12" t="n">
        <f aca="false">COUNTIFS('HubSpot deals'!$E$2:$E$1501,A2)</f>
        <v>420</v>
      </c>
      <c r="C2" s="12" t="n">
        <f aca="false">COUNTIFS('HubSpot deals'!$E$2:$E$1501,A2,'HubSpot deals'!$I$2:$I$1501,"&lt;&gt;")</f>
        <v>294</v>
      </c>
      <c r="D2" s="12" t="n">
        <f aca="false">COUNTIFS('HubSpot deals'!$E$2:$E$1501,A2,'HubSpot deals'!$G$2:$G$1501,"Won, job booked")</f>
        <v>90</v>
      </c>
      <c r="E2" s="12" t="n">
        <f aca="false">COUNTIFS('HubSpot deals'!$E$2:$E$1501,A2,'HubSpot deals'!$G$2:$G$1501,"Lost after quote")</f>
        <v>175</v>
      </c>
      <c r="F2" s="17" t="n">
        <f aca="false">D2/(D2+E2)</f>
        <v>0.339622641509434</v>
      </c>
      <c r="G2" s="15" t="n">
        <f aca="false">SUMIFS('HubSpot deals'!$H$2:$H$1501,'HubSpot deals'!$E$2:$E$1501,A2,'HubSpot deals'!$G$2:$G$1501,"Won, job booked")</f>
        <v>1525200</v>
      </c>
      <c r="H2" s="19" t="n">
        <f aca="false">AVERAGEIFS('HubSpot deals'!$O$2:$O$1501,'HubSpot deals'!$E$2:$E$1501,A2)</f>
        <v>8.06122448979592</v>
      </c>
    </row>
    <row r="3" customFormat="false" ht="15" hidden="false" customHeight="false" outlineLevel="0" collapsed="false">
      <c r="A3" s="25" t="s">
        <v>112</v>
      </c>
      <c r="B3" s="12" t="n">
        <f aca="false">COUNTIFS('HubSpot deals'!$E$2:$E$1501,A3)</f>
        <v>330</v>
      </c>
      <c r="C3" s="12" t="n">
        <f aca="false">COUNTIFS('HubSpot deals'!$E$2:$E$1501,A3,'HubSpot deals'!$I$2:$I$1501,"&lt;&gt;")</f>
        <v>251</v>
      </c>
      <c r="D3" s="12" t="n">
        <f aca="false">COUNTIFS('HubSpot deals'!$E$2:$E$1501,A3,'HubSpot deals'!$G$2:$G$1501,"Won, job booked")</f>
        <v>95</v>
      </c>
      <c r="E3" s="12" t="n">
        <f aca="false">COUNTIFS('HubSpot deals'!$E$2:$E$1501,A3,'HubSpot deals'!$G$2:$G$1501,"Lost after quote")</f>
        <v>132</v>
      </c>
      <c r="F3" s="17" t="n">
        <f aca="false">D3/(D3+E3)</f>
        <v>0.418502202643172</v>
      </c>
      <c r="G3" s="15" t="n">
        <f aca="false">SUMIFS('HubSpot deals'!$H$2:$H$1501,'HubSpot deals'!$E$2:$E$1501,A3,'HubSpot deals'!$G$2:$G$1501,"Won, job booked")</f>
        <v>1909450</v>
      </c>
      <c r="H3" s="19" t="n">
        <f aca="false">AVERAGEIFS('HubSpot deals'!$O$2:$O$1501,'HubSpot deals'!$E$2:$E$1501,A3)</f>
        <v>7.68127490039841</v>
      </c>
    </row>
    <row r="4" customFormat="false" ht="15" hidden="false" customHeight="false" outlineLevel="0" collapsed="false">
      <c r="A4" s="25" t="s">
        <v>97</v>
      </c>
      <c r="B4" s="12" t="n">
        <f aca="false">COUNTIFS('HubSpot deals'!$E$2:$E$1501,A4)</f>
        <v>255</v>
      </c>
      <c r="C4" s="12" t="n">
        <f aca="false">COUNTIFS('HubSpot deals'!$E$2:$E$1501,A4,'HubSpot deals'!$I$2:$I$1501,"&lt;&gt;")</f>
        <v>169</v>
      </c>
      <c r="D4" s="12" t="n">
        <f aca="false">COUNTIFS('HubSpot deals'!$E$2:$E$1501,A4,'HubSpot deals'!$G$2:$G$1501,"Won, job booked")</f>
        <v>38</v>
      </c>
      <c r="E4" s="12" t="n">
        <f aca="false">COUNTIFS('HubSpot deals'!$E$2:$E$1501,A4,'HubSpot deals'!$G$2:$G$1501,"Lost after quote")</f>
        <v>109</v>
      </c>
      <c r="F4" s="17" t="n">
        <f aca="false">D4/(D4+E4)</f>
        <v>0.258503401360544</v>
      </c>
      <c r="G4" s="15" t="n">
        <f aca="false">SUMIFS('HubSpot deals'!$H$2:$H$1501,'HubSpot deals'!$E$2:$E$1501,A4,'HubSpot deals'!$G$2:$G$1501,"Won, job booked")</f>
        <v>645650</v>
      </c>
      <c r="H4" s="19" t="n">
        <f aca="false">AVERAGEIFS('HubSpot deals'!$O$2:$O$1501,'HubSpot deals'!$E$2:$E$1501,A4)</f>
        <v>7.75739644970414</v>
      </c>
    </row>
    <row r="5" customFormat="false" ht="15" hidden="false" customHeight="false" outlineLevel="0" collapsed="false">
      <c r="A5" s="25" t="s">
        <v>82</v>
      </c>
      <c r="B5" s="12" t="n">
        <f aca="false">COUNTIFS('HubSpot deals'!$E$2:$E$1501,A5)</f>
        <v>225</v>
      </c>
      <c r="C5" s="12" t="n">
        <f aca="false">COUNTIFS('HubSpot deals'!$E$2:$E$1501,A5,'HubSpot deals'!$I$2:$I$1501,"&lt;&gt;")</f>
        <v>198</v>
      </c>
      <c r="D5" s="12" t="n">
        <f aca="false">COUNTIFS('HubSpot deals'!$E$2:$E$1501,A5,'HubSpot deals'!$G$2:$G$1501,"Won, job booked")</f>
        <v>99</v>
      </c>
      <c r="E5" s="12" t="n">
        <f aca="false">COUNTIFS('HubSpot deals'!$E$2:$E$1501,A5,'HubSpot deals'!$G$2:$G$1501,"Lost after quote")</f>
        <v>74</v>
      </c>
      <c r="F5" s="17" t="n">
        <f aca="false">D5/(D5+E5)</f>
        <v>0.572254335260116</v>
      </c>
      <c r="G5" s="15" t="n">
        <f aca="false">SUMIFS('HubSpot deals'!$H$2:$H$1501,'HubSpot deals'!$E$2:$E$1501,A5,'HubSpot deals'!$G$2:$G$1501,"Won, job booked")</f>
        <v>1837600</v>
      </c>
      <c r="H5" s="19" t="n">
        <f aca="false">AVERAGEIFS('HubSpot deals'!$O$2:$O$1501,'HubSpot deals'!$E$2:$E$1501,A5)</f>
        <v>3.31818181818182</v>
      </c>
    </row>
    <row r="6" customFormat="false" ht="15" hidden="false" customHeight="false" outlineLevel="0" collapsed="false">
      <c r="A6" s="25" t="s">
        <v>107</v>
      </c>
      <c r="B6" s="12" t="n">
        <f aca="false">COUNTIFS('HubSpot deals'!$E$2:$E$1501,A6)</f>
        <v>180</v>
      </c>
      <c r="C6" s="12" t="n">
        <f aca="false">COUNTIFS('HubSpot deals'!$E$2:$E$1501,A6,'HubSpot deals'!$I$2:$I$1501,"&lt;&gt;")</f>
        <v>111</v>
      </c>
      <c r="D6" s="12" t="n">
        <f aca="false">COUNTIFS('HubSpot deals'!$E$2:$E$1501,A6,'HubSpot deals'!$G$2:$G$1501,"Won, job booked")</f>
        <v>21</v>
      </c>
      <c r="E6" s="12" t="n">
        <f aca="false">COUNTIFS('HubSpot deals'!$E$2:$E$1501,A6,'HubSpot deals'!$G$2:$G$1501,"Lost after quote")</f>
        <v>77</v>
      </c>
      <c r="F6" s="17" t="n">
        <f aca="false">D6/(D6+E6)</f>
        <v>0.214285714285714</v>
      </c>
      <c r="G6" s="15" t="n">
        <f aca="false">SUMIFS('HubSpot deals'!$H$2:$H$1501,'HubSpot deals'!$E$2:$E$1501,A6,'HubSpot deals'!$G$2:$G$1501,"Won, job booked")</f>
        <v>313150</v>
      </c>
      <c r="H6" s="19" t="n">
        <f aca="false">AVERAGEIFS('HubSpot deals'!$O$2:$O$1501,'HubSpot deals'!$E$2:$E$1501,A6)</f>
        <v>7.77477477477478</v>
      </c>
    </row>
    <row r="7" customFormat="false" ht="15" hidden="false" customHeight="false" outlineLevel="0" collapsed="false">
      <c r="A7" s="25" t="s">
        <v>102</v>
      </c>
      <c r="B7" s="12" t="n">
        <f aca="false">COUNTIFS('HubSpot deals'!$E$2:$E$1501,A7)</f>
        <v>90</v>
      </c>
      <c r="C7" s="12" t="n">
        <f aca="false">COUNTIFS('HubSpot deals'!$E$2:$E$1501,A7,'HubSpot deals'!$I$2:$I$1501,"&lt;&gt;")</f>
        <v>77</v>
      </c>
      <c r="D7" s="12" t="n">
        <f aca="false">COUNTIFS('HubSpot deals'!$E$2:$E$1501,A7,'HubSpot deals'!$G$2:$G$1501,"Won, job booked")</f>
        <v>44</v>
      </c>
      <c r="E7" s="12" t="n">
        <f aca="false">COUNTIFS('HubSpot deals'!$E$2:$E$1501,A7,'HubSpot deals'!$G$2:$G$1501,"Lost after quote")</f>
        <v>25</v>
      </c>
      <c r="F7" s="17" t="n">
        <f aca="false">D7/(D7+E7)</f>
        <v>0.63768115942029</v>
      </c>
      <c r="G7" s="15" t="n">
        <f aca="false">SUMIFS('HubSpot deals'!$H$2:$H$1501,'HubSpot deals'!$E$2:$E$1501,A7,'HubSpot deals'!$G$2:$G$1501,"Won, job booked")</f>
        <v>780550</v>
      </c>
      <c r="H7" s="19" t="n">
        <f aca="false">AVERAGEIFS('HubSpot deals'!$O$2:$O$1501,'HubSpot deals'!$E$2:$E$1501,A7)</f>
        <v>3.35064935064935</v>
      </c>
    </row>
    <row r="8" customFormat="false" ht="15" hidden="false" customHeight="false" outlineLevel="0" collapsed="false">
      <c r="A8" s="5" t="s">
        <v>3231</v>
      </c>
      <c r="B8" s="29" t="n">
        <f aca="false">SUM(B2:B7)</f>
        <v>1500</v>
      </c>
      <c r="C8" s="29" t="n">
        <f aca="false">SUM(C2:C7)</f>
        <v>1100</v>
      </c>
      <c r="D8" s="29" t="n">
        <f aca="false">SUM(D2:D7)</f>
        <v>387</v>
      </c>
      <c r="E8" s="29" t="n">
        <f aca="false">SUM(E2:E7)</f>
        <v>592</v>
      </c>
      <c r="F8" s="30" t="n">
        <f aca="false">D8/(D8+E8)</f>
        <v>0.395301327885598</v>
      </c>
      <c r="G8" s="31" t="n">
        <f aca="false">SUM(G2:G7)</f>
        <v>7011600</v>
      </c>
      <c r="H8" s="32" t="n">
        <f aca="false">AVERAGE('HubSpot deals'!$O$2:$O$1501)</f>
        <v>6.71545454545455</v>
      </c>
    </row>
  </sheetData>
  <autoFilter ref="A1:H7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14"/>
    <col collapsed="false" customWidth="true" hidden="false" outlineLevel="0" max="2" min="2" style="0" width="9"/>
    <col collapsed="false" customWidth="true" hidden="false" outlineLevel="0" max="3" min="3" style="0" width="11"/>
    <col collapsed="false" customWidth="true" hidden="false" outlineLevel="0" max="4" min="4" style="0" width="8"/>
    <col collapsed="false" customWidth="true" hidden="false" outlineLevel="0" max="5" min="5" style="0" width="16"/>
  </cols>
  <sheetData>
    <row r="1" customFormat="false" ht="31.5" hidden="false" customHeight="true" outlineLevel="0" collapsed="false">
      <c r="A1" s="22" t="s">
        <v>78</v>
      </c>
      <c r="B1" s="22" t="s">
        <v>3226</v>
      </c>
      <c r="C1" s="22" t="s">
        <v>3227</v>
      </c>
      <c r="D1" s="22" t="s">
        <v>3228</v>
      </c>
      <c r="E1" s="22" t="s">
        <v>3229</v>
      </c>
    </row>
    <row r="2" customFormat="false" ht="15" hidden="false" customHeight="false" outlineLevel="0" collapsed="false">
      <c r="A2" s="26" t="n">
        <v>45931</v>
      </c>
      <c r="B2" s="12" t="n">
        <f aca="false">COUNTIFS('HubSpot deals'!$N$2:$N$1501,A2)</f>
        <v>159</v>
      </c>
      <c r="C2" s="12" t="n">
        <f aca="false">COUNTIFS('HubSpot deals'!$N$2:$N$1501,A2,'HubSpot deals'!$I$2:$I$1501,"&lt;&gt;")</f>
        <v>120</v>
      </c>
      <c r="D2" s="12" t="n">
        <f aca="false">COUNTIFS('HubSpot deals'!$N$2:$N$1501,A2,'HubSpot deals'!$G$2:$G$1501,"Won, job booked")</f>
        <v>40</v>
      </c>
      <c r="E2" s="15" t="n">
        <f aca="false">SUMIFS('HubSpot deals'!$H$2:$H$1501,'HubSpot deals'!$N$2:$N$1501,A2,'HubSpot deals'!$G$2:$G$1501,"Won, job booked")</f>
        <v>766550</v>
      </c>
    </row>
    <row r="3" customFormat="false" ht="15" hidden="false" customHeight="false" outlineLevel="0" collapsed="false">
      <c r="A3" s="26" t="n">
        <v>45962</v>
      </c>
      <c r="B3" s="12" t="n">
        <f aca="false">COUNTIFS('HubSpot deals'!$N$2:$N$1501,A3)</f>
        <v>143</v>
      </c>
      <c r="C3" s="12" t="n">
        <f aca="false">COUNTIFS('HubSpot deals'!$N$2:$N$1501,A3,'HubSpot deals'!$I$2:$I$1501,"&lt;&gt;")</f>
        <v>104</v>
      </c>
      <c r="D3" s="12" t="n">
        <f aca="false">COUNTIFS('HubSpot deals'!$N$2:$N$1501,A3,'HubSpot deals'!$G$2:$G$1501,"Won, job booked")</f>
        <v>45</v>
      </c>
      <c r="E3" s="15" t="n">
        <f aca="false">SUMIFS('HubSpot deals'!$H$2:$H$1501,'HubSpot deals'!$N$2:$N$1501,A3,'HubSpot deals'!$G$2:$G$1501,"Won, job booked")</f>
        <v>880550</v>
      </c>
    </row>
    <row r="4" customFormat="false" ht="15" hidden="false" customHeight="false" outlineLevel="0" collapsed="false">
      <c r="A4" s="26" t="n">
        <v>45992</v>
      </c>
      <c r="B4" s="12" t="n">
        <f aca="false">COUNTIFS('HubSpot deals'!$N$2:$N$1501,A4)</f>
        <v>138</v>
      </c>
      <c r="C4" s="12" t="n">
        <f aca="false">COUNTIFS('HubSpot deals'!$N$2:$N$1501,A4,'HubSpot deals'!$I$2:$I$1501,"&lt;&gt;")</f>
        <v>95</v>
      </c>
      <c r="D4" s="12" t="n">
        <f aca="false">COUNTIFS('HubSpot deals'!$N$2:$N$1501,A4,'HubSpot deals'!$G$2:$G$1501,"Won, job booked")</f>
        <v>37</v>
      </c>
      <c r="E4" s="15" t="n">
        <f aca="false">SUMIFS('HubSpot deals'!$H$2:$H$1501,'HubSpot deals'!$N$2:$N$1501,A4,'HubSpot deals'!$G$2:$G$1501,"Won, job booked")</f>
        <v>717200</v>
      </c>
    </row>
    <row r="5" customFormat="false" ht="15" hidden="false" customHeight="false" outlineLevel="0" collapsed="false">
      <c r="A5" s="26" t="n">
        <v>46023</v>
      </c>
      <c r="B5" s="12" t="n">
        <f aca="false">COUNTIFS('HubSpot deals'!$N$2:$N$1501,A5)</f>
        <v>109</v>
      </c>
      <c r="C5" s="12" t="n">
        <f aca="false">COUNTIFS('HubSpot deals'!$N$2:$N$1501,A5,'HubSpot deals'!$I$2:$I$1501,"&lt;&gt;")</f>
        <v>78</v>
      </c>
      <c r="D5" s="12" t="n">
        <f aca="false">COUNTIFS('HubSpot deals'!$N$2:$N$1501,A5,'HubSpot deals'!$G$2:$G$1501,"Won, job booked")</f>
        <v>27</v>
      </c>
      <c r="E5" s="15" t="n">
        <f aca="false">SUMIFS('HubSpot deals'!$H$2:$H$1501,'HubSpot deals'!$N$2:$N$1501,A5,'HubSpot deals'!$G$2:$G$1501,"Won, job booked")</f>
        <v>450200</v>
      </c>
    </row>
    <row r="6" customFormat="false" ht="15" hidden="false" customHeight="false" outlineLevel="0" collapsed="false">
      <c r="A6" s="26" t="n">
        <v>46054</v>
      </c>
      <c r="B6" s="12" t="n">
        <f aca="false">COUNTIFS('HubSpot deals'!$N$2:$N$1501,A6)</f>
        <v>125</v>
      </c>
      <c r="C6" s="12" t="n">
        <f aca="false">COUNTIFS('HubSpot deals'!$N$2:$N$1501,A6,'HubSpot deals'!$I$2:$I$1501,"&lt;&gt;")</f>
        <v>91</v>
      </c>
      <c r="D6" s="12" t="n">
        <f aca="false">COUNTIFS('HubSpot deals'!$N$2:$N$1501,A6,'HubSpot deals'!$G$2:$G$1501,"Won, job booked")</f>
        <v>31</v>
      </c>
      <c r="E6" s="15" t="n">
        <f aca="false">SUMIFS('HubSpot deals'!$H$2:$H$1501,'HubSpot deals'!$N$2:$N$1501,A6,'HubSpot deals'!$G$2:$G$1501,"Won, job booked")</f>
        <v>552400</v>
      </c>
    </row>
    <row r="7" customFormat="false" ht="15" hidden="false" customHeight="false" outlineLevel="0" collapsed="false">
      <c r="A7" s="26" t="n">
        <v>46082</v>
      </c>
      <c r="B7" s="12" t="n">
        <f aca="false">COUNTIFS('HubSpot deals'!$N$2:$N$1501,A7)</f>
        <v>139</v>
      </c>
      <c r="C7" s="12" t="n">
        <f aca="false">COUNTIFS('HubSpot deals'!$N$2:$N$1501,A7,'HubSpot deals'!$I$2:$I$1501,"&lt;&gt;")</f>
        <v>100</v>
      </c>
      <c r="D7" s="12" t="n">
        <f aca="false">COUNTIFS('HubSpot deals'!$N$2:$N$1501,A7,'HubSpot deals'!$G$2:$G$1501,"Won, job booked")</f>
        <v>33</v>
      </c>
      <c r="E7" s="15" t="n">
        <f aca="false">SUMIFS('HubSpot deals'!$H$2:$H$1501,'HubSpot deals'!$N$2:$N$1501,A7,'HubSpot deals'!$G$2:$G$1501,"Won, job booked")</f>
        <v>628100</v>
      </c>
    </row>
    <row r="8" customFormat="false" ht="15" hidden="false" customHeight="false" outlineLevel="0" collapsed="false">
      <c r="A8" s="26" t="n">
        <v>46113</v>
      </c>
      <c r="B8" s="12" t="n">
        <f aca="false">COUNTIFS('HubSpot deals'!$N$2:$N$1501,A8)</f>
        <v>132</v>
      </c>
      <c r="C8" s="12" t="n">
        <f aca="false">COUNTIFS('HubSpot deals'!$N$2:$N$1501,A8,'HubSpot deals'!$I$2:$I$1501,"&lt;&gt;")</f>
        <v>93</v>
      </c>
      <c r="D8" s="12" t="n">
        <f aca="false">COUNTIFS('HubSpot deals'!$N$2:$N$1501,A8,'HubSpot deals'!$G$2:$G$1501,"Won, job booked")</f>
        <v>37</v>
      </c>
      <c r="E8" s="15" t="n">
        <f aca="false">SUMIFS('HubSpot deals'!$H$2:$H$1501,'HubSpot deals'!$N$2:$N$1501,A8,'HubSpot deals'!$G$2:$G$1501,"Won, job booked")</f>
        <v>689250</v>
      </c>
    </row>
    <row r="9" customFormat="false" ht="15" hidden="false" customHeight="false" outlineLevel="0" collapsed="false">
      <c r="A9" s="26" t="n">
        <v>46143</v>
      </c>
      <c r="B9" s="12" t="n">
        <f aca="false">COUNTIFS('HubSpot deals'!$N$2:$N$1501,A9)</f>
        <v>101</v>
      </c>
      <c r="C9" s="12" t="n">
        <f aca="false">COUNTIFS('HubSpot deals'!$N$2:$N$1501,A9,'HubSpot deals'!$I$2:$I$1501,"&lt;&gt;")</f>
        <v>65</v>
      </c>
      <c r="D9" s="12" t="n">
        <f aca="false">COUNTIFS('HubSpot deals'!$N$2:$N$1501,A9,'HubSpot deals'!$G$2:$G$1501,"Won, job booked")</f>
        <v>32</v>
      </c>
      <c r="E9" s="15" t="n">
        <f aca="false">SUMIFS('HubSpot deals'!$H$2:$H$1501,'HubSpot deals'!$N$2:$N$1501,A9,'HubSpot deals'!$G$2:$G$1501,"Won, job booked")</f>
        <v>583900</v>
      </c>
    </row>
    <row r="10" customFormat="false" ht="15" hidden="false" customHeight="false" outlineLevel="0" collapsed="false">
      <c r="A10" s="26" t="n">
        <v>46174</v>
      </c>
      <c r="B10" s="12" t="n">
        <f aca="false">COUNTIFS('HubSpot deals'!$N$2:$N$1501,A10)</f>
        <v>86</v>
      </c>
      <c r="C10" s="12" t="n">
        <f aca="false">COUNTIFS('HubSpot deals'!$N$2:$N$1501,A10,'HubSpot deals'!$I$2:$I$1501,"&lt;&gt;")</f>
        <v>60</v>
      </c>
      <c r="D10" s="12" t="n">
        <f aca="false">COUNTIFS('HubSpot deals'!$N$2:$N$1501,A10,'HubSpot deals'!$G$2:$G$1501,"Won, job booked")</f>
        <v>25</v>
      </c>
      <c r="E10" s="15" t="n">
        <f aca="false">SUMIFS('HubSpot deals'!$H$2:$H$1501,'HubSpot deals'!$N$2:$N$1501,A10,'HubSpot deals'!$G$2:$G$1501,"Won, job booked")</f>
        <v>362400</v>
      </c>
    </row>
    <row r="11" customFormat="false" ht="15" hidden="false" customHeight="false" outlineLevel="0" collapsed="false">
      <c r="A11" s="26" t="n">
        <v>46204</v>
      </c>
      <c r="B11" s="12" t="n">
        <f aca="false">COUNTIFS('HubSpot deals'!$N$2:$N$1501,A11)</f>
        <v>100</v>
      </c>
      <c r="C11" s="12" t="n">
        <f aca="false">COUNTIFS('HubSpot deals'!$N$2:$N$1501,A11,'HubSpot deals'!$I$2:$I$1501,"&lt;&gt;")</f>
        <v>81</v>
      </c>
      <c r="D11" s="12" t="n">
        <f aca="false">COUNTIFS('HubSpot deals'!$N$2:$N$1501,A11,'HubSpot deals'!$G$2:$G$1501,"Won, job booked")</f>
        <v>36</v>
      </c>
      <c r="E11" s="15" t="n">
        <f aca="false">SUMIFS('HubSpot deals'!$H$2:$H$1501,'HubSpot deals'!$N$2:$N$1501,A11,'HubSpot deals'!$G$2:$G$1501,"Won, job booked")</f>
        <v>616400</v>
      </c>
    </row>
    <row r="12" customFormat="false" ht="15" hidden="false" customHeight="false" outlineLevel="0" collapsed="false">
      <c r="A12" s="26" t="n">
        <v>46235</v>
      </c>
      <c r="B12" s="12" t="n">
        <f aca="false">COUNTIFS('HubSpot deals'!$N$2:$N$1501,A12)</f>
        <v>111</v>
      </c>
      <c r="C12" s="12" t="n">
        <f aca="false">COUNTIFS('HubSpot deals'!$N$2:$N$1501,A12,'HubSpot deals'!$I$2:$I$1501,"&lt;&gt;")</f>
        <v>86</v>
      </c>
      <c r="D12" s="12" t="n">
        <f aca="false">COUNTIFS('HubSpot deals'!$N$2:$N$1501,A12,'HubSpot deals'!$G$2:$G$1501,"Won, job booked")</f>
        <v>29</v>
      </c>
      <c r="E12" s="15" t="n">
        <f aca="false">SUMIFS('HubSpot deals'!$H$2:$H$1501,'HubSpot deals'!$N$2:$N$1501,A12,'HubSpot deals'!$G$2:$G$1501,"Won, job booked")</f>
        <v>474500</v>
      </c>
    </row>
    <row r="13" customFormat="false" ht="15" hidden="false" customHeight="false" outlineLevel="0" collapsed="false">
      <c r="A13" s="26" t="n">
        <v>46266</v>
      </c>
      <c r="B13" s="12" t="n">
        <f aca="false">COUNTIFS('HubSpot deals'!$N$2:$N$1501,A13)</f>
        <v>157</v>
      </c>
      <c r="C13" s="12" t="n">
        <f aca="false">COUNTIFS('HubSpot deals'!$N$2:$N$1501,A13,'HubSpot deals'!$I$2:$I$1501,"&lt;&gt;")</f>
        <v>127</v>
      </c>
      <c r="D13" s="12" t="n">
        <f aca="false">COUNTIFS('HubSpot deals'!$N$2:$N$1501,A13,'HubSpot deals'!$G$2:$G$1501,"Won, job booked")</f>
        <v>15</v>
      </c>
      <c r="E13" s="15" t="n">
        <f aca="false">SUMIFS('HubSpot deals'!$H$2:$H$1501,'HubSpot deals'!$N$2:$N$1501,A13,'HubSpot deals'!$G$2:$G$1501,"Won, job booked")</f>
        <v>290150</v>
      </c>
    </row>
    <row r="15" customFormat="false" ht="15" hidden="false" customHeight="false" outlineLevel="0" collapsed="false">
      <c r="A15" s="5" t="s">
        <v>1886</v>
      </c>
      <c r="B15" s="33" t="n">
        <f aca="false">SUBTOTAL(109,B2:B13)</f>
        <v>1500</v>
      </c>
      <c r="C15" s="33" t="n">
        <f aca="false">SUBTOTAL(109,C2:C13)</f>
        <v>1100</v>
      </c>
      <c r="D15" s="33" t="n">
        <f aca="false">SUBTOTAL(109,D2:D13)</f>
        <v>387</v>
      </c>
      <c r="E15" s="34" t="n">
        <f aca="false">SUBTOTAL(109,E2:E13)</f>
        <v>7011600</v>
      </c>
    </row>
  </sheetData>
  <autoFilter ref="A1:E13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70"/>
    <col collapsed="false" customWidth="true" hidden="false" outlineLevel="0" max="2" min="2" style="0" width="12"/>
    <col collapsed="false" customWidth="true" hidden="false" outlineLevel="0" max="4" min="4" style="0" width="26"/>
  </cols>
  <sheetData>
    <row r="1" customFormat="false" ht="15" hidden="false" customHeight="false" outlineLevel="0" collapsed="false">
      <c r="A1" s="4" t="s">
        <v>3232</v>
      </c>
      <c r="B1" s="4" t="s">
        <v>3226</v>
      </c>
      <c r="D1" s="4" t="s">
        <v>3233</v>
      </c>
      <c r="E1" s="4" t="s">
        <v>3234</v>
      </c>
    </row>
    <row r="2" customFormat="false" ht="15" hidden="false" customHeight="false" outlineLevel="0" collapsed="false">
      <c r="A2" s="0" t="s">
        <v>3235</v>
      </c>
      <c r="B2" s="12" t="n">
        <f aca="false">COUNTA('HubSpot deals'!$A$2:$A$1501)</f>
        <v>1500</v>
      </c>
      <c r="D2" s="0" t="s">
        <v>3001</v>
      </c>
      <c r="E2" s="12" t="n">
        <f aca="false">COUNTIFS('Sync log Sep 2026'!$C$2:$C$181,D2)</f>
        <v>29</v>
      </c>
    </row>
    <row r="3" customFormat="false" ht="15" hidden="false" customHeight="false" outlineLevel="0" collapsed="false">
      <c r="A3" s="0" t="s">
        <v>39</v>
      </c>
      <c r="B3" s="12" t="n">
        <f aca="false">COUNTIF('HubSpot deals'!$G$2:$G$1501,"Lost before quote")</f>
        <v>280</v>
      </c>
      <c r="D3" s="0" t="s">
        <v>1825</v>
      </c>
      <c r="E3" s="12" t="n">
        <f aca="false">COUNTIFS('Sync log Sep 2026'!$C$2:$C$181,D3)</f>
        <v>29</v>
      </c>
    </row>
    <row r="4" customFormat="false" ht="15" hidden="false" customHeight="false" outlineLevel="0" collapsed="false">
      <c r="A4" s="0" t="s">
        <v>40</v>
      </c>
      <c r="B4" s="12" t="n">
        <f aca="false">B2-B3</f>
        <v>1220</v>
      </c>
      <c r="D4" s="0" t="s">
        <v>1683</v>
      </c>
      <c r="E4" s="12" t="n">
        <f aca="false">COUNTIFS('Sync log Sep 2026'!$C$2:$C$181,D4)</f>
        <v>122</v>
      </c>
    </row>
    <row r="5" customFormat="false" ht="15" hidden="false" customHeight="false" outlineLevel="0" collapsed="false">
      <c r="A5" s="0" t="s">
        <v>3236</v>
      </c>
      <c r="B5" s="12" t="n">
        <f aca="false">COUNTIFS('HubSpot deals'!$G$2:$G$1501,"Site visit booked")</f>
        <v>120</v>
      </c>
      <c r="D5" s="0" t="s">
        <v>3231</v>
      </c>
      <c r="E5" s="0" t="n">
        <f aca="false">SUM(E2:E4)</f>
        <v>180</v>
      </c>
    </row>
    <row r="6" customFormat="false" ht="15" hidden="false" customHeight="false" outlineLevel="0" collapsed="false">
      <c r="A6" s="0" t="s">
        <v>10</v>
      </c>
      <c r="B6" s="12" t="n">
        <f aca="false">COUNTA('Jobber quotes'!$A$2:$A$1101)</f>
        <v>1100</v>
      </c>
      <c r="D6" s="0" t="s">
        <v>3237</v>
      </c>
      <c r="E6" s="0" t="n">
        <f aca="false">MAX('Sync log Sep 2026'!$E$2:$E$181)</f>
        <v>13</v>
      </c>
    </row>
    <row r="7" customFormat="false" ht="15" hidden="false" customHeight="false" outlineLevel="0" collapsed="false">
      <c r="A7" s="0" t="s">
        <v>41</v>
      </c>
      <c r="B7" s="12" t="n">
        <f aca="false">COUNTIF('HubSpot deals'!$G$2:$G$1501,"Won, job booked")</f>
        <v>387</v>
      </c>
      <c r="D7" s="0" t="s">
        <v>3238</v>
      </c>
      <c r="E7" s="19" t="n">
        <f aca="false">AVERAGE('Sync log Sep 2026'!$E$2:$E$181)</f>
        <v>6.98888888888889</v>
      </c>
    </row>
    <row r="8" customFormat="false" ht="15" hidden="false" customHeight="false" outlineLevel="0" collapsed="false">
      <c r="A8" s="0" t="s">
        <v>42</v>
      </c>
      <c r="B8" s="12" t="n">
        <f aca="false">COUNTIF('HubSpot deals'!$G$2:$G$1501,"Lost after quote")</f>
        <v>592</v>
      </c>
      <c r="D8" s="0" t="s">
        <v>59</v>
      </c>
      <c r="E8" s="0" t="n">
        <f aca="false">COUNTIF('Sync log Sep 2026'!$I$2:$I$181,"Yes")</f>
        <v>180</v>
      </c>
    </row>
    <row r="9" customFormat="false" ht="15" hidden="false" customHeight="false" outlineLevel="0" collapsed="false">
      <c r="A9" s="0" t="s">
        <v>3239</v>
      </c>
      <c r="B9" s="12" t="n">
        <f aca="false">B6-B7-B8</f>
        <v>121</v>
      </c>
    </row>
    <row r="12" customFormat="false" ht="15" hidden="false" customHeight="false" outlineLevel="0" collapsed="false">
      <c r="A12" s="5" t="s">
        <v>3240</v>
      </c>
    </row>
    <row r="13" customFormat="false" ht="15" hidden="false" customHeight="false" outlineLevel="0" collapsed="false">
      <c r="A13" s="0" t="s">
        <v>164</v>
      </c>
      <c r="B13" s="12" t="n">
        <f aca="false">COUNTIFS('HubSpot deals'!$G$2:$G$1501,"Lost before quote",'HubSpot deals'!$L$2:$L$1501,A13)</f>
        <v>82</v>
      </c>
    </row>
    <row r="14" customFormat="false" ht="15" hidden="false" customHeight="false" outlineLevel="0" collapsed="false">
      <c r="A14" s="0" t="s">
        <v>146</v>
      </c>
      <c r="B14" s="12" t="n">
        <f aca="false">COUNTIFS('HubSpot deals'!$G$2:$G$1501,"Lost before quote",'HubSpot deals'!$L$2:$L$1501,A14)</f>
        <v>74</v>
      </c>
    </row>
    <row r="15" customFormat="false" ht="15" hidden="false" customHeight="false" outlineLevel="0" collapsed="false">
      <c r="A15" s="0" t="s">
        <v>116</v>
      </c>
      <c r="B15" s="12" t="n">
        <f aca="false">COUNTIFS('HubSpot deals'!$G$2:$G$1501,"Lost before quote",'HubSpot deals'!$L$2:$L$1501,A15)</f>
        <v>66</v>
      </c>
    </row>
    <row r="16" customFormat="false" ht="15" hidden="false" customHeight="false" outlineLevel="0" collapsed="false">
      <c r="A16" s="0" t="s">
        <v>171</v>
      </c>
      <c r="B16" s="12" t="n">
        <f aca="false">COUNTIFS('HubSpot deals'!$G$2:$G$1501,"Lost before quote",'HubSpot deals'!$L$2:$L$1501,A16)</f>
        <v>58</v>
      </c>
    </row>
    <row r="18" customFormat="false" ht="15" hidden="false" customHeight="false" outlineLevel="0" collapsed="false">
      <c r="A18" s="5" t="s">
        <v>3241</v>
      </c>
    </row>
    <row r="19" customFormat="false" ht="15" hidden="false" customHeight="false" outlineLevel="0" collapsed="false">
      <c r="A19" s="0" t="s">
        <v>3012</v>
      </c>
      <c r="B19" s="12" t="n">
        <f aca="false">COUNTIF('Duplicates before'!$E$2:$E$64,A19)</f>
        <v>27</v>
      </c>
    </row>
    <row r="20" customFormat="false" ht="15" hidden="false" customHeight="false" outlineLevel="0" collapsed="false">
      <c r="A20" s="0" t="s">
        <v>3022</v>
      </c>
      <c r="B20" s="12" t="n">
        <f aca="false">COUNTIF('Duplicates before'!$E$2:$E$64,A20)</f>
        <v>21</v>
      </c>
    </row>
    <row r="21" customFormat="false" ht="15" hidden="false" customHeight="false" outlineLevel="0" collapsed="false">
      <c r="A21" s="0" t="s">
        <v>3051</v>
      </c>
      <c r="B21" s="12" t="n">
        <f aca="false">COUNTIF('Duplicates before'!$E$2:$E$64,A21)</f>
        <v>15</v>
      </c>
    </row>
    <row r="22" customFormat="false" ht="15" hidden="false" customHeight="false" outlineLevel="0" collapsed="false">
      <c r="A22" s="5" t="s">
        <v>3242</v>
      </c>
      <c r="B22" s="12" t="n">
        <f aca="false">SUM(B19:B21)</f>
        <v>63</v>
      </c>
    </row>
  </sheetData>
  <autoFilter ref="A1:B9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LibreOffice/25.2.3.2$Linux_X86_64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2026-10-27T20:49:30Z</dcterms:created>
  <dc:creator>openpyxl</dc:creator>
  <dc:description/>
  <dc:language>en-US</dc:language>
  <cp:lastModifiedBy/>
  <dcterms:modified xsi:type="dcterms:W3CDTF">2026-10-27T20:49:30Z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